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Nadlimitní řízení 2021\VZ_1_21 Kasárna\DODATEČNÉ DOTAZY\"/>
    </mc:Choice>
  </mc:AlternateContent>
  <xr:revisionPtr revIDLastSave="0" documentId="8_{A0AFCFE4-70C7-4178-9854-260E440F14AE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 0 Naklady" sheetId="12" r:id="rId4"/>
    <sheet name="300 1 Pol" sheetId="13" r:id="rId5"/>
    <sheet name="300 2 Pol" sheetId="14" r:id="rId6"/>
    <sheet name="300 3 Pol" sheetId="15" r:id="rId7"/>
    <sheet name="301 1 Pol" sheetId="16" r:id="rId8"/>
    <sheet name="301 2 Pol" sheetId="17" r:id="rId9"/>
    <sheet name="302 1 Pol" sheetId="18" r:id="rId10"/>
  </sheets>
  <externalReferences>
    <externalReference r:id="rId11"/>
  </externalReferences>
  <definedNames>
    <definedName name="CelkemDPHVypocet" localSheetId="1">Stavba!$H$52</definedName>
    <definedName name="CenaCelkem">Stavba!$G$29</definedName>
    <definedName name="CenaCelkemBezDPH">Stavba!$G$28</definedName>
    <definedName name="CenaCelkemVypocet" localSheetId="1">Stavba!$I$52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 Naklady'!$1:$7</definedName>
    <definedName name="_xlnm.Print_Titles" localSheetId="4">'300 1 Pol'!$1:$7</definedName>
    <definedName name="_xlnm.Print_Titles" localSheetId="5">'300 2 Pol'!$1:$7</definedName>
    <definedName name="_xlnm.Print_Titles" localSheetId="6">'300 3 Pol'!$1:$7</definedName>
    <definedName name="_xlnm.Print_Titles" localSheetId="7">'301 1 Pol'!$1:$7</definedName>
    <definedName name="_xlnm.Print_Titles" localSheetId="8">'301 2 Pol'!$1:$7</definedName>
    <definedName name="_xlnm.Print_Titles" localSheetId="9">'302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 Naklady'!$A$1:$X$47</definedName>
    <definedName name="_xlnm.Print_Area" localSheetId="4">'300 1 Pol'!$A$1:$X$132</definedName>
    <definedName name="_xlnm.Print_Area" localSheetId="5">'300 2 Pol'!$A$1:$X$225</definedName>
    <definedName name="_xlnm.Print_Area" localSheetId="6">'300 3 Pol'!$A$1:$X$362</definedName>
    <definedName name="_xlnm.Print_Area" localSheetId="7">'301 1 Pol'!$A$1:$X$231</definedName>
    <definedName name="_xlnm.Print_Area" localSheetId="8">'301 2 Pol'!$A$1:$X$254</definedName>
    <definedName name="_xlnm.Print_Area" localSheetId="9">'302 1 Pol'!$A$1:$X$87</definedName>
    <definedName name="_xlnm.Print_Area" localSheetId="1">Stavba!$A$1:$J$78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Stavba!$F$52</definedName>
    <definedName name="ZakladDPHZakl">Stavba!$G$25</definedName>
    <definedName name="ZakladDPHZaklVypocet" localSheetId="1">Stavba!$G$52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0" i="18" l="1"/>
  <c r="BA28" i="18"/>
  <c r="BA26" i="18"/>
  <c r="BA24" i="18"/>
  <c r="BA22" i="18"/>
  <c r="BA20" i="18"/>
  <c r="BA18" i="18"/>
  <c r="BA16" i="18"/>
  <c r="BA14" i="18"/>
  <c r="BA12" i="18"/>
  <c r="BA10" i="18"/>
  <c r="G9" i="18"/>
  <c r="M9" i="18" s="1"/>
  <c r="I9" i="18"/>
  <c r="K9" i="18"/>
  <c r="O9" i="18"/>
  <c r="Q9" i="18"/>
  <c r="V9" i="18"/>
  <c r="G11" i="18"/>
  <c r="M11" i="18" s="1"/>
  <c r="I11" i="18"/>
  <c r="K11" i="18"/>
  <c r="O11" i="18"/>
  <c r="Q11" i="18"/>
  <c r="V11" i="18"/>
  <c r="G13" i="18"/>
  <c r="M13" i="18" s="1"/>
  <c r="I13" i="18"/>
  <c r="K13" i="18"/>
  <c r="O13" i="18"/>
  <c r="Q13" i="18"/>
  <c r="V13" i="18"/>
  <c r="G15" i="18"/>
  <c r="M15" i="18" s="1"/>
  <c r="I15" i="18"/>
  <c r="K15" i="18"/>
  <c r="O15" i="18"/>
  <c r="Q15" i="18"/>
  <c r="V15" i="18"/>
  <c r="G17" i="18"/>
  <c r="M17" i="18" s="1"/>
  <c r="I17" i="18"/>
  <c r="K17" i="18"/>
  <c r="O17" i="18"/>
  <c r="Q17" i="18"/>
  <c r="V17" i="18"/>
  <c r="G19" i="18"/>
  <c r="M19" i="18" s="1"/>
  <c r="I19" i="18"/>
  <c r="K19" i="18"/>
  <c r="O19" i="18"/>
  <c r="Q19" i="18"/>
  <c r="V19" i="18"/>
  <c r="G21" i="18"/>
  <c r="I21" i="18"/>
  <c r="K21" i="18"/>
  <c r="M21" i="18"/>
  <c r="O21" i="18"/>
  <c r="Q21" i="18"/>
  <c r="V21" i="18"/>
  <c r="G23" i="18"/>
  <c r="M23" i="18" s="1"/>
  <c r="I23" i="18"/>
  <c r="K23" i="18"/>
  <c r="O23" i="18"/>
  <c r="Q23" i="18"/>
  <c r="V23" i="18"/>
  <c r="G25" i="18"/>
  <c r="M25" i="18" s="1"/>
  <c r="I25" i="18"/>
  <c r="K25" i="18"/>
  <c r="O25" i="18"/>
  <c r="Q25" i="18"/>
  <c r="V25" i="18"/>
  <c r="G27" i="18"/>
  <c r="M27" i="18" s="1"/>
  <c r="I27" i="18"/>
  <c r="K27" i="18"/>
  <c r="O27" i="18"/>
  <c r="Q27" i="18"/>
  <c r="V27" i="18"/>
  <c r="G29" i="18"/>
  <c r="M29" i="18" s="1"/>
  <c r="I29" i="18"/>
  <c r="K29" i="18"/>
  <c r="O29" i="18"/>
  <c r="Q29" i="18"/>
  <c r="V29" i="18"/>
  <c r="G31" i="18"/>
  <c r="M31" i="18" s="1"/>
  <c r="I31" i="18"/>
  <c r="K31" i="18"/>
  <c r="O31" i="18"/>
  <c r="Q31" i="18"/>
  <c r="V31" i="18"/>
  <c r="G33" i="18"/>
  <c r="M33" i="18" s="1"/>
  <c r="I33" i="18"/>
  <c r="K33" i="18"/>
  <c r="O33" i="18"/>
  <c r="Q33" i="18"/>
  <c r="V33" i="18"/>
  <c r="G35" i="18"/>
  <c r="M35" i="18" s="1"/>
  <c r="I35" i="18"/>
  <c r="K35" i="18"/>
  <c r="O35" i="18"/>
  <c r="Q35" i="18"/>
  <c r="V35" i="18"/>
  <c r="G38" i="18"/>
  <c r="I38" i="18"/>
  <c r="K38" i="18"/>
  <c r="O38" i="18"/>
  <c r="Q38" i="18"/>
  <c r="V38" i="18"/>
  <c r="G40" i="18"/>
  <c r="M40" i="18" s="1"/>
  <c r="I40" i="18"/>
  <c r="K40" i="18"/>
  <c r="O40" i="18"/>
  <c r="Q40" i="18"/>
  <c r="V40" i="18"/>
  <c r="G42" i="18"/>
  <c r="M42" i="18" s="1"/>
  <c r="I42" i="18"/>
  <c r="K42" i="18"/>
  <c r="O42" i="18"/>
  <c r="Q42" i="18"/>
  <c r="V42" i="18"/>
  <c r="G44" i="18"/>
  <c r="I44" i="18"/>
  <c r="K44" i="18"/>
  <c r="M44" i="18"/>
  <c r="O44" i="18"/>
  <c r="Q44" i="18"/>
  <c r="V44" i="18"/>
  <c r="G47" i="18"/>
  <c r="M47" i="18" s="1"/>
  <c r="I47" i="18"/>
  <c r="K47" i="18"/>
  <c r="O47" i="18"/>
  <c r="Q47" i="18"/>
  <c r="V47" i="18"/>
  <c r="G49" i="18"/>
  <c r="M49" i="18" s="1"/>
  <c r="I49" i="18"/>
  <c r="K49" i="18"/>
  <c r="O49" i="18"/>
  <c r="Q49" i="18"/>
  <c r="V49" i="18"/>
  <c r="G51" i="18"/>
  <c r="M51" i="18" s="1"/>
  <c r="I51" i="18"/>
  <c r="K51" i="18"/>
  <c r="O51" i="18"/>
  <c r="Q51" i="18"/>
  <c r="V51" i="18"/>
  <c r="G57" i="18"/>
  <c r="I57" i="18"/>
  <c r="K57" i="18"/>
  <c r="M57" i="18"/>
  <c r="O57" i="18"/>
  <c r="Q57" i="18"/>
  <c r="V57" i="18"/>
  <c r="G58" i="18"/>
  <c r="M58" i="18" s="1"/>
  <c r="I58" i="18"/>
  <c r="K58" i="18"/>
  <c r="O58" i="18"/>
  <c r="Q58" i="18"/>
  <c r="V58" i="18"/>
  <c r="G60" i="18"/>
  <c r="M60" i="18" s="1"/>
  <c r="I60" i="18"/>
  <c r="K60" i="18"/>
  <c r="O60" i="18"/>
  <c r="Q60" i="18"/>
  <c r="V60" i="18"/>
  <c r="G62" i="18"/>
  <c r="M62" i="18" s="1"/>
  <c r="I62" i="18"/>
  <c r="K62" i="18"/>
  <c r="O62" i="18"/>
  <c r="Q62" i="18"/>
  <c r="V62" i="18"/>
  <c r="G63" i="18"/>
  <c r="I63" i="18"/>
  <c r="K63" i="18"/>
  <c r="M63" i="18"/>
  <c r="O63" i="18"/>
  <c r="Q63" i="18"/>
  <c r="V63" i="18"/>
  <c r="G64" i="18"/>
  <c r="M64" i="18" s="1"/>
  <c r="I64" i="18"/>
  <c r="K64" i="18"/>
  <c r="O64" i="18"/>
  <c r="Q64" i="18"/>
  <c r="V64" i="18"/>
  <c r="G65" i="18"/>
  <c r="M65" i="18" s="1"/>
  <c r="I65" i="18"/>
  <c r="K65" i="18"/>
  <c r="O65" i="18"/>
  <c r="Q65" i="18"/>
  <c r="V65" i="18"/>
  <c r="G68" i="18"/>
  <c r="M68" i="18" s="1"/>
  <c r="I68" i="18"/>
  <c r="K68" i="18"/>
  <c r="O68" i="18"/>
  <c r="Q68" i="18"/>
  <c r="V68" i="18"/>
  <c r="G70" i="18"/>
  <c r="I70" i="18"/>
  <c r="K70" i="18"/>
  <c r="M70" i="18"/>
  <c r="O70" i="18"/>
  <c r="Q70" i="18"/>
  <c r="V70" i="18"/>
  <c r="G72" i="18"/>
  <c r="I72" i="18"/>
  <c r="K72" i="18"/>
  <c r="O72" i="18"/>
  <c r="Q72" i="18"/>
  <c r="V72" i="18"/>
  <c r="G73" i="18"/>
  <c r="M73" i="18" s="1"/>
  <c r="I73" i="18"/>
  <c r="K73" i="18"/>
  <c r="O73" i="18"/>
  <c r="Q73" i="18"/>
  <c r="V73" i="18"/>
  <c r="G75" i="18"/>
  <c r="M75" i="18" s="1"/>
  <c r="I75" i="18"/>
  <c r="K75" i="18"/>
  <c r="O75" i="18"/>
  <c r="Q75" i="18"/>
  <c r="V75" i="18"/>
  <c r="G79" i="18"/>
  <c r="I79" i="18"/>
  <c r="K79" i="18"/>
  <c r="M79" i="18"/>
  <c r="O79" i="18"/>
  <c r="Q79" i="18"/>
  <c r="V79" i="18"/>
  <c r="AE86" i="18"/>
  <c r="BA246" i="17"/>
  <c r="BA236" i="17"/>
  <c r="BA168" i="17"/>
  <c r="BA150" i="17"/>
  <c r="BA137" i="17"/>
  <c r="BA132" i="17"/>
  <c r="BA99" i="17"/>
  <c r="BA95" i="17"/>
  <c r="BA76" i="17"/>
  <c r="BA65" i="17"/>
  <c r="BA62" i="17"/>
  <c r="BA51" i="17"/>
  <c r="BA48" i="17"/>
  <c r="BA35" i="17"/>
  <c r="BA33" i="17"/>
  <c r="BA30" i="17"/>
  <c r="BA28" i="17"/>
  <c r="BA26" i="17"/>
  <c r="BA24" i="17"/>
  <c r="BA22" i="17"/>
  <c r="BA20" i="17"/>
  <c r="BA16" i="17"/>
  <c r="BA13" i="17"/>
  <c r="BA10" i="17"/>
  <c r="G9" i="17"/>
  <c r="M9" i="17" s="1"/>
  <c r="I9" i="17"/>
  <c r="K9" i="17"/>
  <c r="O9" i="17"/>
  <c r="Q9" i="17"/>
  <c r="V9" i="17"/>
  <c r="G12" i="17"/>
  <c r="M12" i="17" s="1"/>
  <c r="I12" i="17"/>
  <c r="K12" i="17"/>
  <c r="O12" i="17"/>
  <c r="Q12" i="17"/>
  <c r="V12" i="17"/>
  <c r="G15" i="17"/>
  <c r="I15" i="17"/>
  <c r="K15" i="17"/>
  <c r="M15" i="17"/>
  <c r="O15" i="17"/>
  <c r="Q15" i="17"/>
  <c r="V15" i="17"/>
  <c r="G19" i="17"/>
  <c r="I19" i="17"/>
  <c r="K19" i="17"/>
  <c r="O19" i="17"/>
  <c r="Q19" i="17"/>
  <c r="V19" i="17"/>
  <c r="G21" i="17"/>
  <c r="M21" i="17" s="1"/>
  <c r="I21" i="17"/>
  <c r="K21" i="17"/>
  <c r="O21" i="17"/>
  <c r="Q21" i="17"/>
  <c r="V21" i="17"/>
  <c r="G23" i="17"/>
  <c r="M23" i="17" s="1"/>
  <c r="I23" i="17"/>
  <c r="K23" i="17"/>
  <c r="O23" i="17"/>
  <c r="Q23" i="17"/>
  <c r="V23" i="17"/>
  <c r="G25" i="17"/>
  <c r="I25" i="17"/>
  <c r="K25" i="17"/>
  <c r="M25" i="17"/>
  <c r="O25" i="17"/>
  <c r="Q25" i="17"/>
  <c r="V25" i="17"/>
  <c r="G27" i="17"/>
  <c r="M27" i="17" s="1"/>
  <c r="I27" i="17"/>
  <c r="K27" i="17"/>
  <c r="O27" i="17"/>
  <c r="Q27" i="17"/>
  <c r="V27" i="17"/>
  <c r="G29" i="17"/>
  <c r="M29" i="17" s="1"/>
  <c r="I29" i="17"/>
  <c r="K29" i="17"/>
  <c r="O29" i="17"/>
  <c r="Q29" i="17"/>
  <c r="V29" i="17"/>
  <c r="G32" i="17"/>
  <c r="M32" i="17" s="1"/>
  <c r="I32" i="17"/>
  <c r="K32" i="17"/>
  <c r="O32" i="17"/>
  <c r="Q32" i="17"/>
  <c r="V32" i="17"/>
  <c r="G34" i="17"/>
  <c r="I34" i="17"/>
  <c r="K34" i="17"/>
  <c r="M34" i="17"/>
  <c r="O34" i="17"/>
  <c r="Q34" i="17"/>
  <c r="V34" i="17"/>
  <c r="G47" i="17"/>
  <c r="M47" i="17" s="1"/>
  <c r="I47" i="17"/>
  <c r="K47" i="17"/>
  <c r="O47" i="17"/>
  <c r="Q47" i="17"/>
  <c r="V47" i="17"/>
  <c r="G50" i="17"/>
  <c r="M50" i="17" s="1"/>
  <c r="I50" i="17"/>
  <c r="K50" i="17"/>
  <c r="O50" i="17"/>
  <c r="Q50" i="17"/>
  <c r="V50" i="17"/>
  <c r="G61" i="17"/>
  <c r="M61" i="17" s="1"/>
  <c r="I61" i="17"/>
  <c r="K61" i="17"/>
  <c r="O61" i="17"/>
  <c r="Q61" i="17"/>
  <c r="V61" i="17"/>
  <c r="G64" i="17"/>
  <c r="I64" i="17"/>
  <c r="K64" i="17"/>
  <c r="M64" i="17"/>
  <c r="O64" i="17"/>
  <c r="Q64" i="17"/>
  <c r="V64" i="17"/>
  <c r="G75" i="17"/>
  <c r="M75" i="17" s="1"/>
  <c r="I75" i="17"/>
  <c r="K75" i="17"/>
  <c r="O75" i="17"/>
  <c r="Q75" i="17"/>
  <c r="V75" i="17"/>
  <c r="G86" i="17"/>
  <c r="M86" i="17" s="1"/>
  <c r="I86" i="17"/>
  <c r="K86" i="17"/>
  <c r="O86" i="17"/>
  <c r="Q86" i="17"/>
  <c r="V86" i="17"/>
  <c r="G88" i="17"/>
  <c r="M88" i="17" s="1"/>
  <c r="I88" i="17"/>
  <c r="K88" i="17"/>
  <c r="O88" i="17"/>
  <c r="Q88" i="17"/>
  <c r="V88" i="17"/>
  <c r="G90" i="17"/>
  <c r="I90" i="17"/>
  <c r="K90" i="17"/>
  <c r="M90" i="17"/>
  <c r="O90" i="17"/>
  <c r="Q90" i="17"/>
  <c r="V90" i="17"/>
  <c r="G92" i="17"/>
  <c r="M92" i="17" s="1"/>
  <c r="I92" i="17"/>
  <c r="K92" i="17"/>
  <c r="O92" i="17"/>
  <c r="Q92" i="17"/>
  <c r="V92" i="17"/>
  <c r="G94" i="17"/>
  <c r="M94" i="17" s="1"/>
  <c r="I94" i="17"/>
  <c r="K94" i="17"/>
  <c r="O94" i="17"/>
  <c r="Q94" i="17"/>
  <c r="V94" i="17"/>
  <c r="G98" i="17"/>
  <c r="M98" i="17" s="1"/>
  <c r="I98" i="17"/>
  <c r="K98" i="17"/>
  <c r="O98" i="17"/>
  <c r="Q98" i="17"/>
  <c r="V98" i="17"/>
  <c r="G101" i="17"/>
  <c r="I101" i="17"/>
  <c r="K101" i="17"/>
  <c r="M101" i="17"/>
  <c r="O101" i="17"/>
  <c r="Q101" i="17"/>
  <c r="V101" i="17"/>
  <c r="G109" i="17"/>
  <c r="M109" i="17" s="1"/>
  <c r="I109" i="17"/>
  <c r="K109" i="17"/>
  <c r="O109" i="17"/>
  <c r="Q109" i="17"/>
  <c r="V109" i="17"/>
  <c r="G112" i="17"/>
  <c r="M112" i="17" s="1"/>
  <c r="I112" i="17"/>
  <c r="K112" i="17"/>
  <c r="O112" i="17"/>
  <c r="Q112" i="17"/>
  <c r="V112" i="17"/>
  <c r="G115" i="17"/>
  <c r="M115" i="17" s="1"/>
  <c r="I115" i="17"/>
  <c r="K115" i="17"/>
  <c r="O115" i="17"/>
  <c r="Q115" i="17"/>
  <c r="V115" i="17"/>
  <c r="G117" i="17"/>
  <c r="I117" i="17"/>
  <c r="K117" i="17"/>
  <c r="M117" i="17"/>
  <c r="O117" i="17"/>
  <c r="Q117" i="17"/>
  <c r="V117" i="17"/>
  <c r="G120" i="17"/>
  <c r="M120" i="17" s="1"/>
  <c r="I120" i="17"/>
  <c r="K120" i="17"/>
  <c r="O120" i="17"/>
  <c r="Q120" i="17"/>
  <c r="V120" i="17"/>
  <c r="G122" i="17"/>
  <c r="M122" i="17" s="1"/>
  <c r="I122" i="17"/>
  <c r="K122" i="17"/>
  <c r="O122" i="17"/>
  <c r="Q122" i="17"/>
  <c r="V122" i="17"/>
  <c r="G124" i="17"/>
  <c r="M124" i="17" s="1"/>
  <c r="I124" i="17"/>
  <c r="K124" i="17"/>
  <c r="O124" i="17"/>
  <c r="Q124" i="17"/>
  <c r="V124" i="17"/>
  <c r="G131" i="17"/>
  <c r="I131" i="17"/>
  <c r="K131" i="17"/>
  <c r="M131" i="17"/>
  <c r="O131" i="17"/>
  <c r="Q131" i="17"/>
  <c r="V131" i="17"/>
  <c r="G133" i="17"/>
  <c r="M133" i="17" s="1"/>
  <c r="I133" i="17"/>
  <c r="K133" i="17"/>
  <c r="O133" i="17"/>
  <c r="Q133" i="17"/>
  <c r="V133" i="17"/>
  <c r="G134" i="17"/>
  <c r="M134" i="17" s="1"/>
  <c r="I134" i="17"/>
  <c r="K134" i="17"/>
  <c r="O134" i="17"/>
  <c r="Q134" i="17"/>
  <c r="V134" i="17"/>
  <c r="G136" i="17"/>
  <c r="M136" i="17" s="1"/>
  <c r="I136" i="17"/>
  <c r="K136" i="17"/>
  <c r="O136" i="17"/>
  <c r="Q136" i="17"/>
  <c r="V136" i="17"/>
  <c r="G138" i="17"/>
  <c r="I138" i="17"/>
  <c r="K138" i="17"/>
  <c r="O138" i="17"/>
  <c r="Q138" i="17"/>
  <c r="V138" i="17"/>
  <c r="G140" i="17"/>
  <c r="I140" i="17"/>
  <c r="K140" i="17"/>
  <c r="M140" i="17"/>
  <c r="O140" i="17"/>
  <c r="Q140" i="17"/>
  <c r="V140" i="17"/>
  <c r="G143" i="17"/>
  <c r="M143" i="17" s="1"/>
  <c r="I143" i="17"/>
  <c r="K143" i="17"/>
  <c r="O143" i="17"/>
  <c r="Q143" i="17"/>
  <c r="V143" i="17"/>
  <c r="G145" i="17"/>
  <c r="M145" i="17" s="1"/>
  <c r="I145" i="17"/>
  <c r="K145" i="17"/>
  <c r="O145" i="17"/>
  <c r="Q145" i="17"/>
  <c r="V145" i="17"/>
  <c r="G148" i="17"/>
  <c r="I148" i="17"/>
  <c r="K148" i="17"/>
  <c r="M148" i="17"/>
  <c r="O148" i="17"/>
  <c r="Q148" i="17"/>
  <c r="V148" i="17"/>
  <c r="G149" i="17"/>
  <c r="M149" i="17" s="1"/>
  <c r="I149" i="17"/>
  <c r="K149" i="17"/>
  <c r="O149" i="17"/>
  <c r="Q149" i="17"/>
  <c r="V149" i="17"/>
  <c r="G155" i="17"/>
  <c r="M155" i="17" s="1"/>
  <c r="I155" i="17"/>
  <c r="K155" i="17"/>
  <c r="O155" i="17"/>
  <c r="Q155" i="17"/>
  <c r="V155" i="17"/>
  <c r="G163" i="17"/>
  <c r="I163" i="17"/>
  <c r="K163" i="17"/>
  <c r="O163" i="17"/>
  <c r="O147" i="17" s="1"/>
  <c r="Q163" i="17"/>
  <c r="V163" i="17"/>
  <c r="G167" i="17"/>
  <c r="I167" i="17"/>
  <c r="K167" i="17"/>
  <c r="M167" i="17"/>
  <c r="O167" i="17"/>
  <c r="Q167" i="17"/>
  <c r="V167" i="17"/>
  <c r="G171" i="17"/>
  <c r="M171" i="17" s="1"/>
  <c r="I171" i="17"/>
  <c r="K171" i="17"/>
  <c r="O171" i="17"/>
  <c r="Q171" i="17"/>
  <c r="V171" i="17"/>
  <c r="G174" i="17"/>
  <c r="I174" i="17"/>
  <c r="K174" i="17"/>
  <c r="O174" i="17"/>
  <c r="O170" i="17" s="1"/>
  <c r="Q174" i="17"/>
  <c r="V174" i="17"/>
  <c r="G176" i="17"/>
  <c r="I176" i="17"/>
  <c r="K176" i="17"/>
  <c r="M176" i="17"/>
  <c r="O176" i="17"/>
  <c r="Q176" i="17"/>
  <c r="V176" i="17"/>
  <c r="G180" i="17"/>
  <c r="M180" i="17" s="1"/>
  <c r="I180" i="17"/>
  <c r="K180" i="17"/>
  <c r="O180" i="17"/>
  <c r="Q180" i="17"/>
  <c r="V180" i="17"/>
  <c r="G181" i="17"/>
  <c r="M181" i="17" s="1"/>
  <c r="I181" i="17"/>
  <c r="K181" i="17"/>
  <c r="O181" i="17"/>
  <c r="Q181" i="17"/>
  <c r="V181" i="17"/>
  <c r="G185" i="17"/>
  <c r="M185" i="17" s="1"/>
  <c r="I185" i="17"/>
  <c r="K185" i="17"/>
  <c r="O185" i="17"/>
  <c r="Q185" i="17"/>
  <c r="V185" i="17"/>
  <c r="G188" i="17"/>
  <c r="I188" i="17"/>
  <c r="K188" i="17"/>
  <c r="M188" i="17"/>
  <c r="O188" i="17"/>
  <c r="Q188" i="17"/>
  <c r="V188" i="17"/>
  <c r="G189" i="17"/>
  <c r="M189" i="17" s="1"/>
  <c r="I189" i="17"/>
  <c r="K189" i="17"/>
  <c r="O189" i="17"/>
  <c r="Q189" i="17"/>
  <c r="V189" i="17"/>
  <c r="I190" i="17"/>
  <c r="G191" i="17"/>
  <c r="G190" i="17" s="1"/>
  <c r="I191" i="17"/>
  <c r="K191" i="17"/>
  <c r="K190" i="17" s="1"/>
  <c r="O191" i="17"/>
  <c r="O190" i="17" s="1"/>
  <c r="Q191" i="17"/>
  <c r="Q190" i="17" s="1"/>
  <c r="V191" i="17"/>
  <c r="V190" i="17" s="1"/>
  <c r="I193" i="17"/>
  <c r="G194" i="17"/>
  <c r="M194" i="17" s="1"/>
  <c r="M193" i="17" s="1"/>
  <c r="I194" i="17"/>
  <c r="K194" i="17"/>
  <c r="K193" i="17" s="1"/>
  <c r="O194" i="17"/>
  <c r="O193" i="17" s="1"/>
  <c r="Q194" i="17"/>
  <c r="Q193" i="17" s="1"/>
  <c r="V194" i="17"/>
  <c r="V193" i="17" s="1"/>
  <c r="G197" i="17"/>
  <c r="I197" i="17"/>
  <c r="K197" i="17"/>
  <c r="O197" i="17"/>
  <c r="Q197" i="17"/>
  <c r="V197" i="17"/>
  <c r="G199" i="17"/>
  <c r="M199" i="17" s="1"/>
  <c r="I199" i="17"/>
  <c r="K199" i="17"/>
  <c r="O199" i="17"/>
  <c r="Q199" i="17"/>
  <c r="V199" i="17"/>
  <c r="G201" i="17"/>
  <c r="M201" i="17" s="1"/>
  <c r="I201" i="17"/>
  <c r="K201" i="17"/>
  <c r="O201" i="17"/>
  <c r="Q201" i="17"/>
  <c r="V201" i="17"/>
  <c r="G202" i="17"/>
  <c r="I202" i="17"/>
  <c r="K202" i="17"/>
  <c r="M202" i="17"/>
  <c r="O202" i="17"/>
  <c r="Q202" i="17"/>
  <c r="V202" i="17"/>
  <c r="G203" i="17"/>
  <c r="M203" i="17" s="1"/>
  <c r="I203" i="17"/>
  <c r="K203" i="17"/>
  <c r="O203" i="17"/>
  <c r="Q203" i="17"/>
  <c r="V203" i="17"/>
  <c r="G205" i="17"/>
  <c r="M205" i="17" s="1"/>
  <c r="I205" i="17"/>
  <c r="K205" i="17"/>
  <c r="O205" i="17"/>
  <c r="Q205" i="17"/>
  <c r="V205" i="17"/>
  <c r="G207" i="17"/>
  <c r="M207" i="17" s="1"/>
  <c r="I207" i="17"/>
  <c r="K207" i="17"/>
  <c r="O207" i="17"/>
  <c r="Q207" i="17"/>
  <c r="V207" i="17"/>
  <c r="G209" i="17"/>
  <c r="I209" i="17"/>
  <c r="K209" i="17"/>
  <c r="M209" i="17"/>
  <c r="O209" i="17"/>
  <c r="Q209" i="17"/>
  <c r="V209" i="17"/>
  <c r="G210" i="17"/>
  <c r="M210" i="17" s="1"/>
  <c r="I210" i="17"/>
  <c r="K210" i="17"/>
  <c r="O210" i="17"/>
  <c r="Q210" i="17"/>
  <c r="V210" i="17"/>
  <c r="G211" i="17"/>
  <c r="M211" i="17" s="1"/>
  <c r="I211" i="17"/>
  <c r="K211" i="17"/>
  <c r="O211" i="17"/>
  <c r="Q211" i="17"/>
  <c r="V211" i="17"/>
  <c r="G212" i="17"/>
  <c r="M212" i="17" s="1"/>
  <c r="I212" i="17"/>
  <c r="K212" i="17"/>
  <c r="O212" i="17"/>
  <c r="Q212" i="17"/>
  <c r="V212" i="17"/>
  <c r="G213" i="17"/>
  <c r="I213" i="17"/>
  <c r="K213" i="17"/>
  <c r="M213" i="17"/>
  <c r="O213" i="17"/>
  <c r="Q213" i="17"/>
  <c r="V213" i="17"/>
  <c r="G214" i="17"/>
  <c r="M214" i="17" s="1"/>
  <c r="I214" i="17"/>
  <c r="K214" i="17"/>
  <c r="O214" i="17"/>
  <c r="Q214" i="17"/>
  <c r="V214" i="17"/>
  <c r="G215" i="17"/>
  <c r="M215" i="17" s="1"/>
  <c r="I215" i="17"/>
  <c r="K215" i="17"/>
  <c r="O215" i="17"/>
  <c r="Q215" i="17"/>
  <c r="V215" i="17"/>
  <c r="G216" i="17"/>
  <c r="M216" i="17" s="1"/>
  <c r="I216" i="17"/>
  <c r="K216" i="17"/>
  <c r="O216" i="17"/>
  <c r="Q216" i="17"/>
  <c r="V216" i="17"/>
  <c r="G217" i="17"/>
  <c r="I217" i="17"/>
  <c r="K217" i="17"/>
  <c r="M217" i="17"/>
  <c r="O217" i="17"/>
  <c r="Q217" i="17"/>
  <c r="V217" i="17"/>
  <c r="G218" i="17"/>
  <c r="M218" i="17" s="1"/>
  <c r="I218" i="17"/>
  <c r="K218" i="17"/>
  <c r="O218" i="17"/>
  <c r="Q218" i="17"/>
  <c r="V218" i="17"/>
  <c r="G219" i="17"/>
  <c r="M219" i="17" s="1"/>
  <c r="I219" i="17"/>
  <c r="K219" i="17"/>
  <c r="O219" i="17"/>
  <c r="Q219" i="17"/>
  <c r="V219" i="17"/>
  <c r="G220" i="17"/>
  <c r="M220" i="17" s="1"/>
  <c r="I220" i="17"/>
  <c r="K220" i="17"/>
  <c r="O220" i="17"/>
  <c r="Q220" i="17"/>
  <c r="V220" i="17"/>
  <c r="G221" i="17"/>
  <c r="I221" i="17"/>
  <c r="K221" i="17"/>
  <c r="M221" i="17"/>
  <c r="O221" i="17"/>
  <c r="Q221" i="17"/>
  <c r="V221" i="17"/>
  <c r="G222" i="17"/>
  <c r="G223" i="17"/>
  <c r="M223" i="17" s="1"/>
  <c r="I223" i="17"/>
  <c r="K223" i="17"/>
  <c r="O223" i="17"/>
  <c r="Q223" i="17"/>
  <c r="V223" i="17"/>
  <c r="G224" i="17"/>
  <c r="M224" i="17" s="1"/>
  <c r="I224" i="17"/>
  <c r="K224" i="17"/>
  <c r="O224" i="17"/>
  <c r="Q224" i="17"/>
  <c r="V224" i="17"/>
  <c r="G225" i="17"/>
  <c r="I225" i="17"/>
  <c r="K225" i="17"/>
  <c r="M225" i="17"/>
  <c r="O225" i="17"/>
  <c r="Q225" i="17"/>
  <c r="V225" i="17"/>
  <c r="G227" i="17"/>
  <c r="M227" i="17" s="1"/>
  <c r="I227" i="17"/>
  <c r="K227" i="17"/>
  <c r="O227" i="17"/>
  <c r="Q227" i="17"/>
  <c r="V227" i="17"/>
  <c r="G229" i="17"/>
  <c r="M229" i="17" s="1"/>
  <c r="I229" i="17"/>
  <c r="K229" i="17"/>
  <c r="O229" i="17"/>
  <c r="Q229" i="17"/>
  <c r="V229" i="17"/>
  <c r="G232" i="17"/>
  <c r="I232" i="17"/>
  <c r="K232" i="17"/>
  <c r="M232" i="17"/>
  <c r="O232" i="17"/>
  <c r="Q232" i="17"/>
  <c r="V232" i="17"/>
  <c r="G235" i="17"/>
  <c r="G226" i="17" s="1"/>
  <c r="I235" i="17"/>
  <c r="K235" i="17"/>
  <c r="O235" i="17"/>
  <c r="Q235" i="17"/>
  <c r="V235" i="17"/>
  <c r="I238" i="17"/>
  <c r="G239" i="17"/>
  <c r="M239" i="17" s="1"/>
  <c r="M238" i="17" s="1"/>
  <c r="I239" i="17"/>
  <c r="K239" i="17"/>
  <c r="K238" i="17" s="1"/>
  <c r="O239" i="17"/>
  <c r="O238" i="17" s="1"/>
  <c r="Q239" i="17"/>
  <c r="Q238" i="17" s="1"/>
  <c r="V239" i="17"/>
  <c r="V238" i="17" s="1"/>
  <c r="G242" i="17"/>
  <c r="G241" i="17" s="1"/>
  <c r="I242" i="17"/>
  <c r="I241" i="17" s="1"/>
  <c r="K242" i="17"/>
  <c r="K241" i="17" s="1"/>
  <c r="O242" i="17"/>
  <c r="O241" i="17" s="1"/>
  <c r="Q242" i="17"/>
  <c r="Q241" i="17" s="1"/>
  <c r="V242" i="17"/>
  <c r="V241" i="17" s="1"/>
  <c r="O244" i="17"/>
  <c r="G245" i="17"/>
  <c r="M245" i="17" s="1"/>
  <c r="M244" i="17" s="1"/>
  <c r="I245" i="17"/>
  <c r="I244" i="17" s="1"/>
  <c r="K245" i="17"/>
  <c r="K244" i="17" s="1"/>
  <c r="O245" i="17"/>
  <c r="Q245" i="17"/>
  <c r="Q244" i="17" s="1"/>
  <c r="V245" i="17"/>
  <c r="V244" i="17" s="1"/>
  <c r="AE248" i="17"/>
  <c r="F49" i="1" s="1"/>
  <c r="BA223" i="16"/>
  <c r="BA206" i="16"/>
  <c r="BA204" i="16"/>
  <c r="BA122" i="16"/>
  <c r="BA102" i="16"/>
  <c r="BA87" i="16"/>
  <c r="BA83" i="16"/>
  <c r="BA52" i="16"/>
  <c r="BA38" i="16"/>
  <c r="BA32" i="16"/>
  <c r="BA30" i="16"/>
  <c r="BA24" i="16"/>
  <c r="BA22" i="16"/>
  <c r="BA20" i="16"/>
  <c r="BA18" i="16"/>
  <c r="BA16" i="16"/>
  <c r="BA14" i="16"/>
  <c r="BA10" i="16"/>
  <c r="G9" i="16"/>
  <c r="M9" i="16" s="1"/>
  <c r="I9" i="16"/>
  <c r="K9" i="16"/>
  <c r="O9" i="16"/>
  <c r="Q9" i="16"/>
  <c r="V9" i="16"/>
  <c r="G13" i="16"/>
  <c r="I13" i="16"/>
  <c r="K13" i="16"/>
  <c r="M13" i="16"/>
  <c r="O13" i="16"/>
  <c r="Q13" i="16"/>
  <c r="V13" i="16"/>
  <c r="G15" i="16"/>
  <c r="M15" i="16" s="1"/>
  <c r="I15" i="16"/>
  <c r="K15" i="16"/>
  <c r="O15" i="16"/>
  <c r="Q15" i="16"/>
  <c r="V15" i="16"/>
  <c r="G17" i="16"/>
  <c r="M17" i="16" s="1"/>
  <c r="I17" i="16"/>
  <c r="K17" i="16"/>
  <c r="O17" i="16"/>
  <c r="Q17" i="16"/>
  <c r="V17" i="16"/>
  <c r="G19" i="16"/>
  <c r="I19" i="16"/>
  <c r="K19" i="16"/>
  <c r="M19" i="16"/>
  <c r="O19" i="16"/>
  <c r="Q19" i="16"/>
  <c r="V19" i="16"/>
  <c r="G21" i="16"/>
  <c r="M21" i="16" s="1"/>
  <c r="I21" i="16"/>
  <c r="K21" i="16"/>
  <c r="O21" i="16"/>
  <c r="Q21" i="16"/>
  <c r="V21" i="16"/>
  <c r="G23" i="16"/>
  <c r="I23" i="16"/>
  <c r="K23" i="16"/>
  <c r="M23" i="16"/>
  <c r="O23" i="16"/>
  <c r="Q23" i="16"/>
  <c r="V23" i="16"/>
  <c r="G29" i="16"/>
  <c r="I29" i="16"/>
  <c r="K29" i="16"/>
  <c r="O29" i="16"/>
  <c r="Q29" i="16"/>
  <c r="V29" i="16"/>
  <c r="G31" i="16"/>
  <c r="M31" i="16" s="1"/>
  <c r="I31" i="16"/>
  <c r="K31" i="16"/>
  <c r="O31" i="16"/>
  <c r="Q31" i="16"/>
  <c r="V31" i="16"/>
  <c r="G37" i="16"/>
  <c r="M37" i="16" s="1"/>
  <c r="I37" i="16"/>
  <c r="K37" i="16"/>
  <c r="O37" i="16"/>
  <c r="Q37" i="16"/>
  <c r="V37" i="16"/>
  <c r="G39" i="16"/>
  <c r="I39" i="16"/>
  <c r="K39" i="16"/>
  <c r="M39" i="16"/>
  <c r="O39" i="16"/>
  <c r="Q39" i="16"/>
  <c r="V39" i="16"/>
  <c r="G41" i="16"/>
  <c r="M41" i="16" s="1"/>
  <c r="I41" i="16"/>
  <c r="K41" i="16"/>
  <c r="O41" i="16"/>
  <c r="Q41" i="16"/>
  <c r="V41" i="16"/>
  <c r="G43" i="16"/>
  <c r="M43" i="16" s="1"/>
  <c r="I43" i="16"/>
  <c r="K43" i="16"/>
  <c r="O43" i="16"/>
  <c r="Q43" i="16"/>
  <c r="V43" i="16"/>
  <c r="G45" i="16"/>
  <c r="M45" i="16" s="1"/>
  <c r="I45" i="16"/>
  <c r="K45" i="16"/>
  <c r="O45" i="16"/>
  <c r="Q45" i="16"/>
  <c r="V45" i="16"/>
  <c r="G47" i="16"/>
  <c r="I47" i="16"/>
  <c r="K47" i="16"/>
  <c r="M47" i="16"/>
  <c r="O47" i="16"/>
  <c r="Q47" i="16"/>
  <c r="V47" i="16"/>
  <c r="G49" i="16"/>
  <c r="M49" i="16" s="1"/>
  <c r="I49" i="16"/>
  <c r="K49" i="16"/>
  <c r="O49" i="16"/>
  <c r="Q49" i="16"/>
  <c r="V49" i="16"/>
  <c r="G51" i="16"/>
  <c r="M51" i="16" s="1"/>
  <c r="I51" i="16"/>
  <c r="K51" i="16"/>
  <c r="O51" i="16"/>
  <c r="Q51" i="16"/>
  <c r="V51" i="16"/>
  <c r="G55" i="16"/>
  <c r="M55" i="16" s="1"/>
  <c r="I55" i="16"/>
  <c r="K55" i="16"/>
  <c r="O55" i="16"/>
  <c r="Q55" i="16"/>
  <c r="V55" i="16"/>
  <c r="G65" i="16"/>
  <c r="I65" i="16"/>
  <c r="K65" i="16"/>
  <c r="M65" i="16"/>
  <c r="O65" i="16"/>
  <c r="Q65" i="16"/>
  <c r="V65" i="16"/>
  <c r="G69" i="16"/>
  <c r="M69" i="16" s="1"/>
  <c r="I69" i="16"/>
  <c r="K69" i="16"/>
  <c r="O69" i="16"/>
  <c r="Q69" i="16"/>
  <c r="V69" i="16"/>
  <c r="G72" i="16"/>
  <c r="M72" i="16" s="1"/>
  <c r="I72" i="16"/>
  <c r="K72" i="16"/>
  <c r="O72" i="16"/>
  <c r="Q72" i="16"/>
  <c r="V72" i="16"/>
  <c r="G75" i="16"/>
  <c r="M75" i="16" s="1"/>
  <c r="I75" i="16"/>
  <c r="K75" i="16"/>
  <c r="O75" i="16"/>
  <c r="Q75" i="16"/>
  <c r="V75" i="16"/>
  <c r="G82" i="16"/>
  <c r="I82" i="16"/>
  <c r="K82" i="16"/>
  <c r="M82" i="16"/>
  <c r="O82" i="16"/>
  <c r="Q82" i="16"/>
  <c r="V82" i="16"/>
  <c r="G84" i="16"/>
  <c r="M84" i="16" s="1"/>
  <c r="I84" i="16"/>
  <c r="K84" i="16"/>
  <c r="O84" i="16"/>
  <c r="Q84" i="16"/>
  <c r="V84" i="16"/>
  <c r="G86" i="16"/>
  <c r="M86" i="16" s="1"/>
  <c r="I86" i="16"/>
  <c r="K86" i="16"/>
  <c r="K85" i="16" s="1"/>
  <c r="O86" i="16"/>
  <c r="Q86" i="16"/>
  <c r="V86" i="16"/>
  <c r="G88" i="16"/>
  <c r="M88" i="16" s="1"/>
  <c r="I88" i="16"/>
  <c r="K88" i="16"/>
  <c r="O88" i="16"/>
  <c r="Q88" i="16"/>
  <c r="V88" i="16"/>
  <c r="G90" i="16"/>
  <c r="I90" i="16"/>
  <c r="K90" i="16"/>
  <c r="O90" i="16"/>
  <c r="Q90" i="16"/>
  <c r="V90" i="16"/>
  <c r="G94" i="16"/>
  <c r="M94" i="16" s="1"/>
  <c r="I94" i="16"/>
  <c r="K94" i="16"/>
  <c r="O94" i="16"/>
  <c r="Q94" i="16"/>
  <c r="V94" i="16"/>
  <c r="G97" i="16"/>
  <c r="M97" i="16" s="1"/>
  <c r="I97" i="16"/>
  <c r="K97" i="16"/>
  <c r="O97" i="16"/>
  <c r="Q97" i="16"/>
  <c r="V97" i="16"/>
  <c r="G100" i="16"/>
  <c r="M100" i="16" s="1"/>
  <c r="I100" i="16"/>
  <c r="K100" i="16"/>
  <c r="O100" i="16"/>
  <c r="O99" i="16" s="1"/>
  <c r="Q100" i="16"/>
  <c r="V100" i="16"/>
  <c r="G101" i="16"/>
  <c r="M101" i="16" s="1"/>
  <c r="I101" i="16"/>
  <c r="K101" i="16"/>
  <c r="O101" i="16"/>
  <c r="Q101" i="16"/>
  <c r="V101" i="16"/>
  <c r="G109" i="16"/>
  <c r="I109" i="16"/>
  <c r="K109" i="16"/>
  <c r="M109" i="16"/>
  <c r="O109" i="16"/>
  <c r="Q109" i="16"/>
  <c r="V109" i="16"/>
  <c r="G117" i="16"/>
  <c r="M117" i="16" s="1"/>
  <c r="I117" i="16"/>
  <c r="K117" i="16"/>
  <c r="O117" i="16"/>
  <c r="Q117" i="16"/>
  <c r="V117" i="16"/>
  <c r="G121" i="16"/>
  <c r="M121" i="16" s="1"/>
  <c r="I121" i="16"/>
  <c r="K121" i="16"/>
  <c r="O121" i="16"/>
  <c r="Q121" i="16"/>
  <c r="V121" i="16"/>
  <c r="G125" i="16"/>
  <c r="I125" i="16"/>
  <c r="K125" i="16"/>
  <c r="M125" i="16"/>
  <c r="O125" i="16"/>
  <c r="Q125" i="16"/>
  <c r="V125" i="16"/>
  <c r="G128" i="16"/>
  <c r="M128" i="16" s="1"/>
  <c r="I128" i="16"/>
  <c r="K128" i="16"/>
  <c r="O128" i="16"/>
  <c r="Q128" i="16"/>
  <c r="V128" i="16"/>
  <c r="G130" i="16"/>
  <c r="I130" i="16"/>
  <c r="K130" i="16"/>
  <c r="O130" i="16"/>
  <c r="Q130" i="16"/>
  <c r="V130" i="16"/>
  <c r="G135" i="16"/>
  <c r="M135" i="16" s="1"/>
  <c r="I135" i="16"/>
  <c r="K135" i="16"/>
  <c r="O135" i="16"/>
  <c r="Q135" i="16"/>
  <c r="V135" i="16"/>
  <c r="G136" i="16"/>
  <c r="I136" i="16"/>
  <c r="K136" i="16"/>
  <c r="M136" i="16"/>
  <c r="O136" i="16"/>
  <c r="Q136" i="16"/>
  <c r="V136" i="16"/>
  <c r="G141" i="16"/>
  <c r="M141" i="16" s="1"/>
  <c r="I141" i="16"/>
  <c r="K141" i="16"/>
  <c r="O141" i="16"/>
  <c r="Q141" i="16"/>
  <c r="V141" i="16"/>
  <c r="G145" i="16"/>
  <c r="M145" i="16" s="1"/>
  <c r="I145" i="16"/>
  <c r="K145" i="16"/>
  <c r="O145" i="16"/>
  <c r="Q145" i="16"/>
  <c r="V145" i="16"/>
  <c r="G149" i="16"/>
  <c r="M149" i="16" s="1"/>
  <c r="I149" i="16"/>
  <c r="K149" i="16"/>
  <c r="O149" i="16"/>
  <c r="Q149" i="16"/>
  <c r="V149" i="16"/>
  <c r="G150" i="16"/>
  <c r="I150" i="16"/>
  <c r="K150" i="16"/>
  <c r="M150" i="16"/>
  <c r="O150" i="16"/>
  <c r="Q150" i="16"/>
  <c r="V150" i="16"/>
  <c r="V151" i="16"/>
  <c r="G152" i="16"/>
  <c r="M152" i="16" s="1"/>
  <c r="M151" i="16" s="1"/>
  <c r="I152" i="16"/>
  <c r="I151" i="16" s="1"/>
  <c r="K152" i="16"/>
  <c r="K151" i="16" s="1"/>
  <c r="O152" i="16"/>
  <c r="O151" i="16" s="1"/>
  <c r="Q152" i="16"/>
  <c r="Q151" i="16" s="1"/>
  <c r="V152" i="16"/>
  <c r="G154" i="16"/>
  <c r="G155" i="16"/>
  <c r="M155" i="16" s="1"/>
  <c r="M154" i="16" s="1"/>
  <c r="I155" i="16"/>
  <c r="K155" i="16"/>
  <c r="K154" i="16" s="1"/>
  <c r="O155" i="16"/>
  <c r="O154" i="16" s="1"/>
  <c r="Q155" i="16"/>
  <c r="V155" i="16"/>
  <c r="V154" i="16" s="1"/>
  <c r="G158" i="16"/>
  <c r="I158" i="16"/>
  <c r="K158" i="16"/>
  <c r="M158" i="16"/>
  <c r="O158" i="16"/>
  <c r="Q158" i="16"/>
  <c r="V158" i="16"/>
  <c r="G166" i="16"/>
  <c r="M166" i="16" s="1"/>
  <c r="I166" i="16"/>
  <c r="K166" i="16"/>
  <c r="O166" i="16"/>
  <c r="Q166" i="16"/>
  <c r="V166" i="16"/>
  <c r="G168" i="16"/>
  <c r="M168" i="16" s="1"/>
  <c r="I168" i="16"/>
  <c r="K168" i="16"/>
  <c r="O168" i="16"/>
  <c r="Q168" i="16"/>
  <c r="V168" i="16"/>
  <c r="G170" i="16"/>
  <c r="I170" i="16"/>
  <c r="K170" i="16"/>
  <c r="M170" i="16"/>
  <c r="O170" i="16"/>
  <c r="Q170" i="16"/>
  <c r="V170" i="16"/>
  <c r="G172" i="16"/>
  <c r="M172" i="16" s="1"/>
  <c r="I172" i="16"/>
  <c r="K172" i="16"/>
  <c r="O172" i="16"/>
  <c r="Q172" i="16"/>
  <c r="V172" i="16"/>
  <c r="G174" i="16"/>
  <c r="M174" i="16" s="1"/>
  <c r="I174" i="16"/>
  <c r="K174" i="16"/>
  <c r="O174" i="16"/>
  <c r="Q174" i="16"/>
  <c r="V174" i="16"/>
  <c r="G175" i="16"/>
  <c r="M175" i="16" s="1"/>
  <c r="I175" i="16"/>
  <c r="K175" i="16"/>
  <c r="O175" i="16"/>
  <c r="Q175" i="16"/>
  <c r="V175" i="16"/>
  <c r="G176" i="16"/>
  <c r="I176" i="16"/>
  <c r="K176" i="16"/>
  <c r="M176" i="16"/>
  <c r="O176" i="16"/>
  <c r="Q176" i="16"/>
  <c r="V176" i="16"/>
  <c r="G178" i="16"/>
  <c r="M178" i="16" s="1"/>
  <c r="I178" i="16"/>
  <c r="K178" i="16"/>
  <c r="O178" i="16"/>
  <c r="Q178" i="16"/>
  <c r="V178" i="16"/>
  <c r="G179" i="16"/>
  <c r="M179" i="16" s="1"/>
  <c r="I179" i="16"/>
  <c r="K179" i="16"/>
  <c r="O179" i="16"/>
  <c r="Q179" i="16"/>
  <c r="V179" i="16"/>
  <c r="G180" i="16"/>
  <c r="M180" i="16" s="1"/>
  <c r="I180" i="16"/>
  <c r="K180" i="16"/>
  <c r="O180" i="16"/>
  <c r="Q180" i="16"/>
  <c r="V180" i="16"/>
  <c r="G181" i="16"/>
  <c r="M181" i="16" s="1"/>
  <c r="I181" i="16"/>
  <c r="K181" i="16"/>
  <c r="O181" i="16"/>
  <c r="Q181" i="16"/>
  <c r="V181" i="16"/>
  <c r="G182" i="16"/>
  <c r="M182" i="16" s="1"/>
  <c r="I182" i="16"/>
  <c r="K182" i="16"/>
  <c r="O182" i="16"/>
  <c r="Q182" i="16"/>
  <c r="V182" i="16"/>
  <c r="G183" i="16"/>
  <c r="M183" i="16" s="1"/>
  <c r="I183" i="16"/>
  <c r="K183" i="16"/>
  <c r="O183" i="16"/>
  <c r="Q183" i="16"/>
  <c r="V183" i="16"/>
  <c r="G184" i="16"/>
  <c r="M184" i="16" s="1"/>
  <c r="I184" i="16"/>
  <c r="K184" i="16"/>
  <c r="O184" i="16"/>
  <c r="Q184" i="16"/>
  <c r="V184" i="16"/>
  <c r="G185" i="16"/>
  <c r="I185" i="16"/>
  <c r="K185" i="16"/>
  <c r="M185" i="16"/>
  <c r="O185" i="16"/>
  <c r="Q185" i="16"/>
  <c r="V185" i="16"/>
  <c r="G186" i="16"/>
  <c r="M186" i="16" s="1"/>
  <c r="I186" i="16"/>
  <c r="K186" i="16"/>
  <c r="O186" i="16"/>
  <c r="Q186" i="16"/>
  <c r="V186" i="16"/>
  <c r="G187" i="16"/>
  <c r="M187" i="16" s="1"/>
  <c r="I187" i="16"/>
  <c r="K187" i="16"/>
  <c r="O187" i="16"/>
  <c r="Q187" i="16"/>
  <c r="V187" i="16"/>
  <c r="K188" i="16"/>
  <c r="G189" i="16"/>
  <c r="M189" i="16" s="1"/>
  <c r="I189" i="16"/>
  <c r="K189" i="16"/>
  <c r="O189" i="16"/>
  <c r="Q189" i="16"/>
  <c r="V189" i="16"/>
  <c r="G190" i="16"/>
  <c r="I190" i="16"/>
  <c r="K190" i="16"/>
  <c r="O190" i="16"/>
  <c r="O188" i="16" s="1"/>
  <c r="Q190" i="16"/>
  <c r="V190" i="16"/>
  <c r="G191" i="16"/>
  <c r="M191" i="16" s="1"/>
  <c r="I191" i="16"/>
  <c r="I188" i="16" s="1"/>
  <c r="K191" i="16"/>
  <c r="O191" i="16"/>
  <c r="Q191" i="16"/>
  <c r="V191" i="16"/>
  <c r="G193" i="16"/>
  <c r="I193" i="16"/>
  <c r="K193" i="16"/>
  <c r="M193" i="16"/>
  <c r="O193" i="16"/>
  <c r="Q193" i="16"/>
  <c r="V193" i="16"/>
  <c r="G195" i="16"/>
  <c r="G192" i="16" s="1"/>
  <c r="I69" i="1" s="1"/>
  <c r="I195" i="16"/>
  <c r="K195" i="16"/>
  <c r="O195" i="16"/>
  <c r="Q195" i="16"/>
  <c r="V195" i="16"/>
  <c r="G199" i="16"/>
  <c r="M199" i="16" s="1"/>
  <c r="I199" i="16"/>
  <c r="K199" i="16"/>
  <c r="O199" i="16"/>
  <c r="Q199" i="16"/>
  <c r="V199" i="16"/>
  <c r="G203" i="16"/>
  <c r="M203" i="16" s="1"/>
  <c r="I203" i="16"/>
  <c r="K203" i="16"/>
  <c r="O203" i="16"/>
  <c r="Q203" i="16"/>
  <c r="V203" i="16"/>
  <c r="G205" i="16"/>
  <c r="M205" i="16" s="1"/>
  <c r="I205" i="16"/>
  <c r="K205" i="16"/>
  <c r="O205" i="16"/>
  <c r="Q205" i="16"/>
  <c r="V205" i="16"/>
  <c r="G208" i="16"/>
  <c r="M208" i="16" s="1"/>
  <c r="I208" i="16"/>
  <c r="K208" i="16"/>
  <c r="O208" i="16"/>
  <c r="Q208" i="16"/>
  <c r="V208" i="16"/>
  <c r="G212" i="16"/>
  <c r="M212" i="16" s="1"/>
  <c r="I212" i="16"/>
  <c r="K212" i="16"/>
  <c r="O212" i="16"/>
  <c r="Q212" i="16"/>
  <c r="V212" i="16"/>
  <c r="V213" i="16"/>
  <c r="G214" i="16"/>
  <c r="I214" i="16"/>
  <c r="I213" i="16" s="1"/>
  <c r="K214" i="16"/>
  <c r="K213" i="16" s="1"/>
  <c r="M214" i="16"/>
  <c r="O214" i="16"/>
  <c r="Q214" i="16"/>
  <c r="Q213" i="16" s="1"/>
  <c r="V214" i="16"/>
  <c r="G217" i="16"/>
  <c r="G213" i="16" s="1"/>
  <c r="I70" i="1" s="1"/>
  <c r="I217" i="16"/>
  <c r="K217" i="16"/>
  <c r="O217" i="16"/>
  <c r="O213" i="16" s="1"/>
  <c r="Q217" i="16"/>
  <c r="V217" i="16"/>
  <c r="I218" i="16"/>
  <c r="G219" i="16"/>
  <c r="G218" i="16" s="1"/>
  <c r="I219" i="16"/>
  <c r="K219" i="16"/>
  <c r="K218" i="16" s="1"/>
  <c r="O219" i="16"/>
  <c r="O218" i="16" s="1"/>
  <c r="Q219" i="16"/>
  <c r="Q218" i="16" s="1"/>
  <c r="V219" i="16"/>
  <c r="V218" i="16" s="1"/>
  <c r="I221" i="16"/>
  <c r="G222" i="16"/>
  <c r="M222" i="16" s="1"/>
  <c r="M221" i="16" s="1"/>
  <c r="I222" i="16"/>
  <c r="K222" i="16"/>
  <c r="K221" i="16" s="1"/>
  <c r="O222" i="16"/>
  <c r="O221" i="16" s="1"/>
  <c r="Q222" i="16"/>
  <c r="Q221" i="16" s="1"/>
  <c r="V222" i="16"/>
  <c r="V221" i="16" s="1"/>
  <c r="AE225" i="16"/>
  <c r="BA294" i="15"/>
  <c r="BA252" i="15"/>
  <c r="BA243" i="15"/>
  <c r="BA234" i="15"/>
  <c r="BA199" i="15"/>
  <c r="BA196" i="15"/>
  <c r="BA193" i="15"/>
  <c r="BA119" i="15"/>
  <c r="BA104" i="15"/>
  <c r="BA101" i="15"/>
  <c r="BA86" i="15"/>
  <c r="BA83" i="15"/>
  <c r="BA66" i="15"/>
  <c r="BA62" i="15"/>
  <c r="BA58" i="15"/>
  <c r="BA56" i="15"/>
  <c r="BA54" i="15"/>
  <c r="BA52" i="15"/>
  <c r="BA50" i="15"/>
  <c r="BA45" i="15"/>
  <c r="BA42" i="15"/>
  <c r="BA39" i="15"/>
  <c r="BA36" i="15"/>
  <c r="BA33" i="15"/>
  <c r="BA31" i="15"/>
  <c r="BA28" i="15"/>
  <c r="BA10" i="15"/>
  <c r="G9" i="15"/>
  <c r="M9" i="15" s="1"/>
  <c r="I9" i="15"/>
  <c r="K9" i="15"/>
  <c r="O9" i="15"/>
  <c r="Q9" i="15"/>
  <c r="V9" i="15"/>
  <c r="G11" i="15"/>
  <c r="I11" i="15"/>
  <c r="K11" i="15"/>
  <c r="M11" i="15"/>
  <c r="O11" i="15"/>
  <c r="Q11" i="15"/>
  <c r="V11" i="15"/>
  <c r="G13" i="15"/>
  <c r="M13" i="15" s="1"/>
  <c r="I13" i="15"/>
  <c r="K13" i="15"/>
  <c r="O13" i="15"/>
  <c r="Q13" i="15"/>
  <c r="V13" i="15"/>
  <c r="G16" i="15"/>
  <c r="M16" i="15" s="1"/>
  <c r="I16" i="15"/>
  <c r="K16" i="15"/>
  <c r="O16" i="15"/>
  <c r="Q16" i="15"/>
  <c r="V16" i="15"/>
  <c r="G19" i="15"/>
  <c r="I19" i="15"/>
  <c r="K19" i="15"/>
  <c r="M19" i="15"/>
  <c r="O19" i="15"/>
  <c r="Q19" i="15"/>
  <c r="V19" i="15"/>
  <c r="G21" i="15"/>
  <c r="M21" i="15" s="1"/>
  <c r="I21" i="15"/>
  <c r="K21" i="15"/>
  <c r="O21" i="15"/>
  <c r="Q21" i="15"/>
  <c r="V21" i="15"/>
  <c r="G24" i="15"/>
  <c r="I24" i="15"/>
  <c r="K24" i="15"/>
  <c r="M24" i="15"/>
  <c r="O24" i="15"/>
  <c r="Q24" i="15"/>
  <c r="V24" i="15"/>
  <c r="G27" i="15"/>
  <c r="M27" i="15" s="1"/>
  <c r="I27" i="15"/>
  <c r="K27" i="15"/>
  <c r="O27" i="15"/>
  <c r="Q27" i="15"/>
  <c r="V27" i="15"/>
  <c r="G30" i="15"/>
  <c r="M30" i="15" s="1"/>
  <c r="I30" i="15"/>
  <c r="K30" i="15"/>
  <c r="O30" i="15"/>
  <c r="Q30" i="15"/>
  <c r="V30" i="15"/>
  <c r="G32" i="15"/>
  <c r="I32" i="15"/>
  <c r="K32" i="15"/>
  <c r="M32" i="15"/>
  <c r="O32" i="15"/>
  <c r="Q32" i="15"/>
  <c r="V32" i="15"/>
  <c r="G35" i="15"/>
  <c r="M35" i="15" s="1"/>
  <c r="I35" i="15"/>
  <c r="K35" i="15"/>
  <c r="O35" i="15"/>
  <c r="Q35" i="15"/>
  <c r="V35" i="15"/>
  <c r="G38" i="15"/>
  <c r="M38" i="15" s="1"/>
  <c r="I38" i="15"/>
  <c r="K38" i="15"/>
  <c r="O38" i="15"/>
  <c r="Q38" i="15"/>
  <c r="V38" i="15"/>
  <c r="G41" i="15"/>
  <c r="I41" i="15"/>
  <c r="K41" i="15"/>
  <c r="M41" i="15"/>
  <c r="O41" i="15"/>
  <c r="Q41" i="15"/>
  <c r="V41" i="15"/>
  <c r="G44" i="15"/>
  <c r="M44" i="15" s="1"/>
  <c r="I44" i="15"/>
  <c r="K44" i="15"/>
  <c r="O44" i="15"/>
  <c r="Q44" i="15"/>
  <c r="V44" i="15"/>
  <c r="G49" i="15"/>
  <c r="I49" i="15"/>
  <c r="K49" i="15"/>
  <c r="M49" i="15"/>
  <c r="O49" i="15"/>
  <c r="Q49" i="15"/>
  <c r="V49" i="15"/>
  <c r="G51" i="15"/>
  <c r="M51" i="15" s="1"/>
  <c r="I51" i="15"/>
  <c r="K51" i="15"/>
  <c r="O51" i="15"/>
  <c r="Q51" i="15"/>
  <c r="V51" i="15"/>
  <c r="G53" i="15"/>
  <c r="M53" i="15" s="1"/>
  <c r="I53" i="15"/>
  <c r="K53" i="15"/>
  <c r="O53" i="15"/>
  <c r="Q53" i="15"/>
  <c r="V53" i="15"/>
  <c r="G55" i="15"/>
  <c r="I55" i="15"/>
  <c r="K55" i="15"/>
  <c r="M55" i="15"/>
  <c r="O55" i="15"/>
  <c r="Q55" i="15"/>
  <c r="V55" i="15"/>
  <c r="G57" i="15"/>
  <c r="M57" i="15" s="1"/>
  <c r="I57" i="15"/>
  <c r="K57" i="15"/>
  <c r="O57" i="15"/>
  <c r="Q57" i="15"/>
  <c r="V57" i="15"/>
  <c r="G61" i="15"/>
  <c r="M61" i="15" s="1"/>
  <c r="I61" i="15"/>
  <c r="K61" i="15"/>
  <c r="O61" i="15"/>
  <c r="Q61" i="15"/>
  <c r="V61" i="15"/>
  <c r="G65" i="15"/>
  <c r="I65" i="15"/>
  <c r="K65" i="15"/>
  <c r="M65" i="15"/>
  <c r="O65" i="15"/>
  <c r="Q65" i="15"/>
  <c r="V65" i="15"/>
  <c r="G82" i="15"/>
  <c r="M82" i="15" s="1"/>
  <c r="I82" i="15"/>
  <c r="K82" i="15"/>
  <c r="O82" i="15"/>
  <c r="Q82" i="15"/>
  <c r="V82" i="15"/>
  <c r="G85" i="15"/>
  <c r="M85" i="15" s="1"/>
  <c r="I85" i="15"/>
  <c r="K85" i="15"/>
  <c r="O85" i="15"/>
  <c r="Q85" i="15"/>
  <c r="V85" i="15"/>
  <c r="G100" i="15"/>
  <c r="M100" i="15" s="1"/>
  <c r="I100" i="15"/>
  <c r="K100" i="15"/>
  <c r="O100" i="15"/>
  <c r="Q100" i="15"/>
  <c r="V100" i="15"/>
  <c r="G103" i="15"/>
  <c r="I103" i="15"/>
  <c r="K103" i="15"/>
  <c r="M103" i="15"/>
  <c r="O103" i="15"/>
  <c r="Q103" i="15"/>
  <c r="V103" i="15"/>
  <c r="G118" i="15"/>
  <c r="M118" i="15" s="1"/>
  <c r="I118" i="15"/>
  <c r="K118" i="15"/>
  <c r="O118" i="15"/>
  <c r="Q118" i="15"/>
  <c r="V118" i="15"/>
  <c r="G133" i="15"/>
  <c r="M133" i="15" s="1"/>
  <c r="I133" i="15"/>
  <c r="K133" i="15"/>
  <c r="O133" i="15"/>
  <c r="Q133" i="15"/>
  <c r="V133" i="15"/>
  <c r="G135" i="15"/>
  <c r="M135" i="15" s="1"/>
  <c r="I135" i="15"/>
  <c r="K135" i="15"/>
  <c r="O135" i="15"/>
  <c r="Q135" i="15"/>
  <c r="V135" i="15"/>
  <c r="G137" i="15"/>
  <c r="I137" i="15"/>
  <c r="K137" i="15"/>
  <c r="M137" i="15"/>
  <c r="O137" i="15"/>
  <c r="Q137" i="15"/>
  <c r="V137" i="15"/>
  <c r="G147" i="15"/>
  <c r="M147" i="15" s="1"/>
  <c r="I147" i="15"/>
  <c r="K147" i="15"/>
  <c r="O147" i="15"/>
  <c r="Q147" i="15"/>
  <c r="V147" i="15"/>
  <c r="G160" i="15"/>
  <c r="M160" i="15" s="1"/>
  <c r="I160" i="15"/>
  <c r="K160" i="15"/>
  <c r="O160" i="15"/>
  <c r="Q160" i="15"/>
  <c r="V160" i="15"/>
  <c r="G170" i="15"/>
  <c r="M170" i="15" s="1"/>
  <c r="I170" i="15"/>
  <c r="K170" i="15"/>
  <c r="O170" i="15"/>
  <c r="Q170" i="15"/>
  <c r="V170" i="15"/>
  <c r="G184" i="15"/>
  <c r="I184" i="15"/>
  <c r="K184" i="15"/>
  <c r="M184" i="15"/>
  <c r="O184" i="15"/>
  <c r="Q184" i="15"/>
  <c r="V184" i="15"/>
  <c r="G186" i="15"/>
  <c r="M186" i="15" s="1"/>
  <c r="I186" i="15"/>
  <c r="K186" i="15"/>
  <c r="O186" i="15"/>
  <c r="Q186" i="15"/>
  <c r="V186" i="15"/>
  <c r="G188" i="15"/>
  <c r="M188" i="15" s="1"/>
  <c r="I188" i="15"/>
  <c r="K188" i="15"/>
  <c r="O188" i="15"/>
  <c r="Q188" i="15"/>
  <c r="V188" i="15"/>
  <c r="G190" i="15"/>
  <c r="M190" i="15" s="1"/>
  <c r="I190" i="15"/>
  <c r="K190" i="15"/>
  <c r="O190" i="15"/>
  <c r="Q190" i="15"/>
  <c r="V190" i="15"/>
  <c r="G192" i="15"/>
  <c r="I192" i="15"/>
  <c r="K192" i="15"/>
  <c r="M192" i="15"/>
  <c r="O192" i="15"/>
  <c r="Q192" i="15"/>
  <c r="V192" i="15"/>
  <c r="G195" i="15"/>
  <c r="M195" i="15" s="1"/>
  <c r="I195" i="15"/>
  <c r="K195" i="15"/>
  <c r="O195" i="15"/>
  <c r="Q195" i="15"/>
  <c r="V195" i="15"/>
  <c r="G198" i="15"/>
  <c r="I198" i="15"/>
  <c r="K198" i="15"/>
  <c r="M198" i="15"/>
  <c r="O198" i="15"/>
  <c r="Q198" i="15"/>
  <c r="V198" i="15"/>
  <c r="G201" i="15"/>
  <c r="M201" i="15" s="1"/>
  <c r="I201" i="15"/>
  <c r="K201" i="15"/>
  <c r="O201" i="15"/>
  <c r="Q201" i="15"/>
  <c r="V201" i="15"/>
  <c r="G211" i="15"/>
  <c r="M211" i="15" s="1"/>
  <c r="I211" i="15"/>
  <c r="K211" i="15"/>
  <c r="O211" i="15"/>
  <c r="Q211" i="15"/>
  <c r="V211" i="15"/>
  <c r="G215" i="15"/>
  <c r="M215" i="15" s="1"/>
  <c r="I215" i="15"/>
  <c r="K215" i="15"/>
  <c r="O215" i="15"/>
  <c r="Q215" i="15"/>
  <c r="V215" i="15"/>
  <c r="G218" i="15"/>
  <c r="I218" i="15"/>
  <c r="K218" i="15"/>
  <c r="M218" i="15"/>
  <c r="O218" i="15"/>
  <c r="Q218" i="15"/>
  <c r="V218" i="15"/>
  <c r="G222" i="15"/>
  <c r="M222" i="15" s="1"/>
  <c r="I222" i="15"/>
  <c r="K222" i="15"/>
  <c r="O222" i="15"/>
  <c r="Q222" i="15"/>
  <c r="V222" i="15"/>
  <c r="G224" i="15"/>
  <c r="M224" i="15" s="1"/>
  <c r="I224" i="15"/>
  <c r="K224" i="15"/>
  <c r="O224" i="15"/>
  <c r="Q224" i="15"/>
  <c r="V224" i="15"/>
  <c r="G226" i="15"/>
  <c r="M226" i="15" s="1"/>
  <c r="I226" i="15"/>
  <c r="K226" i="15"/>
  <c r="O226" i="15"/>
  <c r="Q226" i="15"/>
  <c r="V226" i="15"/>
  <c r="G233" i="15"/>
  <c r="I233" i="15"/>
  <c r="K233" i="15"/>
  <c r="M233" i="15"/>
  <c r="O233" i="15"/>
  <c r="Q233" i="15"/>
  <c r="V233" i="15"/>
  <c r="G236" i="15"/>
  <c r="M236" i="15" s="1"/>
  <c r="I236" i="15"/>
  <c r="K236" i="15"/>
  <c r="O236" i="15"/>
  <c r="Q236" i="15"/>
  <c r="V236" i="15"/>
  <c r="G238" i="15"/>
  <c r="M238" i="15" s="1"/>
  <c r="I238" i="15"/>
  <c r="K238" i="15"/>
  <c r="O238" i="15"/>
  <c r="Q238" i="15"/>
  <c r="V238" i="15"/>
  <c r="G242" i="15"/>
  <c r="M242" i="15" s="1"/>
  <c r="I242" i="15"/>
  <c r="K242" i="15"/>
  <c r="O242" i="15"/>
  <c r="Q242" i="15"/>
  <c r="V242" i="15"/>
  <c r="G246" i="15"/>
  <c r="I246" i="15"/>
  <c r="K246" i="15"/>
  <c r="M246" i="15"/>
  <c r="O246" i="15"/>
  <c r="Q246" i="15"/>
  <c r="V246" i="15"/>
  <c r="G249" i="15"/>
  <c r="M249" i="15" s="1"/>
  <c r="I249" i="15"/>
  <c r="K249" i="15"/>
  <c r="O249" i="15"/>
  <c r="Q249" i="15"/>
  <c r="V249" i="15"/>
  <c r="I250" i="15"/>
  <c r="G251" i="15"/>
  <c r="M251" i="15" s="1"/>
  <c r="I251" i="15"/>
  <c r="K251" i="15"/>
  <c r="K250" i="15" s="1"/>
  <c r="O251" i="15"/>
  <c r="Q251" i="15"/>
  <c r="Q250" i="15" s="1"/>
  <c r="V251" i="15"/>
  <c r="G253" i="15"/>
  <c r="M253" i="15" s="1"/>
  <c r="I253" i="15"/>
  <c r="K253" i="15"/>
  <c r="O253" i="15"/>
  <c r="Q253" i="15"/>
  <c r="V253" i="15"/>
  <c r="G255" i="15"/>
  <c r="I255" i="15"/>
  <c r="K255" i="15"/>
  <c r="O255" i="15"/>
  <c r="O250" i="15" s="1"/>
  <c r="Q255" i="15"/>
  <c r="V255" i="15"/>
  <c r="I257" i="15"/>
  <c r="Q257" i="15"/>
  <c r="G258" i="15"/>
  <c r="G257" i="15" s="1"/>
  <c r="I258" i="15"/>
  <c r="K258" i="15"/>
  <c r="K257" i="15" s="1"/>
  <c r="M258" i="15"/>
  <c r="M257" i="15" s="1"/>
  <c r="O258" i="15"/>
  <c r="O257" i="15" s="1"/>
  <c r="Q258" i="15"/>
  <c r="V258" i="15"/>
  <c r="V257" i="15" s="1"/>
  <c r="G260" i="15"/>
  <c r="G259" i="15" s="1"/>
  <c r="I260" i="15"/>
  <c r="K260" i="15"/>
  <c r="O260" i="15"/>
  <c r="Q260" i="15"/>
  <c r="Q259" i="15" s="1"/>
  <c r="V260" i="15"/>
  <c r="G263" i="15"/>
  <c r="M263" i="15" s="1"/>
  <c r="I263" i="15"/>
  <c r="K263" i="15"/>
  <c r="O263" i="15"/>
  <c r="Q263" i="15"/>
  <c r="V263" i="15"/>
  <c r="G264" i="15"/>
  <c r="M264" i="15" s="1"/>
  <c r="I264" i="15"/>
  <c r="K264" i="15"/>
  <c r="O264" i="15"/>
  <c r="Q264" i="15"/>
  <c r="V264" i="15"/>
  <c r="G267" i="15"/>
  <c r="I267" i="15"/>
  <c r="K267" i="15"/>
  <c r="M267" i="15"/>
  <c r="O267" i="15"/>
  <c r="Q267" i="15"/>
  <c r="V267" i="15"/>
  <c r="G268" i="15"/>
  <c r="M268" i="15" s="1"/>
  <c r="I268" i="15"/>
  <c r="K268" i="15"/>
  <c r="O268" i="15"/>
  <c r="Q268" i="15"/>
  <c r="V268" i="15"/>
  <c r="G269" i="15"/>
  <c r="M269" i="15" s="1"/>
  <c r="I269" i="15"/>
  <c r="K269" i="15"/>
  <c r="O269" i="15"/>
  <c r="Q269" i="15"/>
  <c r="V269" i="15"/>
  <c r="G270" i="15"/>
  <c r="M270" i="15" s="1"/>
  <c r="I270" i="15"/>
  <c r="K270" i="15"/>
  <c r="O270" i="15"/>
  <c r="Q270" i="15"/>
  <c r="V270" i="15"/>
  <c r="G272" i="15"/>
  <c r="I272" i="15"/>
  <c r="K272" i="15"/>
  <c r="O272" i="15"/>
  <c r="Q272" i="15"/>
  <c r="V272" i="15"/>
  <c r="G275" i="15"/>
  <c r="M275" i="15" s="1"/>
  <c r="I275" i="15"/>
  <c r="K275" i="15"/>
  <c r="O275" i="15"/>
  <c r="Q275" i="15"/>
  <c r="V275" i="15"/>
  <c r="G277" i="15"/>
  <c r="I277" i="15"/>
  <c r="K277" i="15"/>
  <c r="M277" i="15"/>
  <c r="O277" i="15"/>
  <c r="Q277" i="15"/>
  <c r="V277" i="15"/>
  <c r="G281" i="15"/>
  <c r="M281" i="15" s="1"/>
  <c r="I281" i="15"/>
  <c r="K281" i="15"/>
  <c r="O281" i="15"/>
  <c r="Q281" i="15"/>
  <c r="V281" i="15"/>
  <c r="G283" i="15"/>
  <c r="M283" i="15" s="1"/>
  <c r="I283" i="15"/>
  <c r="K283" i="15"/>
  <c r="O283" i="15"/>
  <c r="Q283" i="15"/>
  <c r="V283" i="15"/>
  <c r="G287" i="15"/>
  <c r="M287" i="15" s="1"/>
  <c r="I287" i="15"/>
  <c r="K287" i="15"/>
  <c r="O287" i="15"/>
  <c r="Q287" i="15"/>
  <c r="V287" i="15"/>
  <c r="G290" i="15"/>
  <c r="M290" i="15" s="1"/>
  <c r="I290" i="15"/>
  <c r="K290" i="15"/>
  <c r="O290" i="15"/>
  <c r="Q290" i="15"/>
  <c r="V290" i="15"/>
  <c r="G293" i="15"/>
  <c r="I293" i="15"/>
  <c r="K293" i="15"/>
  <c r="M293" i="15"/>
  <c r="O293" i="15"/>
  <c r="Q293" i="15"/>
  <c r="V293" i="15"/>
  <c r="G296" i="15"/>
  <c r="M296" i="15" s="1"/>
  <c r="I296" i="15"/>
  <c r="K296" i="15"/>
  <c r="O296" i="15"/>
  <c r="Q296" i="15"/>
  <c r="V296" i="15"/>
  <c r="G299" i="15"/>
  <c r="M299" i="15" s="1"/>
  <c r="I299" i="15"/>
  <c r="K299" i="15"/>
  <c r="O299" i="15"/>
  <c r="Q299" i="15"/>
  <c r="V299" i="15"/>
  <c r="G301" i="15"/>
  <c r="I301" i="15"/>
  <c r="K301" i="15"/>
  <c r="M301" i="15"/>
  <c r="O301" i="15"/>
  <c r="Q301" i="15"/>
  <c r="V301" i="15"/>
  <c r="G303" i="15"/>
  <c r="M303" i="15" s="1"/>
  <c r="I303" i="15"/>
  <c r="K303" i="15"/>
  <c r="O303" i="15"/>
  <c r="Q303" i="15"/>
  <c r="V303" i="15"/>
  <c r="G305" i="15"/>
  <c r="M305" i="15" s="1"/>
  <c r="I305" i="15"/>
  <c r="K305" i="15"/>
  <c r="O305" i="15"/>
  <c r="Q305" i="15"/>
  <c r="V305" i="15"/>
  <c r="G306" i="15"/>
  <c r="I306" i="15"/>
  <c r="K306" i="15"/>
  <c r="M306" i="15"/>
  <c r="O306" i="15"/>
  <c r="Q306" i="15"/>
  <c r="V306" i="15"/>
  <c r="G307" i="15"/>
  <c r="M307" i="15" s="1"/>
  <c r="I307" i="15"/>
  <c r="K307" i="15"/>
  <c r="O307" i="15"/>
  <c r="Q307" i="15"/>
  <c r="V307" i="15"/>
  <c r="G309" i="15"/>
  <c r="I309" i="15"/>
  <c r="K309" i="15"/>
  <c r="M309" i="15"/>
  <c r="O309" i="15"/>
  <c r="Q309" i="15"/>
  <c r="V309" i="15"/>
  <c r="G310" i="15"/>
  <c r="M310" i="15" s="1"/>
  <c r="I310" i="15"/>
  <c r="K310" i="15"/>
  <c r="O310" i="15"/>
  <c r="Q310" i="15"/>
  <c r="V310" i="15"/>
  <c r="G313" i="15"/>
  <c r="M313" i="15" s="1"/>
  <c r="I313" i="15"/>
  <c r="K313" i="15"/>
  <c r="O313" i="15"/>
  <c r="Q313" i="15"/>
  <c r="V313" i="15"/>
  <c r="G314" i="15"/>
  <c r="I314" i="15"/>
  <c r="K314" i="15"/>
  <c r="M314" i="15"/>
  <c r="O314" i="15"/>
  <c r="Q314" i="15"/>
  <c r="V314" i="15"/>
  <c r="G315" i="15"/>
  <c r="M315" i="15" s="1"/>
  <c r="I315" i="15"/>
  <c r="K315" i="15"/>
  <c r="O315" i="15"/>
  <c r="Q315" i="15"/>
  <c r="V315" i="15"/>
  <c r="G316" i="15"/>
  <c r="M316" i="15" s="1"/>
  <c r="I316" i="15"/>
  <c r="K316" i="15"/>
  <c r="O316" i="15"/>
  <c r="Q316" i="15"/>
  <c r="V316" i="15"/>
  <c r="G317" i="15"/>
  <c r="I317" i="15"/>
  <c r="K317" i="15"/>
  <c r="M317" i="15"/>
  <c r="O317" i="15"/>
  <c r="Q317" i="15"/>
  <c r="V317" i="15"/>
  <c r="G318" i="15"/>
  <c r="M318" i="15" s="1"/>
  <c r="I318" i="15"/>
  <c r="K318" i="15"/>
  <c r="O318" i="15"/>
  <c r="Q318" i="15"/>
  <c r="V318" i="15"/>
  <c r="G319" i="15"/>
  <c r="M319" i="15" s="1"/>
  <c r="I319" i="15"/>
  <c r="K319" i="15"/>
  <c r="O319" i="15"/>
  <c r="Q319" i="15"/>
  <c r="V319" i="15"/>
  <c r="G320" i="15"/>
  <c r="M320" i="15" s="1"/>
  <c r="I320" i="15"/>
  <c r="K320" i="15"/>
  <c r="O320" i="15"/>
  <c r="Q320" i="15"/>
  <c r="V320" i="15"/>
  <c r="G321" i="15"/>
  <c r="I321" i="15"/>
  <c r="K321" i="15"/>
  <c r="M321" i="15"/>
  <c r="O321" i="15"/>
  <c r="Q321" i="15"/>
  <c r="V321" i="15"/>
  <c r="G322" i="15"/>
  <c r="M322" i="15" s="1"/>
  <c r="I322" i="15"/>
  <c r="K322" i="15"/>
  <c r="O322" i="15"/>
  <c r="Q322" i="15"/>
  <c r="V322" i="15"/>
  <c r="G323" i="15"/>
  <c r="M323" i="15" s="1"/>
  <c r="I323" i="15"/>
  <c r="K323" i="15"/>
  <c r="O323" i="15"/>
  <c r="Q323" i="15"/>
  <c r="V323" i="15"/>
  <c r="G325" i="15"/>
  <c r="M325" i="15" s="1"/>
  <c r="I325" i="15"/>
  <c r="K325" i="15"/>
  <c r="K324" i="15" s="1"/>
  <c r="O325" i="15"/>
  <c r="Q325" i="15"/>
  <c r="V325" i="15"/>
  <c r="G326" i="15"/>
  <c r="I326" i="15"/>
  <c r="K326" i="15"/>
  <c r="M326" i="15"/>
  <c r="O326" i="15"/>
  <c r="Q326" i="15"/>
  <c r="V326" i="15"/>
  <c r="G327" i="15"/>
  <c r="M327" i="15" s="1"/>
  <c r="I327" i="15"/>
  <c r="K327" i="15"/>
  <c r="O327" i="15"/>
  <c r="Q327" i="15"/>
  <c r="V327" i="15"/>
  <c r="G328" i="15"/>
  <c r="M328" i="15" s="1"/>
  <c r="I328" i="15"/>
  <c r="K328" i="15"/>
  <c r="O328" i="15"/>
  <c r="Q328" i="15"/>
  <c r="V328" i="15"/>
  <c r="G330" i="15"/>
  <c r="I330" i="15"/>
  <c r="K330" i="15"/>
  <c r="M330" i="15"/>
  <c r="O330" i="15"/>
  <c r="Q330" i="15"/>
  <c r="V330" i="15"/>
  <c r="G332" i="15"/>
  <c r="M332" i="15" s="1"/>
  <c r="I332" i="15"/>
  <c r="K332" i="15"/>
  <c r="O332" i="15"/>
  <c r="Q332" i="15"/>
  <c r="V332" i="15"/>
  <c r="G334" i="15"/>
  <c r="M334" i="15" s="1"/>
  <c r="I334" i="15"/>
  <c r="K334" i="15"/>
  <c r="O334" i="15"/>
  <c r="Q334" i="15"/>
  <c r="V334" i="15"/>
  <c r="G338" i="15"/>
  <c r="I338" i="15"/>
  <c r="K338" i="15"/>
  <c r="M338" i="15"/>
  <c r="O338" i="15"/>
  <c r="Q338" i="15"/>
  <c r="V338" i="15"/>
  <c r="G342" i="15"/>
  <c r="M342" i="15" s="1"/>
  <c r="I342" i="15"/>
  <c r="K342" i="15"/>
  <c r="O342" i="15"/>
  <c r="Q342" i="15"/>
  <c r="V342" i="15"/>
  <c r="G344" i="15"/>
  <c r="M344" i="15" s="1"/>
  <c r="M343" i="15" s="1"/>
  <c r="I344" i="15"/>
  <c r="I343" i="15" s="1"/>
  <c r="K344" i="15"/>
  <c r="K343" i="15" s="1"/>
  <c r="O344" i="15"/>
  <c r="O343" i="15" s="1"/>
  <c r="Q344" i="15"/>
  <c r="Q343" i="15" s="1"/>
  <c r="V344" i="15"/>
  <c r="V343" i="15" s="1"/>
  <c r="G347" i="15"/>
  <c r="I347" i="15"/>
  <c r="K347" i="15"/>
  <c r="M347" i="15"/>
  <c r="O347" i="15"/>
  <c r="Q347" i="15"/>
  <c r="V347" i="15"/>
  <c r="G349" i="15"/>
  <c r="G346" i="15" s="1"/>
  <c r="I349" i="15"/>
  <c r="K349" i="15"/>
  <c r="O349" i="15"/>
  <c r="Q349" i="15"/>
  <c r="V349" i="15"/>
  <c r="G350" i="15"/>
  <c r="M350" i="15" s="1"/>
  <c r="I350" i="15"/>
  <c r="K350" i="15"/>
  <c r="O350" i="15"/>
  <c r="Q350" i="15"/>
  <c r="V350" i="15"/>
  <c r="G351" i="15"/>
  <c r="M351" i="15" s="1"/>
  <c r="I351" i="15"/>
  <c r="K351" i="15"/>
  <c r="O351" i="15"/>
  <c r="Q351" i="15"/>
  <c r="V351" i="15"/>
  <c r="G353" i="15"/>
  <c r="M353" i="15" s="1"/>
  <c r="I353" i="15"/>
  <c r="K353" i="15"/>
  <c r="O353" i="15"/>
  <c r="Q353" i="15"/>
  <c r="V353" i="15"/>
  <c r="G355" i="15"/>
  <c r="M355" i="15" s="1"/>
  <c r="I355" i="15"/>
  <c r="K355" i="15"/>
  <c r="O355" i="15"/>
  <c r="Q355" i="15"/>
  <c r="V355" i="15"/>
  <c r="G358" i="15"/>
  <c r="M358" i="15" s="1"/>
  <c r="M357" i="15" s="1"/>
  <c r="I358" i="15"/>
  <c r="I357" i="15" s="1"/>
  <c r="K358" i="15"/>
  <c r="K357" i="15" s="1"/>
  <c r="O358" i="15"/>
  <c r="O357" i="15" s="1"/>
  <c r="Q358" i="15"/>
  <c r="Q357" i="15" s="1"/>
  <c r="V358" i="15"/>
  <c r="V357" i="15" s="1"/>
  <c r="AE361" i="15"/>
  <c r="F46" i="1" s="1"/>
  <c r="BA168" i="14"/>
  <c r="BA162" i="14"/>
  <c r="BA127" i="14"/>
  <c r="BA123" i="14"/>
  <c r="BA85" i="14"/>
  <c r="BA84" i="14"/>
  <c r="BA72" i="14"/>
  <c r="BA69" i="14"/>
  <c r="BA57" i="14"/>
  <c r="BA54" i="14"/>
  <c r="BA41" i="14"/>
  <c r="BA37" i="14"/>
  <c r="BA33" i="14"/>
  <c r="BA30" i="14"/>
  <c r="BA28" i="14"/>
  <c r="BA26" i="14"/>
  <c r="BA24" i="14"/>
  <c r="BA22" i="14"/>
  <c r="BA20" i="14"/>
  <c r="BA18" i="14"/>
  <c r="BA16" i="14"/>
  <c r="BA14" i="14"/>
  <c r="BA10" i="14"/>
  <c r="G9" i="14"/>
  <c r="M9" i="14" s="1"/>
  <c r="I9" i="14"/>
  <c r="K9" i="14"/>
  <c r="O9" i="14"/>
  <c r="Q9" i="14"/>
  <c r="V9" i="14"/>
  <c r="G11" i="14"/>
  <c r="M11" i="14" s="1"/>
  <c r="I11" i="14"/>
  <c r="K11" i="14"/>
  <c r="O11" i="14"/>
  <c r="Q11" i="14"/>
  <c r="V11" i="14"/>
  <c r="G13" i="14"/>
  <c r="M13" i="14" s="1"/>
  <c r="I13" i="14"/>
  <c r="K13" i="14"/>
  <c r="O13" i="14"/>
  <c r="Q13" i="14"/>
  <c r="V13" i="14"/>
  <c r="G15" i="14"/>
  <c r="M15" i="14" s="1"/>
  <c r="I15" i="14"/>
  <c r="K15" i="14"/>
  <c r="O15" i="14"/>
  <c r="Q15" i="14"/>
  <c r="V15" i="14"/>
  <c r="G17" i="14"/>
  <c r="M17" i="14" s="1"/>
  <c r="I17" i="14"/>
  <c r="K17" i="14"/>
  <c r="O17" i="14"/>
  <c r="Q17" i="14"/>
  <c r="V17" i="14"/>
  <c r="G19" i="14"/>
  <c r="I19" i="14"/>
  <c r="K19" i="14"/>
  <c r="M19" i="14"/>
  <c r="O19" i="14"/>
  <c r="Q19" i="14"/>
  <c r="V19" i="14"/>
  <c r="G21" i="14"/>
  <c r="I21" i="14"/>
  <c r="K21" i="14"/>
  <c r="M21" i="14"/>
  <c r="O21" i="14"/>
  <c r="Q21" i="14"/>
  <c r="V21" i="14"/>
  <c r="G23" i="14"/>
  <c r="M23" i="14" s="1"/>
  <c r="I23" i="14"/>
  <c r="K23" i="14"/>
  <c r="O23" i="14"/>
  <c r="Q23" i="14"/>
  <c r="V23" i="14"/>
  <c r="G25" i="14"/>
  <c r="I25" i="14"/>
  <c r="K25" i="14"/>
  <c r="M25" i="14"/>
  <c r="O25" i="14"/>
  <c r="Q25" i="14"/>
  <c r="V25" i="14"/>
  <c r="G27" i="14"/>
  <c r="I27" i="14"/>
  <c r="K27" i="14"/>
  <c r="M27" i="14"/>
  <c r="O27" i="14"/>
  <c r="Q27" i="14"/>
  <c r="V27" i="14"/>
  <c r="G29" i="14"/>
  <c r="M29" i="14" s="1"/>
  <c r="I29" i="14"/>
  <c r="K29" i="14"/>
  <c r="O29" i="14"/>
  <c r="Q29" i="14"/>
  <c r="V29" i="14"/>
  <c r="G32" i="14"/>
  <c r="M32" i="14" s="1"/>
  <c r="I32" i="14"/>
  <c r="K32" i="14"/>
  <c r="O32" i="14"/>
  <c r="Q32" i="14"/>
  <c r="V32" i="14"/>
  <c r="G36" i="14"/>
  <c r="I36" i="14"/>
  <c r="K36" i="14"/>
  <c r="M36" i="14"/>
  <c r="O36" i="14"/>
  <c r="Q36" i="14"/>
  <c r="V36" i="14"/>
  <c r="G40" i="14"/>
  <c r="M40" i="14" s="1"/>
  <c r="I40" i="14"/>
  <c r="K40" i="14"/>
  <c r="O40" i="14"/>
  <c r="Q40" i="14"/>
  <c r="V40" i="14"/>
  <c r="G53" i="14"/>
  <c r="M53" i="14" s="1"/>
  <c r="I53" i="14"/>
  <c r="K53" i="14"/>
  <c r="O53" i="14"/>
  <c r="Q53" i="14"/>
  <c r="V53" i="14"/>
  <c r="G56" i="14"/>
  <c r="M56" i="14" s="1"/>
  <c r="I56" i="14"/>
  <c r="K56" i="14"/>
  <c r="O56" i="14"/>
  <c r="Q56" i="14"/>
  <c r="V56" i="14"/>
  <c r="G68" i="14"/>
  <c r="M68" i="14" s="1"/>
  <c r="I68" i="14"/>
  <c r="K68" i="14"/>
  <c r="O68" i="14"/>
  <c r="Q68" i="14"/>
  <c r="V68" i="14"/>
  <c r="G71" i="14"/>
  <c r="M71" i="14" s="1"/>
  <c r="I71" i="14"/>
  <c r="K71" i="14"/>
  <c r="O71" i="14"/>
  <c r="Q71" i="14"/>
  <c r="V71" i="14"/>
  <c r="G83" i="14"/>
  <c r="I83" i="14"/>
  <c r="K83" i="14"/>
  <c r="M83" i="14"/>
  <c r="O83" i="14"/>
  <c r="Q83" i="14"/>
  <c r="V83" i="14"/>
  <c r="G86" i="14"/>
  <c r="M86" i="14" s="1"/>
  <c r="I86" i="14"/>
  <c r="K86" i="14"/>
  <c r="O86" i="14"/>
  <c r="Q86" i="14"/>
  <c r="V86" i="14"/>
  <c r="G88" i="14"/>
  <c r="I88" i="14"/>
  <c r="K88" i="14"/>
  <c r="M88" i="14"/>
  <c r="O88" i="14"/>
  <c r="Q88" i="14"/>
  <c r="V88" i="14"/>
  <c r="G90" i="14"/>
  <c r="M90" i="14" s="1"/>
  <c r="I90" i="14"/>
  <c r="K90" i="14"/>
  <c r="O90" i="14"/>
  <c r="Q90" i="14"/>
  <c r="V90" i="14"/>
  <c r="G100" i="14"/>
  <c r="M100" i="14" s="1"/>
  <c r="I100" i="14"/>
  <c r="K100" i="14"/>
  <c r="O100" i="14"/>
  <c r="Q100" i="14"/>
  <c r="V100" i="14"/>
  <c r="G103" i="14"/>
  <c r="M103" i="14" s="1"/>
  <c r="I103" i="14"/>
  <c r="K103" i="14"/>
  <c r="O103" i="14"/>
  <c r="Q103" i="14"/>
  <c r="V103" i="14"/>
  <c r="G106" i="14"/>
  <c r="M106" i="14" s="1"/>
  <c r="I106" i="14"/>
  <c r="K106" i="14"/>
  <c r="O106" i="14"/>
  <c r="Q106" i="14"/>
  <c r="V106" i="14"/>
  <c r="G116" i="14"/>
  <c r="M116" i="14" s="1"/>
  <c r="I116" i="14"/>
  <c r="K116" i="14"/>
  <c r="O116" i="14"/>
  <c r="Q116" i="14"/>
  <c r="V116" i="14"/>
  <c r="G119" i="14"/>
  <c r="I119" i="14"/>
  <c r="K119" i="14"/>
  <c r="M119" i="14"/>
  <c r="O119" i="14"/>
  <c r="Q119" i="14"/>
  <c r="V119" i="14"/>
  <c r="G122" i="14"/>
  <c r="M122" i="14" s="1"/>
  <c r="I122" i="14"/>
  <c r="K122" i="14"/>
  <c r="O122" i="14"/>
  <c r="Q122" i="14"/>
  <c r="V122" i="14"/>
  <c r="G126" i="14"/>
  <c r="I126" i="14"/>
  <c r="K126" i="14"/>
  <c r="M126" i="14"/>
  <c r="O126" i="14"/>
  <c r="Q126" i="14"/>
  <c r="V126" i="14"/>
  <c r="G129" i="14"/>
  <c r="M129" i="14" s="1"/>
  <c r="I129" i="14"/>
  <c r="K129" i="14"/>
  <c r="O129" i="14"/>
  <c r="Q129" i="14"/>
  <c r="V129" i="14"/>
  <c r="G132" i="14"/>
  <c r="M132" i="14" s="1"/>
  <c r="I132" i="14"/>
  <c r="K132" i="14"/>
  <c r="O132" i="14"/>
  <c r="Q132" i="14"/>
  <c r="V132" i="14"/>
  <c r="G135" i="14"/>
  <c r="M135" i="14" s="1"/>
  <c r="I135" i="14"/>
  <c r="K135" i="14"/>
  <c r="O135" i="14"/>
  <c r="Q135" i="14"/>
  <c r="V135" i="14"/>
  <c r="G137" i="14"/>
  <c r="M137" i="14" s="1"/>
  <c r="I137" i="14"/>
  <c r="K137" i="14"/>
  <c r="O137" i="14"/>
  <c r="Q137" i="14"/>
  <c r="V137" i="14"/>
  <c r="G140" i="14"/>
  <c r="M140" i="14" s="1"/>
  <c r="I140" i="14"/>
  <c r="K140" i="14"/>
  <c r="O140" i="14"/>
  <c r="Q140" i="14"/>
  <c r="V140" i="14"/>
  <c r="G143" i="14"/>
  <c r="I143" i="14"/>
  <c r="K143" i="14"/>
  <c r="M143" i="14"/>
  <c r="O143" i="14"/>
  <c r="Q143" i="14"/>
  <c r="V143" i="14"/>
  <c r="G146" i="14"/>
  <c r="M146" i="14" s="1"/>
  <c r="I146" i="14"/>
  <c r="K146" i="14"/>
  <c r="O146" i="14"/>
  <c r="Q146" i="14"/>
  <c r="V146" i="14"/>
  <c r="G147" i="14"/>
  <c r="I147" i="14"/>
  <c r="K147" i="14"/>
  <c r="M147" i="14"/>
  <c r="O147" i="14"/>
  <c r="Q147" i="14"/>
  <c r="V147" i="14"/>
  <c r="G149" i="14"/>
  <c r="M149" i="14" s="1"/>
  <c r="I149" i="14"/>
  <c r="K149" i="14"/>
  <c r="O149" i="14"/>
  <c r="Q149" i="14"/>
  <c r="V149" i="14"/>
  <c r="G156" i="14"/>
  <c r="M156" i="14" s="1"/>
  <c r="I156" i="14"/>
  <c r="K156" i="14"/>
  <c r="O156" i="14"/>
  <c r="Q156" i="14"/>
  <c r="V156" i="14"/>
  <c r="G158" i="14"/>
  <c r="M158" i="14" s="1"/>
  <c r="I158" i="14"/>
  <c r="K158" i="14"/>
  <c r="O158" i="14"/>
  <c r="Q158" i="14"/>
  <c r="V158" i="14"/>
  <c r="G161" i="14"/>
  <c r="M161" i="14" s="1"/>
  <c r="I161" i="14"/>
  <c r="K161" i="14"/>
  <c r="O161" i="14"/>
  <c r="Q161" i="14"/>
  <c r="V161" i="14"/>
  <c r="G164" i="14"/>
  <c r="M164" i="14" s="1"/>
  <c r="I164" i="14"/>
  <c r="K164" i="14"/>
  <c r="O164" i="14"/>
  <c r="Q164" i="14"/>
  <c r="V164" i="14"/>
  <c r="G167" i="14"/>
  <c r="I167" i="14"/>
  <c r="K167" i="14"/>
  <c r="O167" i="14"/>
  <c r="O166" i="14" s="1"/>
  <c r="Q167" i="14"/>
  <c r="V167" i="14"/>
  <c r="G169" i="14"/>
  <c r="M169" i="14" s="1"/>
  <c r="I169" i="14"/>
  <c r="K169" i="14"/>
  <c r="O169" i="14"/>
  <c r="Q169" i="14"/>
  <c r="V169" i="14"/>
  <c r="G171" i="14"/>
  <c r="I171" i="14"/>
  <c r="K171" i="14"/>
  <c r="M171" i="14"/>
  <c r="O171" i="14"/>
  <c r="Q171" i="14"/>
  <c r="V171" i="14"/>
  <c r="G174" i="14"/>
  <c r="G173" i="14" s="1"/>
  <c r="I174" i="14"/>
  <c r="I173" i="14" s="1"/>
  <c r="K174" i="14"/>
  <c r="K173" i="14" s="1"/>
  <c r="O174" i="14"/>
  <c r="O173" i="14" s="1"/>
  <c r="Q174" i="14"/>
  <c r="Q173" i="14" s="1"/>
  <c r="V174" i="14"/>
  <c r="V173" i="14" s="1"/>
  <c r="G176" i="14"/>
  <c r="M176" i="14" s="1"/>
  <c r="I176" i="14"/>
  <c r="K176" i="14"/>
  <c r="O176" i="14"/>
  <c r="Q176" i="14"/>
  <c r="V176" i="14"/>
  <c r="G179" i="14"/>
  <c r="I179" i="14"/>
  <c r="K179" i="14"/>
  <c r="M179" i="14"/>
  <c r="O179" i="14"/>
  <c r="Q179" i="14"/>
  <c r="V179" i="14"/>
  <c r="G180" i="14"/>
  <c r="M180" i="14" s="1"/>
  <c r="I180" i="14"/>
  <c r="K180" i="14"/>
  <c r="O180" i="14"/>
  <c r="Q180" i="14"/>
  <c r="V180" i="14"/>
  <c r="G183" i="14"/>
  <c r="M183" i="14" s="1"/>
  <c r="I183" i="14"/>
  <c r="I175" i="14" s="1"/>
  <c r="K183" i="14"/>
  <c r="O183" i="14"/>
  <c r="Q183" i="14"/>
  <c r="V183" i="14"/>
  <c r="G184" i="14"/>
  <c r="I184" i="14"/>
  <c r="K184" i="14"/>
  <c r="M184" i="14"/>
  <c r="O184" i="14"/>
  <c r="Q184" i="14"/>
  <c r="V184" i="14"/>
  <c r="G185" i="14"/>
  <c r="M185" i="14" s="1"/>
  <c r="I185" i="14"/>
  <c r="K185" i="14"/>
  <c r="O185" i="14"/>
  <c r="Q185" i="14"/>
  <c r="V185" i="14"/>
  <c r="G187" i="14"/>
  <c r="M187" i="14" s="1"/>
  <c r="I187" i="14"/>
  <c r="K187" i="14"/>
  <c r="O187" i="14"/>
  <c r="Q187" i="14"/>
  <c r="V187" i="14"/>
  <c r="G190" i="14"/>
  <c r="I190" i="14"/>
  <c r="K190" i="14"/>
  <c r="O190" i="14"/>
  <c r="O186" i="14" s="1"/>
  <c r="Q190" i="14"/>
  <c r="V190" i="14"/>
  <c r="G193" i="14"/>
  <c r="I193" i="14"/>
  <c r="K193" i="14"/>
  <c r="O193" i="14"/>
  <c r="Q193" i="14"/>
  <c r="V193" i="14"/>
  <c r="G195" i="14"/>
  <c r="M195" i="14" s="1"/>
  <c r="I195" i="14"/>
  <c r="K195" i="14"/>
  <c r="O195" i="14"/>
  <c r="Q195" i="14"/>
  <c r="V195" i="14"/>
  <c r="G197" i="14"/>
  <c r="M197" i="14" s="1"/>
  <c r="I197" i="14"/>
  <c r="K197" i="14"/>
  <c r="O197" i="14"/>
  <c r="Q197" i="14"/>
  <c r="V197" i="14"/>
  <c r="G198" i="14"/>
  <c r="I198" i="14"/>
  <c r="K198" i="14"/>
  <c r="M198" i="14"/>
  <c r="O198" i="14"/>
  <c r="Q198" i="14"/>
  <c r="V198" i="14"/>
  <c r="G199" i="14"/>
  <c r="M199" i="14" s="1"/>
  <c r="I199" i="14"/>
  <c r="K199" i="14"/>
  <c r="O199" i="14"/>
  <c r="Q199" i="14"/>
  <c r="V199" i="14"/>
  <c r="G201" i="14"/>
  <c r="M201" i="14" s="1"/>
  <c r="I201" i="14"/>
  <c r="K201" i="14"/>
  <c r="O201" i="14"/>
  <c r="Q201" i="14"/>
  <c r="V201" i="14"/>
  <c r="G202" i="14"/>
  <c r="I202" i="14"/>
  <c r="K202" i="14"/>
  <c r="M202" i="14"/>
  <c r="O202" i="14"/>
  <c r="Q202" i="14"/>
  <c r="V202" i="14"/>
  <c r="G205" i="14"/>
  <c r="M205" i="14" s="1"/>
  <c r="I205" i="14"/>
  <c r="K205" i="14"/>
  <c r="O205" i="14"/>
  <c r="Q205" i="14"/>
  <c r="V205" i="14"/>
  <c r="G206" i="14"/>
  <c r="M206" i="14" s="1"/>
  <c r="I206" i="14"/>
  <c r="K206" i="14"/>
  <c r="O206" i="14"/>
  <c r="Q206" i="14"/>
  <c r="V206" i="14"/>
  <c r="G207" i="14"/>
  <c r="M207" i="14" s="1"/>
  <c r="I207" i="14"/>
  <c r="K207" i="14"/>
  <c r="O207" i="14"/>
  <c r="Q207" i="14"/>
  <c r="V207" i="14"/>
  <c r="G208" i="14"/>
  <c r="M208" i="14" s="1"/>
  <c r="I208" i="14"/>
  <c r="K208" i="14"/>
  <c r="O208" i="14"/>
  <c r="Q208" i="14"/>
  <c r="V208" i="14"/>
  <c r="G209" i="14"/>
  <c r="I209" i="14"/>
  <c r="K209" i="14"/>
  <c r="M209" i="14"/>
  <c r="O209" i="14"/>
  <c r="Q209" i="14"/>
  <c r="V209" i="14"/>
  <c r="G210" i="14"/>
  <c r="M210" i="14" s="1"/>
  <c r="I210" i="14"/>
  <c r="K210" i="14"/>
  <c r="O210" i="14"/>
  <c r="Q210" i="14"/>
  <c r="V210" i="14"/>
  <c r="G211" i="14"/>
  <c r="M211" i="14" s="1"/>
  <c r="I211" i="14"/>
  <c r="K211" i="14"/>
  <c r="O211" i="14"/>
  <c r="Q211" i="14"/>
  <c r="V211" i="14"/>
  <c r="G212" i="14"/>
  <c r="I212" i="14"/>
  <c r="K212" i="14"/>
  <c r="M212" i="14"/>
  <c r="O212" i="14"/>
  <c r="Q212" i="14"/>
  <c r="V212" i="14"/>
  <c r="G213" i="14"/>
  <c r="M213" i="14" s="1"/>
  <c r="I213" i="14"/>
  <c r="K213" i="14"/>
  <c r="O213" i="14"/>
  <c r="Q213" i="14"/>
  <c r="V213" i="14"/>
  <c r="G214" i="14"/>
  <c r="M214" i="14" s="1"/>
  <c r="I214" i="14"/>
  <c r="K214" i="14"/>
  <c r="O214" i="14"/>
  <c r="Q214" i="14"/>
  <c r="V214" i="14"/>
  <c r="G215" i="14"/>
  <c r="M215" i="14" s="1"/>
  <c r="I215" i="14"/>
  <c r="K215" i="14"/>
  <c r="O215" i="14"/>
  <c r="Q215" i="14"/>
  <c r="V215" i="14"/>
  <c r="V216" i="14"/>
  <c r="G217" i="14"/>
  <c r="G216" i="14" s="1"/>
  <c r="I217" i="14"/>
  <c r="I216" i="14" s="1"/>
  <c r="K217" i="14"/>
  <c r="K216" i="14" s="1"/>
  <c r="M217" i="14"/>
  <c r="M216" i="14" s="1"/>
  <c r="O217" i="14"/>
  <c r="O216" i="14" s="1"/>
  <c r="Q217" i="14"/>
  <c r="Q216" i="14" s="1"/>
  <c r="V217" i="14"/>
  <c r="G219" i="14"/>
  <c r="I75" i="1" s="1"/>
  <c r="G220" i="14"/>
  <c r="I220" i="14"/>
  <c r="I219" i="14" s="1"/>
  <c r="K220" i="14"/>
  <c r="K219" i="14" s="1"/>
  <c r="M220" i="14"/>
  <c r="O220" i="14"/>
  <c r="Q220" i="14"/>
  <c r="Q219" i="14" s="1"/>
  <c r="V220" i="14"/>
  <c r="V219" i="14" s="1"/>
  <c r="G221" i="14"/>
  <c r="I221" i="14"/>
  <c r="K221" i="14"/>
  <c r="M221" i="14"/>
  <c r="O221" i="14"/>
  <c r="O219" i="14" s="1"/>
  <c r="Q221" i="14"/>
  <c r="V221" i="14"/>
  <c r="G222" i="14"/>
  <c r="M222" i="14" s="1"/>
  <c r="I222" i="14"/>
  <c r="K222" i="14"/>
  <c r="O222" i="14"/>
  <c r="Q222" i="14"/>
  <c r="V222" i="14"/>
  <c r="AE224" i="14"/>
  <c r="F45" i="1" s="1"/>
  <c r="AF224" i="14"/>
  <c r="BA73" i="13"/>
  <c r="BA68" i="13"/>
  <c r="BA61" i="13"/>
  <c r="BA46" i="13"/>
  <c r="BA38" i="13"/>
  <c r="BA31" i="13"/>
  <c r="BA28" i="13"/>
  <c r="BA25" i="13"/>
  <c r="BA23" i="13"/>
  <c r="BA21" i="13"/>
  <c r="BA19" i="13"/>
  <c r="BA17" i="13"/>
  <c r="BA14" i="13"/>
  <c r="BA12" i="13"/>
  <c r="G9" i="13"/>
  <c r="M9" i="13" s="1"/>
  <c r="I9" i="13"/>
  <c r="K9" i="13"/>
  <c r="O9" i="13"/>
  <c r="Q9" i="13"/>
  <c r="V9" i="13"/>
  <c r="G11" i="13"/>
  <c r="I11" i="13"/>
  <c r="K11" i="13"/>
  <c r="M11" i="13"/>
  <c r="O11" i="13"/>
  <c r="Q11" i="13"/>
  <c r="V11" i="13"/>
  <c r="G13" i="13"/>
  <c r="M13" i="13" s="1"/>
  <c r="I13" i="13"/>
  <c r="K13" i="13"/>
  <c r="O13" i="13"/>
  <c r="Q13" i="13"/>
  <c r="V13" i="13"/>
  <c r="G15" i="13"/>
  <c r="M15" i="13" s="1"/>
  <c r="I15" i="13"/>
  <c r="K15" i="13"/>
  <c r="O15" i="13"/>
  <c r="Q15" i="13"/>
  <c r="V15" i="13"/>
  <c r="G16" i="13"/>
  <c r="M16" i="13" s="1"/>
  <c r="I16" i="13"/>
  <c r="K16" i="13"/>
  <c r="O16" i="13"/>
  <c r="Q16" i="13"/>
  <c r="V16" i="13"/>
  <c r="G18" i="13"/>
  <c r="M18" i="13" s="1"/>
  <c r="I18" i="13"/>
  <c r="K18" i="13"/>
  <c r="O18" i="13"/>
  <c r="Q18" i="13"/>
  <c r="V18" i="13"/>
  <c r="G20" i="13"/>
  <c r="M20" i="13" s="1"/>
  <c r="I20" i="13"/>
  <c r="K20" i="13"/>
  <c r="O20" i="13"/>
  <c r="Q20" i="13"/>
  <c r="V20" i="13"/>
  <c r="G22" i="13"/>
  <c r="M22" i="13" s="1"/>
  <c r="I22" i="13"/>
  <c r="K22" i="13"/>
  <c r="O22" i="13"/>
  <c r="Q22" i="13"/>
  <c r="V22" i="13"/>
  <c r="G24" i="13"/>
  <c r="M24" i="13" s="1"/>
  <c r="I24" i="13"/>
  <c r="K24" i="13"/>
  <c r="O24" i="13"/>
  <c r="Q24" i="13"/>
  <c r="V24" i="13"/>
  <c r="G27" i="13"/>
  <c r="I27" i="13"/>
  <c r="K27" i="13"/>
  <c r="M27" i="13"/>
  <c r="O27" i="13"/>
  <c r="Q27" i="13"/>
  <c r="V27" i="13"/>
  <c r="G30" i="13"/>
  <c r="M30" i="13" s="1"/>
  <c r="I30" i="13"/>
  <c r="K30" i="13"/>
  <c r="O30" i="13"/>
  <c r="Q30" i="13"/>
  <c r="V30" i="13"/>
  <c r="G37" i="13"/>
  <c r="I37" i="13"/>
  <c r="K37" i="13"/>
  <c r="M37" i="13"/>
  <c r="O37" i="13"/>
  <c r="Q37" i="13"/>
  <c r="V37" i="13"/>
  <c r="G40" i="13"/>
  <c r="M40" i="13" s="1"/>
  <c r="I40" i="13"/>
  <c r="K40" i="13"/>
  <c r="O40" i="13"/>
  <c r="Q40" i="13"/>
  <c r="V40" i="13"/>
  <c r="G43" i="13"/>
  <c r="M43" i="13" s="1"/>
  <c r="I43" i="13"/>
  <c r="K43" i="13"/>
  <c r="O43" i="13"/>
  <c r="Q43" i="13"/>
  <c r="V43" i="13"/>
  <c r="G45" i="13"/>
  <c r="M45" i="13" s="1"/>
  <c r="I45" i="13"/>
  <c r="K45" i="13"/>
  <c r="O45" i="13"/>
  <c r="Q45" i="13"/>
  <c r="V45" i="13"/>
  <c r="G48" i="13"/>
  <c r="M48" i="13" s="1"/>
  <c r="I48" i="13"/>
  <c r="K48" i="13"/>
  <c r="O48" i="13"/>
  <c r="Q48" i="13"/>
  <c r="V48" i="13"/>
  <c r="G52" i="13"/>
  <c r="M52" i="13" s="1"/>
  <c r="I52" i="13"/>
  <c r="K52" i="13"/>
  <c r="O52" i="13"/>
  <c r="Q52" i="13"/>
  <c r="V52" i="13"/>
  <c r="G53" i="13"/>
  <c r="I53" i="13"/>
  <c r="K53" i="13"/>
  <c r="M53" i="13"/>
  <c r="O53" i="13"/>
  <c r="Q53" i="13"/>
  <c r="V53" i="13"/>
  <c r="G55" i="13"/>
  <c r="M55" i="13" s="1"/>
  <c r="I55" i="13"/>
  <c r="K55" i="13"/>
  <c r="O55" i="13"/>
  <c r="Q55" i="13"/>
  <c r="V55" i="13"/>
  <c r="G60" i="13"/>
  <c r="I60" i="13"/>
  <c r="K60" i="13"/>
  <c r="M60" i="13"/>
  <c r="O60" i="13"/>
  <c r="Q60" i="13"/>
  <c r="V60" i="13"/>
  <c r="G63" i="13"/>
  <c r="M63" i="13" s="1"/>
  <c r="I63" i="13"/>
  <c r="K63" i="13"/>
  <c r="O63" i="13"/>
  <c r="Q63" i="13"/>
  <c r="V63" i="13"/>
  <c r="G65" i="13"/>
  <c r="M65" i="13" s="1"/>
  <c r="I65" i="13"/>
  <c r="K65" i="13"/>
  <c r="O65" i="13"/>
  <c r="Q65" i="13"/>
  <c r="V65" i="13"/>
  <c r="G67" i="13"/>
  <c r="M67" i="13" s="1"/>
  <c r="I67" i="13"/>
  <c r="K67" i="13"/>
  <c r="O67" i="13"/>
  <c r="Q67" i="13"/>
  <c r="V67" i="13"/>
  <c r="G70" i="13"/>
  <c r="M70" i="13" s="1"/>
  <c r="I70" i="13"/>
  <c r="K70" i="13"/>
  <c r="O70" i="13"/>
  <c r="Q70" i="13"/>
  <c r="V70" i="13"/>
  <c r="G72" i="13"/>
  <c r="M72" i="13" s="1"/>
  <c r="I72" i="13"/>
  <c r="K72" i="13"/>
  <c r="O72" i="13"/>
  <c r="Q72" i="13"/>
  <c r="Q71" i="13" s="1"/>
  <c r="V72" i="13"/>
  <c r="G74" i="13"/>
  <c r="M74" i="13" s="1"/>
  <c r="I74" i="13"/>
  <c r="K74" i="13"/>
  <c r="K71" i="13" s="1"/>
  <c r="O74" i="13"/>
  <c r="Q74" i="13"/>
  <c r="V74" i="13"/>
  <c r="G76" i="13"/>
  <c r="M76" i="13" s="1"/>
  <c r="I76" i="13"/>
  <c r="K76" i="13"/>
  <c r="O76" i="13"/>
  <c r="Q76" i="13"/>
  <c r="V76" i="13"/>
  <c r="G77" i="13"/>
  <c r="M77" i="13" s="1"/>
  <c r="I77" i="13"/>
  <c r="K77" i="13"/>
  <c r="O77" i="13"/>
  <c r="Q77" i="13"/>
  <c r="V77" i="13"/>
  <c r="G79" i="13"/>
  <c r="I79" i="13"/>
  <c r="K79" i="13"/>
  <c r="M79" i="13"/>
  <c r="O79" i="13"/>
  <c r="Q79" i="13"/>
  <c r="V79" i="13"/>
  <c r="G81" i="13"/>
  <c r="V81" i="13"/>
  <c r="G82" i="13"/>
  <c r="M82" i="13" s="1"/>
  <c r="M81" i="13" s="1"/>
  <c r="I82" i="13"/>
  <c r="I81" i="13" s="1"/>
  <c r="K82" i="13"/>
  <c r="K81" i="13" s="1"/>
  <c r="O82" i="13"/>
  <c r="O81" i="13" s="1"/>
  <c r="Q82" i="13"/>
  <c r="Q81" i="13" s="1"/>
  <c r="V82" i="13"/>
  <c r="G84" i="13"/>
  <c r="M84" i="13" s="1"/>
  <c r="I84" i="13"/>
  <c r="K84" i="13"/>
  <c r="O84" i="13"/>
  <c r="Q84" i="13"/>
  <c r="Q83" i="13" s="1"/>
  <c r="V84" i="13"/>
  <c r="G87" i="13"/>
  <c r="M87" i="13" s="1"/>
  <c r="I87" i="13"/>
  <c r="K87" i="13"/>
  <c r="K83" i="13" s="1"/>
  <c r="O87" i="13"/>
  <c r="Q87" i="13"/>
  <c r="V87" i="13"/>
  <c r="G88" i="13"/>
  <c r="M88" i="13" s="1"/>
  <c r="I88" i="13"/>
  <c r="K88" i="13"/>
  <c r="O88" i="13"/>
  <c r="Q88" i="13"/>
  <c r="V88" i="13"/>
  <c r="G89" i="13"/>
  <c r="M89" i="13" s="1"/>
  <c r="I89" i="13"/>
  <c r="K89" i="13"/>
  <c r="O89" i="13"/>
  <c r="Q89" i="13"/>
  <c r="V89" i="13"/>
  <c r="G91" i="13"/>
  <c r="G90" i="13" s="1"/>
  <c r="I91" i="13"/>
  <c r="I90" i="13" s="1"/>
  <c r="K91" i="13"/>
  <c r="O91" i="13"/>
  <c r="Q91" i="13"/>
  <c r="Q90" i="13" s="1"/>
  <c r="V91" i="13"/>
  <c r="V90" i="13" s="1"/>
  <c r="G93" i="13"/>
  <c r="I93" i="13"/>
  <c r="K93" i="13"/>
  <c r="M93" i="13"/>
  <c r="O93" i="13"/>
  <c r="Q93" i="13"/>
  <c r="V93" i="13"/>
  <c r="G96" i="13"/>
  <c r="M96" i="13" s="1"/>
  <c r="I96" i="13"/>
  <c r="K96" i="13"/>
  <c r="O96" i="13"/>
  <c r="Q96" i="13"/>
  <c r="V96" i="13"/>
  <c r="G98" i="13"/>
  <c r="M98" i="13" s="1"/>
  <c r="I98" i="13"/>
  <c r="K98" i="13"/>
  <c r="O98" i="13"/>
  <c r="Q98" i="13"/>
  <c r="V98" i="13"/>
  <c r="G100" i="13"/>
  <c r="I100" i="13"/>
  <c r="K100" i="13"/>
  <c r="M100" i="13"/>
  <c r="O100" i="13"/>
  <c r="Q100" i="13"/>
  <c r="V100" i="13"/>
  <c r="G101" i="13"/>
  <c r="M101" i="13" s="1"/>
  <c r="I101" i="13"/>
  <c r="K101" i="13"/>
  <c r="O101" i="13"/>
  <c r="Q101" i="13"/>
  <c r="V101" i="13"/>
  <c r="G102" i="13"/>
  <c r="M102" i="13" s="1"/>
  <c r="I102" i="13"/>
  <c r="K102" i="13"/>
  <c r="O102" i="13"/>
  <c r="Q102" i="13"/>
  <c r="V102" i="13"/>
  <c r="G104" i="13"/>
  <c r="M104" i="13" s="1"/>
  <c r="I104" i="13"/>
  <c r="K104" i="13"/>
  <c r="O104" i="13"/>
  <c r="Q104" i="13"/>
  <c r="V104" i="13"/>
  <c r="G105" i="13"/>
  <c r="M105" i="13" s="1"/>
  <c r="I105" i="13"/>
  <c r="K105" i="13"/>
  <c r="O105" i="13"/>
  <c r="Q105" i="13"/>
  <c r="V105" i="13"/>
  <c r="G108" i="13"/>
  <c r="M108" i="13" s="1"/>
  <c r="I108" i="13"/>
  <c r="K108" i="13"/>
  <c r="O108" i="13"/>
  <c r="Q108" i="13"/>
  <c r="V108" i="13"/>
  <c r="G109" i="13"/>
  <c r="M109" i="13" s="1"/>
  <c r="I109" i="13"/>
  <c r="K109" i="13"/>
  <c r="O109" i="13"/>
  <c r="Q109" i="13"/>
  <c r="V109" i="13"/>
  <c r="G110" i="13"/>
  <c r="M110" i="13" s="1"/>
  <c r="I110" i="13"/>
  <c r="K110" i="13"/>
  <c r="O110" i="13"/>
  <c r="Q110" i="13"/>
  <c r="V110" i="13"/>
  <c r="G111" i="13"/>
  <c r="I111" i="13"/>
  <c r="K111" i="13"/>
  <c r="M111" i="13"/>
  <c r="O111" i="13"/>
  <c r="Q111" i="13"/>
  <c r="V111" i="13"/>
  <c r="G112" i="13"/>
  <c r="M112" i="13" s="1"/>
  <c r="I112" i="13"/>
  <c r="K112" i="13"/>
  <c r="O112" i="13"/>
  <c r="Q112" i="13"/>
  <c r="V112" i="13"/>
  <c r="G113" i="13"/>
  <c r="I113" i="13"/>
  <c r="K113" i="13"/>
  <c r="M113" i="13"/>
  <c r="O113" i="13"/>
  <c r="Q113" i="13"/>
  <c r="V113" i="13"/>
  <c r="G114" i="13"/>
  <c r="M114" i="13" s="1"/>
  <c r="I114" i="13"/>
  <c r="K114" i="13"/>
  <c r="O114" i="13"/>
  <c r="Q114" i="13"/>
  <c r="V114" i="13"/>
  <c r="G115" i="13"/>
  <c r="M115" i="13" s="1"/>
  <c r="I115" i="13"/>
  <c r="K115" i="13"/>
  <c r="O115" i="13"/>
  <c r="Q115" i="13"/>
  <c r="V115" i="13"/>
  <c r="G116" i="13"/>
  <c r="M116" i="13" s="1"/>
  <c r="I116" i="13"/>
  <c r="K116" i="13"/>
  <c r="O116" i="13"/>
  <c r="Q116" i="13"/>
  <c r="V116" i="13"/>
  <c r="G117" i="13"/>
  <c r="M117" i="13" s="1"/>
  <c r="I117" i="13"/>
  <c r="K117" i="13"/>
  <c r="O117" i="13"/>
  <c r="Q117" i="13"/>
  <c r="V117" i="13"/>
  <c r="G118" i="13"/>
  <c r="K118" i="13"/>
  <c r="G119" i="13"/>
  <c r="M119" i="13" s="1"/>
  <c r="M118" i="13" s="1"/>
  <c r="I119" i="13"/>
  <c r="I118" i="13" s="1"/>
  <c r="K119" i="13"/>
  <c r="O119" i="13"/>
  <c r="O118" i="13" s="1"/>
  <c r="Q119" i="13"/>
  <c r="Q118" i="13" s="1"/>
  <c r="V119" i="13"/>
  <c r="V118" i="13" s="1"/>
  <c r="G121" i="13"/>
  <c r="M121" i="13" s="1"/>
  <c r="I121" i="13"/>
  <c r="K121" i="13"/>
  <c r="O121" i="13"/>
  <c r="O120" i="13" s="1"/>
  <c r="Q121" i="13"/>
  <c r="V121" i="13"/>
  <c r="G123" i="13"/>
  <c r="M123" i="13" s="1"/>
  <c r="I123" i="13"/>
  <c r="K123" i="13"/>
  <c r="O123" i="13"/>
  <c r="Q123" i="13"/>
  <c r="V123" i="13"/>
  <c r="V120" i="13" s="1"/>
  <c r="G125" i="13"/>
  <c r="I125" i="13"/>
  <c r="K125" i="13"/>
  <c r="M125" i="13"/>
  <c r="O125" i="13"/>
  <c r="Q125" i="13"/>
  <c r="V125" i="13"/>
  <c r="G127" i="13"/>
  <c r="V127" i="13"/>
  <c r="G128" i="13"/>
  <c r="M128" i="13" s="1"/>
  <c r="M127" i="13" s="1"/>
  <c r="I128" i="13"/>
  <c r="I127" i="13" s="1"/>
  <c r="K128" i="13"/>
  <c r="K127" i="13" s="1"/>
  <c r="O128" i="13"/>
  <c r="O127" i="13" s="1"/>
  <c r="Q128" i="13"/>
  <c r="Q127" i="13" s="1"/>
  <c r="V128" i="13"/>
  <c r="AE131" i="13"/>
  <c r="F44" i="1" s="1"/>
  <c r="G9" i="12"/>
  <c r="M9" i="12" s="1"/>
  <c r="I9" i="12"/>
  <c r="K9" i="12"/>
  <c r="O9" i="12"/>
  <c r="Q9" i="12"/>
  <c r="V9" i="12"/>
  <c r="G10" i="12"/>
  <c r="AF46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I17" i="12"/>
  <c r="K17" i="12"/>
  <c r="M17" i="12"/>
  <c r="O17" i="12"/>
  <c r="Q17" i="12"/>
  <c r="V17" i="12"/>
  <c r="G18" i="12"/>
  <c r="M18" i="12" s="1"/>
  <c r="I18" i="12"/>
  <c r="K18" i="12"/>
  <c r="O18" i="12"/>
  <c r="Q18" i="12"/>
  <c r="V18" i="12"/>
  <c r="G19" i="12"/>
  <c r="I19" i="12"/>
  <c r="K19" i="12"/>
  <c r="M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I28" i="12"/>
  <c r="K28" i="12"/>
  <c r="O28" i="12"/>
  <c r="Q28" i="12"/>
  <c r="V28" i="12"/>
  <c r="G29" i="12"/>
  <c r="I29" i="12"/>
  <c r="K29" i="12"/>
  <c r="M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I39" i="12"/>
  <c r="K39" i="12"/>
  <c r="M39" i="12"/>
  <c r="O39" i="12"/>
  <c r="Q39" i="12"/>
  <c r="V39" i="12"/>
  <c r="G40" i="12"/>
  <c r="M40" i="12" s="1"/>
  <c r="I40" i="12"/>
  <c r="K40" i="12"/>
  <c r="O40" i="12"/>
  <c r="Q40" i="12"/>
  <c r="V40" i="12"/>
  <c r="G41" i="12"/>
  <c r="I41" i="12"/>
  <c r="K41" i="12"/>
  <c r="M41" i="12"/>
  <c r="O41" i="12"/>
  <c r="Q41" i="12"/>
  <c r="V41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AE46" i="12"/>
  <c r="I18" i="1"/>
  <c r="I17" i="1"/>
  <c r="H52" i="1"/>
  <c r="I42" i="1"/>
  <c r="G41" i="1" l="1"/>
  <c r="G40" i="1"/>
  <c r="V95" i="13"/>
  <c r="I83" i="13"/>
  <c r="I71" i="13"/>
  <c r="K8" i="14"/>
  <c r="Q32" i="18"/>
  <c r="G24" i="12"/>
  <c r="I77" i="1" s="1"/>
  <c r="I20" i="1" s="1"/>
  <c r="K192" i="14"/>
  <c r="K346" i="15"/>
  <c r="Q324" i="15"/>
  <c r="F50" i="1"/>
  <c r="F51" i="1"/>
  <c r="K8" i="18"/>
  <c r="I24" i="12"/>
  <c r="O8" i="12"/>
  <c r="I192" i="14"/>
  <c r="O346" i="15"/>
  <c r="V324" i="15"/>
  <c r="O8" i="16"/>
  <c r="V71" i="13"/>
  <c r="Q8" i="13"/>
  <c r="G192" i="14"/>
  <c r="Q175" i="14"/>
  <c r="K166" i="14"/>
  <c r="V8" i="14"/>
  <c r="M349" i="15"/>
  <c r="K329" i="15"/>
  <c r="O24" i="12"/>
  <c r="M10" i="12"/>
  <c r="V8" i="12"/>
  <c r="I8" i="12"/>
  <c r="G120" i="13"/>
  <c r="I73" i="1" s="1"/>
  <c r="O90" i="13"/>
  <c r="O83" i="13"/>
  <c r="O71" i="13"/>
  <c r="K8" i="13"/>
  <c r="V192" i="14"/>
  <c r="O192" i="14"/>
  <c r="O175" i="14"/>
  <c r="G175" i="14"/>
  <c r="V166" i="14"/>
  <c r="I166" i="14"/>
  <c r="Q8" i="14"/>
  <c r="AF361" i="15"/>
  <c r="G46" i="1" s="1"/>
  <c r="I46" i="1" s="1"/>
  <c r="I346" i="15"/>
  <c r="Q329" i="15"/>
  <c r="I329" i="15"/>
  <c r="O324" i="15"/>
  <c r="K259" i="15"/>
  <c r="O8" i="15"/>
  <c r="O222" i="17"/>
  <c r="K170" i="17"/>
  <c r="K8" i="17"/>
  <c r="F40" i="1"/>
  <c r="I40" i="1" s="1"/>
  <c r="F41" i="1"/>
  <c r="I41" i="1" s="1"/>
  <c r="Q24" i="12"/>
  <c r="O8" i="13"/>
  <c r="V298" i="15"/>
  <c r="F48" i="1"/>
  <c r="F47" i="1"/>
  <c r="V188" i="16"/>
  <c r="K8" i="12"/>
  <c r="O95" i="13"/>
  <c r="V83" i="13"/>
  <c r="Q192" i="14"/>
  <c r="I8" i="14"/>
  <c r="V346" i="15"/>
  <c r="V329" i="15"/>
  <c r="I324" i="15"/>
  <c r="M29" i="16"/>
  <c r="AF225" i="16"/>
  <c r="K196" i="17"/>
  <c r="V24" i="12"/>
  <c r="K24" i="12"/>
  <c r="G8" i="12"/>
  <c r="Q8" i="12"/>
  <c r="K120" i="13"/>
  <c r="Q120" i="13"/>
  <c r="I120" i="13"/>
  <c r="K95" i="13"/>
  <c r="Q95" i="13"/>
  <c r="I95" i="13"/>
  <c r="K90" i="13"/>
  <c r="V8" i="13"/>
  <c r="I8" i="13"/>
  <c r="M219" i="14"/>
  <c r="G186" i="14"/>
  <c r="I64" i="1" s="1"/>
  <c r="K186" i="14"/>
  <c r="V175" i="14"/>
  <c r="K175" i="14"/>
  <c r="Q166" i="14"/>
  <c r="G166" i="14"/>
  <c r="O8" i="14"/>
  <c r="G357" i="15"/>
  <c r="I74" i="1" s="1"/>
  <c r="Q346" i="15"/>
  <c r="O329" i="15"/>
  <c r="G329" i="15"/>
  <c r="I68" i="1" s="1"/>
  <c r="O298" i="15"/>
  <c r="K298" i="15"/>
  <c r="V259" i="15"/>
  <c r="V8" i="15"/>
  <c r="I8" i="15"/>
  <c r="Q165" i="16"/>
  <c r="Q298" i="15"/>
  <c r="I298" i="15"/>
  <c r="O259" i="15"/>
  <c r="G250" i="15"/>
  <c r="V250" i="15"/>
  <c r="K8" i="15"/>
  <c r="I192" i="16"/>
  <c r="O192" i="16"/>
  <c r="Q188" i="16"/>
  <c r="O165" i="16"/>
  <c r="Q154" i="16"/>
  <c r="I154" i="16"/>
  <c r="G124" i="16"/>
  <c r="V124" i="16"/>
  <c r="K124" i="16"/>
  <c r="V99" i="16"/>
  <c r="K99" i="16"/>
  <c r="G85" i="16"/>
  <c r="V85" i="16"/>
  <c r="K8" i="16"/>
  <c r="K226" i="17"/>
  <c r="Q226" i="17"/>
  <c r="I226" i="17"/>
  <c r="K222" i="17"/>
  <c r="Q222" i="17"/>
  <c r="I222" i="17"/>
  <c r="V196" i="17"/>
  <c r="V170" i="17"/>
  <c r="Q170" i="17"/>
  <c r="I170" i="17"/>
  <c r="G135" i="17"/>
  <c r="V8" i="17"/>
  <c r="I8" i="17"/>
  <c r="V8" i="18"/>
  <c r="I8" i="18"/>
  <c r="K192" i="16"/>
  <c r="Q192" i="16"/>
  <c r="K165" i="16"/>
  <c r="I124" i="16"/>
  <c r="O124" i="16"/>
  <c r="I99" i="16"/>
  <c r="I85" i="16"/>
  <c r="O85" i="16"/>
  <c r="V8" i="16"/>
  <c r="I8" i="16"/>
  <c r="G244" i="17"/>
  <c r="V226" i="17"/>
  <c r="V222" i="17"/>
  <c r="G196" i="17"/>
  <c r="K147" i="17"/>
  <c r="Q147" i="17"/>
  <c r="I147" i="17"/>
  <c r="K135" i="17"/>
  <c r="O135" i="17"/>
  <c r="G8" i="17"/>
  <c r="G248" i="17" s="1"/>
  <c r="Q8" i="17"/>
  <c r="AF86" i="18"/>
  <c r="G32" i="18"/>
  <c r="I60" i="1" s="1"/>
  <c r="V32" i="18"/>
  <c r="K32" i="18"/>
  <c r="Q8" i="18"/>
  <c r="G271" i="15"/>
  <c r="I259" i="15"/>
  <c r="Q8" i="15"/>
  <c r="V192" i="16"/>
  <c r="G188" i="16"/>
  <c r="V165" i="16"/>
  <c r="I165" i="16"/>
  <c r="Q124" i="16"/>
  <c r="Q99" i="16"/>
  <c r="Q85" i="16"/>
  <c r="Q8" i="16"/>
  <c r="O226" i="17"/>
  <c r="Q196" i="17"/>
  <c r="I196" i="17"/>
  <c r="O196" i="17"/>
  <c r="G170" i="17"/>
  <c r="G147" i="17"/>
  <c r="V147" i="17"/>
  <c r="V135" i="17"/>
  <c r="Q135" i="17"/>
  <c r="I135" i="17"/>
  <c r="O8" i="17"/>
  <c r="I32" i="18"/>
  <c r="O32" i="18"/>
  <c r="O8" i="18"/>
  <c r="O271" i="15"/>
  <c r="V271" i="15"/>
  <c r="K271" i="15"/>
  <c r="I271" i="15"/>
  <c r="Q271" i="15"/>
  <c r="I45" i="1"/>
  <c r="G224" i="14"/>
  <c r="M190" i="14"/>
  <c r="V186" i="14"/>
  <c r="I186" i="14"/>
  <c r="G43" i="1"/>
  <c r="G45" i="1"/>
  <c r="Q186" i="14"/>
  <c r="M186" i="14"/>
  <c r="F39" i="1"/>
  <c r="F43" i="1"/>
  <c r="M8" i="18"/>
  <c r="G8" i="18"/>
  <c r="G86" i="18" s="1"/>
  <c r="M72" i="18"/>
  <c r="M32" i="18" s="1"/>
  <c r="M38" i="18"/>
  <c r="M222" i="17"/>
  <c r="M170" i="17"/>
  <c r="M242" i="17"/>
  <c r="M241" i="17" s="1"/>
  <c r="G238" i="17"/>
  <c r="I71" i="1" s="1"/>
  <c r="M235" i="17"/>
  <c r="M226" i="17" s="1"/>
  <c r="M197" i="17"/>
  <c r="M196" i="17" s="1"/>
  <c r="G193" i="17"/>
  <c r="I65" i="1" s="1"/>
  <c r="M191" i="17"/>
  <c r="M190" i="17" s="1"/>
  <c r="M174" i="17"/>
  <c r="M163" i="17"/>
  <c r="M147" i="17" s="1"/>
  <c r="M138" i="17"/>
  <c r="M135" i="17" s="1"/>
  <c r="M19" i="17"/>
  <c r="M8" i="17" s="1"/>
  <c r="AF248" i="17"/>
  <c r="G49" i="1" s="1"/>
  <c r="I49" i="1" s="1"/>
  <c r="M99" i="16"/>
  <c r="M8" i="16"/>
  <c r="M165" i="16"/>
  <c r="G221" i="16"/>
  <c r="M219" i="16"/>
  <c r="M218" i="16" s="1"/>
  <c r="G151" i="16"/>
  <c r="G99" i="16"/>
  <c r="I62" i="1" s="1"/>
  <c r="G165" i="16"/>
  <c r="G8" i="16"/>
  <c r="M217" i="16"/>
  <c r="M213" i="16" s="1"/>
  <c r="M195" i="16"/>
  <c r="M192" i="16" s="1"/>
  <c r="M190" i="16"/>
  <c r="M188" i="16" s="1"/>
  <c r="M130" i="16"/>
  <c r="M124" i="16" s="1"/>
  <c r="M90" i="16"/>
  <c r="M85" i="16" s="1"/>
  <c r="M8" i="15"/>
  <c r="M324" i="15"/>
  <c r="M346" i="15"/>
  <c r="M329" i="15"/>
  <c r="M298" i="15"/>
  <c r="G343" i="15"/>
  <c r="I72" i="1" s="1"/>
  <c r="G8" i="15"/>
  <c r="G324" i="15"/>
  <c r="I67" i="1" s="1"/>
  <c r="G298" i="15"/>
  <c r="M272" i="15"/>
  <c r="M271" i="15" s="1"/>
  <c r="M260" i="15"/>
  <c r="M259" i="15" s="1"/>
  <c r="M255" i="15"/>
  <c r="M250" i="15" s="1"/>
  <c r="M175" i="14"/>
  <c r="M8" i="14"/>
  <c r="G8" i="14"/>
  <c r="M193" i="14"/>
  <c r="M192" i="14" s="1"/>
  <c r="M174" i="14"/>
  <c r="M173" i="14" s="1"/>
  <c r="M167" i="14"/>
  <c r="M166" i="14" s="1"/>
  <c r="M8" i="13"/>
  <c r="M120" i="13"/>
  <c r="M95" i="13"/>
  <c r="M83" i="13"/>
  <c r="M71" i="13"/>
  <c r="M91" i="13"/>
  <c r="M90" i="13" s="1"/>
  <c r="G8" i="13"/>
  <c r="G95" i="13"/>
  <c r="I66" i="1" s="1"/>
  <c r="G83" i="13"/>
  <c r="I63" i="1" s="1"/>
  <c r="G71" i="13"/>
  <c r="I61" i="1" s="1"/>
  <c r="AF131" i="13"/>
  <c r="G44" i="1" s="1"/>
  <c r="I44" i="1" s="1"/>
  <c r="M28" i="12"/>
  <c r="M24" i="12" s="1"/>
  <c r="M12" i="12"/>
  <c r="M8" i="12" s="1"/>
  <c r="J28" i="1"/>
  <c r="J26" i="1"/>
  <c r="G38" i="1"/>
  <c r="F38" i="1"/>
  <c r="J23" i="1"/>
  <c r="J24" i="1"/>
  <c r="J25" i="1"/>
  <c r="J27" i="1"/>
  <c r="E24" i="1"/>
  <c r="G24" i="1"/>
  <c r="E26" i="1"/>
  <c r="G26" i="1"/>
  <c r="G225" i="16" l="1"/>
  <c r="G39" i="1"/>
  <c r="G52" i="1" s="1"/>
  <c r="G25" i="1" s="1"/>
  <c r="G361" i="15"/>
  <c r="G51" i="1"/>
  <c r="I51" i="1" s="1"/>
  <c r="G50" i="1"/>
  <c r="I76" i="1"/>
  <c r="I19" i="1" s="1"/>
  <c r="G46" i="12"/>
  <c r="G47" i="1"/>
  <c r="G48" i="1"/>
  <c r="I48" i="1"/>
  <c r="I59" i="1"/>
  <c r="I16" i="1" s="1"/>
  <c r="I21" i="1" s="1"/>
  <c r="G131" i="13"/>
  <c r="I43" i="1"/>
  <c r="I47" i="1"/>
  <c r="I50" i="1"/>
  <c r="I39" i="1"/>
  <c r="I52" i="1" s="1"/>
  <c r="F52" i="1"/>
  <c r="G23" i="1" s="1"/>
  <c r="A27" i="1" s="1"/>
  <c r="A28" i="1" s="1"/>
  <c r="I78" i="1" l="1"/>
  <c r="G28" i="1"/>
  <c r="G27" i="1" s="1"/>
  <c r="G29" i="1" s="1"/>
  <c r="J77" i="1"/>
  <c r="J61" i="1"/>
  <c r="J60" i="1"/>
  <c r="J68" i="1"/>
  <c r="J69" i="1"/>
  <c r="J72" i="1"/>
  <c r="J59" i="1"/>
  <c r="J75" i="1"/>
  <c r="J63" i="1"/>
  <c r="J70" i="1"/>
  <c r="J73" i="1"/>
  <c r="J76" i="1"/>
  <c r="J64" i="1"/>
  <c r="J66" i="1"/>
  <c r="J67" i="1"/>
  <c r="J74" i="1"/>
  <c r="J65" i="1"/>
  <c r="J62" i="1"/>
  <c r="J71" i="1"/>
  <c r="J44" i="1"/>
  <c r="J45" i="1"/>
  <c r="J50" i="1"/>
  <c r="J49" i="1"/>
  <c r="J46" i="1"/>
  <c r="J47" i="1"/>
  <c r="J40" i="1"/>
  <c r="J51" i="1"/>
  <c r="J43" i="1"/>
  <c r="J48" i="1"/>
  <c r="J39" i="1"/>
  <c r="J52" i="1" s="1"/>
  <c r="J41" i="1"/>
  <c r="J42" i="1"/>
  <c r="J7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František Kujan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František Kujan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František Kujan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František Kujan</author>
  </authors>
  <commentList>
    <comment ref="S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František Kujan</author>
  </authors>
  <commentList>
    <comment ref="S6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7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František Kujan</author>
  </authors>
  <commentList>
    <comment ref="S6" authorId="0" shapeId="0" xr:uid="{00000000-0006-0000-08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8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František Kujan</author>
  </authors>
  <commentList>
    <comment ref="S6" authorId="0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9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<sst xmlns="http://schemas.openxmlformats.org/spreadsheetml/2006/main" count="5834" uniqueCount="1168">
  <si>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</si>
  <si>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</si>
  <si>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</si>
  <si>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</si>
  <si>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</si>
  <si>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</si>
  <si>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</si>
  <si>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</si>
  <si>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</si>
  <si>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</si>
  <si>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</si>
  <si>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</si>
  <si>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</si>
  <si>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</si>
  <si>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</si>
  <si>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</si>
  <si>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</si>
  <si>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</si>
  <si>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</si>
  <si>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</si>
  <si>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</si>
  <si>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</si>
  <si>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</si>
  <si>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</si>
  <si>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</si>
  <si>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</si>
  <si>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</si>
  <si>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</si>
  <si>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</si>
  <si>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</si>
  <si>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</si>
  <si>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</si>
  <si>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</si>
  <si>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</si>
  <si>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</si>
  <si>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</si>
  <si>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</si>
  <si>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</si>
  <si>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</si>
  <si>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</si>
  <si>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</si>
  <si>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</si>
  <si>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</si>
  <si>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Ing. Kujan</t>
  </si>
  <si>
    <t>322</t>
  </si>
  <si>
    <t>JIČÍN - ZAJIŠTĚNÍ PŘIPOJOVACÍHO BODU PRO ODKANALIZOVÁNÍ AREÁLU KASÁREN</t>
  </si>
  <si>
    <t>Město Jičín</t>
  </si>
  <si>
    <t>Žižkovo náměstí 18</t>
  </si>
  <si>
    <t>Jičín-Valdické Předměstí</t>
  </si>
  <si>
    <t>50601</t>
  </si>
  <si>
    <t>00271632</t>
  </si>
  <si>
    <t>CZ00271632</t>
  </si>
  <si>
    <t>Ing. František Kujan</t>
  </si>
  <si>
    <t>Na Liškově 236</t>
  </si>
  <si>
    <t>Krucemburk</t>
  </si>
  <si>
    <t>58266</t>
  </si>
  <si>
    <t>13209469</t>
  </si>
  <si>
    <t>CZ5812020951</t>
  </si>
  <si>
    <t>Stavba</t>
  </si>
  <si>
    <t>Ostatní a vedlejší náklady</t>
  </si>
  <si>
    <t>0</t>
  </si>
  <si>
    <t>VEDLEJŠÍ A OSTATNÍ NÁKLADY</t>
  </si>
  <si>
    <t>Stavební objekt</t>
  </si>
  <si>
    <t>300</t>
  </si>
  <si>
    <t>KANALIZACE SPLAŠKOVÁ</t>
  </si>
  <si>
    <t>1</t>
  </si>
  <si>
    <t>300.1  KANALIZACE SPLAŠKOVÁ  -  šachta Šstáv. - Š6</t>
  </si>
  <si>
    <t>2</t>
  </si>
  <si>
    <t>300.2  KANALIZACE SPLAŠKOVÁ  -  šachta Š6.1 - Š6.9</t>
  </si>
  <si>
    <t>3</t>
  </si>
  <si>
    <t>300.3  KANALIZACE SPLAŠKOVÁ  -  šachta Š6.11 - Š6.21</t>
  </si>
  <si>
    <t>301</t>
  </si>
  <si>
    <t>KANALIZACE DEŠŤOVÁ</t>
  </si>
  <si>
    <t>301.1  KANALIZACE DEŠŤOVÁ - 0. ETAPA</t>
  </si>
  <si>
    <t>301.2  KANALIZACE DEŠŤOVÁ  -  šachta ŠD3b - ŠD12</t>
  </si>
  <si>
    <t>302</t>
  </si>
  <si>
    <t>SOUVISEJÍCÍ PRÁCE A DODÁVKY</t>
  </si>
  <si>
    <t>Celkem za stavbu</t>
  </si>
  <si>
    <t>CZK</t>
  </si>
  <si>
    <t>Rekapitulace dílů</t>
  </si>
  <si>
    <t>Typ dílu</t>
  </si>
  <si>
    <t>Zemní práce</t>
  </si>
  <si>
    <t>11</t>
  </si>
  <si>
    <t>Přípravné a přidružené práce</t>
  </si>
  <si>
    <t>Základy a zvláštní zakládání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</si>
  <si>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</si>
  <si>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</si>
  <si>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</si>
  <si>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</si>
  <si>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</si>
  <si>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</si>
  <si>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</si>
  <si>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8</t>
  </si>
  <si>
    <t>Trubní vedení</t>
  </si>
  <si>
    <t>89</t>
  </si>
  <si>
    <t>Ostatní konstrukce na trubním vedení</t>
  </si>
  <si>
    <t>91</t>
  </si>
  <si>
    <t>Doplňující práce na komunikaci</t>
  </si>
  <si>
    <t>93</t>
  </si>
  <si>
    <t>Dokončovací práce inženýrských staveb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</si>
  <si>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</si>
  <si>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</si>
  <si>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</si>
  <si>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</si>
  <si>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</si>
  <si>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</si>
  <si>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</si>
  <si>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Přesuny suti a vybouraných hmot</t>
  </si>
  <si>
    <t>99</t>
  </si>
  <si>
    <t>Staveništní přesun hmot</t>
  </si>
  <si>
    <t>M23</t>
  </si>
  <si>
    <t>Montáže potrubí</t>
  </si>
  <si>
    <t>VN</t>
  </si>
  <si>
    <t>ON</t>
  </si>
  <si>
    <t>Soupis vedlejších a ostatních nákladů</t>
  </si>
  <si>
    <t>#TypZaznamu#</t>
  </si>
  <si>
    <t>STA</t>
  </si>
  <si>
    <t>00</t>
  </si>
  <si>
    <t>Vedlejší a ostatní náklady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</si>
  <si>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</si>
  <si>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</si>
  <si>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</si>
  <si>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</si>
  <si>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</si>
  <si>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</si>
  <si>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</si>
  <si>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</si>
  <si>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</si>
  <si>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</si>
  <si>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</si>
  <si>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</si>
  <si>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</si>
  <si>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</si>
  <si>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</si>
  <si>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</si>
  <si>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</si>
  <si>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</si>
  <si>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</si>
  <si>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</si>
  <si>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</si>
  <si>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</si>
  <si>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</si>
  <si>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</si>
  <si>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</si>
  <si>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</si>
  <si>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</si>
  <si>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</si>
  <si>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</si>
  <si>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20/ I</t>
  </si>
  <si>
    <t>Indiv</t>
  </si>
  <si>
    <t>VRN</t>
  </si>
  <si>
    <t>POL99_8</t>
  </si>
  <si>
    <t>005111021R</t>
  </si>
  <si>
    <t>Vytyčení inženýrských sítí</t>
  </si>
  <si>
    <t>005121 R</t>
  </si>
  <si>
    <t>Zařízení staveniště</t>
  </si>
  <si>
    <t>POL99_2</t>
  </si>
  <si>
    <t>005123010R</t>
  </si>
  <si>
    <t>Extrémní místo provádění</t>
  </si>
  <si>
    <t>005124010R</t>
  </si>
  <si>
    <t>Koordinační činnost</t>
  </si>
  <si>
    <t>VN1</t>
  </si>
  <si>
    <t>Inženýrsko-geologický průzkum</t>
  </si>
  <si>
    <t>soubor</t>
  </si>
  <si>
    <t>Vlastní</t>
  </si>
  <si>
    <t>VN10</t>
  </si>
  <si>
    <t>Pasporty - objekty, oplocení, mezideponie</t>
  </si>
  <si>
    <t>VN2</t>
  </si>
  <si>
    <t>Hydrogeologický průzkum, sledování vlivů stavby na okolní objekty</t>
  </si>
  <si>
    <t>VN3</t>
  </si>
  <si>
    <t>Archeologický průzkum</t>
  </si>
  <si>
    <t>VN4</t>
  </si>
  <si>
    <t>Stavebně-statický průzkum, sledování vlivů stavby na okolní objekty</t>
  </si>
  <si>
    <t>VN5</t>
  </si>
  <si>
    <t>Plán zásad organizace výstavby (ZOV)</t>
  </si>
  <si>
    <t>VN6</t>
  </si>
  <si>
    <t>Obnovení platnosti vyjádření správců sítí</t>
  </si>
  <si>
    <t>VN7</t>
  </si>
  <si>
    <t>Havarijní plán, povodňový plán, provozní řád, kanalizační řád</t>
  </si>
  <si>
    <t>VN8</t>
  </si>
  <si>
    <t>Monitorování úrovně hladiny vody ve studnách</t>
  </si>
  <si>
    <t>VN9</t>
  </si>
  <si>
    <t>Zajištění souhlasu pro nakládání s vodami při čerpání vody v průběhu výstavby</t>
  </si>
  <si>
    <t>005211030R</t>
  </si>
  <si>
    <t xml:space="preserve">Dočasná dopravní opatření </t>
  </si>
  <si>
    <t>005211020R</t>
  </si>
  <si>
    <t>Ochrana stávaj. inženýrských sítí na staveništi</t>
  </si>
  <si>
    <t>00523  R</t>
  </si>
  <si>
    <t>Zkoušky a revize</t>
  </si>
  <si>
    <t>005241020R</t>
  </si>
  <si>
    <t xml:space="preserve">Geodetické zaměření skutečného provedení  </t>
  </si>
  <si>
    <t>005241010R</t>
  </si>
  <si>
    <t xml:space="preserve">Dokumentace skutečného provedení </t>
  </si>
  <si>
    <t>00524 R</t>
  </si>
  <si>
    <t>Předání a převzetí díla</t>
  </si>
  <si>
    <t>005261030R</t>
  </si>
  <si>
    <t xml:space="preserve">Finanční rezerva </t>
  </si>
  <si>
    <t>005281010R</t>
  </si>
  <si>
    <t>Propagace</t>
  </si>
  <si>
    <t>ON1a</t>
  </si>
  <si>
    <t>Autorský dozor projektanta</t>
  </si>
  <si>
    <t>ON1b</t>
  </si>
  <si>
    <t>Technický dozor investora</t>
  </si>
  <si>
    <t>ON1c</t>
  </si>
  <si>
    <t>Koordinátor BOZP</t>
  </si>
  <si>
    <t>ON2</t>
  </si>
  <si>
    <t>Detailní harmonogram výstavby</t>
  </si>
  <si>
    <t>ON3</t>
  </si>
  <si>
    <t>Dopracování realizační dokumentace</t>
  </si>
  <si>
    <t>ON4</t>
  </si>
  <si>
    <t>Poplatky za omezení provozu, věcná břemena</t>
  </si>
  <si>
    <t>ON5a</t>
  </si>
  <si>
    <t>Geodetické práce při provádění stavby</t>
  </si>
  <si>
    <t>ON5b</t>
  </si>
  <si>
    <t>Geodetické práce po dokončení stavby</t>
  </si>
  <si>
    <t>ON6</t>
  </si>
  <si>
    <t>Pevné oplocení staveniště výšky 1,80 m, přechody, lávky, zábradlí, .....</t>
  </si>
  <si>
    <t>ON7</t>
  </si>
  <si>
    <t>Oprava, znovuzřízení objektů (oplocení, zídky, potrubí, apod.) poškozené nebo zbořené během výstavby</t>
  </si>
  <si>
    <t>ON8</t>
  </si>
  <si>
    <t>Úklid komunikací a chodníků v průběhu stavby</t>
  </si>
  <si>
    <t>ON9</t>
  </si>
  <si>
    <t>Kanalizační řád</t>
  </si>
  <si>
    <t>SUM</t>
  </si>
  <si>
    <t>END</t>
  </si>
  <si>
    <t>Položkový soupis prací a dodávek</t>
  </si>
  <si>
    <t>111201501R00</t>
  </si>
  <si>
    <t>Spálení větví o průměru kmene přes 100 mm, na hromadách, pro všechny druhy stromů</t>
  </si>
  <si>
    <t>kus</t>
  </si>
  <si>
    <t>800-1</t>
  </si>
  <si>
    <t>Práce</t>
  </si>
  <si>
    <t>POL1_</t>
  </si>
  <si>
    <t>Včetně očištění spáleniště, uložení popela a zbytků na hromadu.</t>
  </si>
  <si>
    <t>SPI</t>
  </si>
  <si>
    <t>112101101R00</t>
  </si>
  <si>
    <t>Kácení stromů listnatých_x000D_
 o průměru kmene přes 100 do 300 mm</t>
  </si>
  <si>
    <t>s odřezáním kmene a odvětvením, včetně případného odklizení kmene a větví na oddělené hromady na vzdálenost do 50 m nebo s naložením na dopravní prostředek,</t>
  </si>
  <si>
    <t>112201124R00</t>
  </si>
  <si>
    <t>Odstranění pařezu průměr přes 400 do 500 mm, na svahu přes 1:5 do 1:2</t>
  </si>
  <si>
    <t>823-1</t>
  </si>
  <si>
    <t>s odklizením získaného dřeva na vzdálenost do 20 m, se složením na hromady nebo s naložením na dopravní prostředek, se zasypáním jámy, doplněním zeminy, zhutněním a úpravou terénu,</t>
  </si>
  <si>
    <t>112211112R00</t>
  </si>
  <si>
    <t>Spálení pařezů na hromadách průměr přes 300 do 500 mm</t>
  </si>
  <si>
    <t>823-2</t>
  </si>
  <si>
    <t>115101202R00</t>
  </si>
  <si>
    <t>Čerpání vody na dopravní výšku do 10 m_x000D_
 s uvažovaným průměrným přítokem přes 500 do 1 000 l/min</t>
  </si>
  <si>
    <t>h</t>
  </si>
  <si>
    <t>na vzdálenost od hladiny vody v jímce po výšku roviny proložené osou nejvyššího bodu výtlačného potrubí. Včetně odpadní potrubí v délce do 20 m.</t>
  </si>
  <si>
    <t>115101302R00</t>
  </si>
  <si>
    <t>Pohotovost záložní čerpací soupravy na dopravní výšku do 10 m_x000D_
 s uvažovaným průměrným přítokem přes 500 do 1 000 l/min</t>
  </si>
  <si>
    <t>den</t>
  </si>
  <si>
    <t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t>
  </si>
  <si>
    <t>119001412R00</t>
  </si>
  <si>
    <t>Dočasné zajištění podzemního potrubí nebo vedení betonového potrubí_x000D_
 DN  přes 200  do 500 mm</t>
  </si>
  <si>
    <t>m</t>
  </si>
  <si>
    <t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</si>
  <si>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>120001101R00</t>
  </si>
  <si>
    <t>Ztížené vykopávky v horninách jakékoliv třídy</t>
  </si>
  <si>
    <t>m3</t>
  </si>
  <si>
    <t>příplatek k cenám vykopávek za ztížení vykopávky v blízkosti podzemního vedení nebo výbušnin v horninách jakékoliv třídy,</t>
  </si>
  <si>
    <t>120901121RT1</t>
  </si>
  <si>
    <t>Bourání konstrukcí v odkopávkách a prokopávkách z betonu, prostého, pneumatickým kladivem</t>
  </si>
  <si>
    <t>korytech vodotečí, melioračních kanálech s přemístěním suti na hromady na vzdálenost do 20 m nebo s naložením na dopravní prostředek,</t>
  </si>
  <si>
    <t>odkrytí stávající stoky : 1,00*1,00*2,00</t>
  </si>
  <si>
    <t>VV</t>
  </si>
  <si>
    <t>121101101R00</t>
  </si>
  <si>
    <t>Sejmutí ornice s přemístěním na vzdálenost do 50 m</t>
  </si>
  <si>
    <t>nebo lesní půdy, s vodorovným přemístěním na hromady v místě upotřebení nebo na dočasné či trvalé skládky se složením</t>
  </si>
  <si>
    <t>km 0,020-0,170 : 12,00*150,00*0,15</t>
  </si>
  <si>
    <t>132201212R00</t>
  </si>
  <si>
    <t xml:space="preserve">Hloubení rýh šířky přes 60 do 200 cm do 1000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</si>
  <si>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</si>
  <si>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Šstáv.-Š1 : 1,50*2,00*3,00</t>
  </si>
  <si>
    <t>(0,00+0,52)*0,50*1,00*55,00</t>
  </si>
  <si>
    <t>Š1-Š2 : (0,52+1,28)*0,50*1,00*55,00</t>
  </si>
  <si>
    <t>Š2-Š3 : (1,28+1,88)*0,50*1,00*55,00</t>
  </si>
  <si>
    <t>rozšíření u šachet : 2,00*1,00*(0,52+1,28+1,88)</t>
  </si>
  <si>
    <t>132201219R00</t>
  </si>
  <si>
    <t xml:space="preserve">Hloubení rýh šířky přes 60 do 200 cm příplatek za lepivost, v hornině 3,  </t>
  </si>
  <si>
    <t>50% : 167,06*0,50</t>
  </si>
  <si>
    <t>151101101R00</t>
  </si>
  <si>
    <t>Zřízení pažení a rozepření stěn rýh příložné  pro jakoukoliv mezerovitost, hloubky do 2 m</t>
  </si>
  <si>
    <t>m2</t>
  </si>
  <si>
    <t>pro podzemní vedení pro všechny šířky rýhy,</t>
  </si>
  <si>
    <t>(1,03+1,63)*0,50*2*55,00</t>
  </si>
  <si>
    <t>151101111R00</t>
  </si>
  <si>
    <t>Odstranění pažení a rozepření rýh příložné , hloubky do 2 m</t>
  </si>
  <si>
    <t>pro podzemní vedení s uložením materiálu na vzdálenost do 3 m od kraje výkopu,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</si>
  <si>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</si>
  <si>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</si>
  <si>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</si>
  <si>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55% : 167,06*0,55</t>
  </si>
  <si>
    <t>162301101R00</t>
  </si>
  <si>
    <t>Vodorovné přemístění výkopku z horniny 1 až 4, na vzdálenost přes 50  do 500 m</t>
  </si>
  <si>
    <t>po suchu, bez naložení výkopku, avšak se složením bez rozhrnutí, zpáteční cesta vozidla.</t>
  </si>
  <si>
    <t>celkový výkop : 167,06</t>
  </si>
  <si>
    <t>zásyp : -37,81</t>
  </si>
  <si>
    <t>167101102R00</t>
  </si>
  <si>
    <t>Nakládání, skládání, překládání neulehlého výkopku nakládání výkopku_x000D_
 přes 100 m3, z horniny 1 až 4</t>
  </si>
  <si>
    <t>171101103R00</t>
  </si>
  <si>
    <t>Uložení sypaniny do násypů zhutněných s uzavřením povrchu násypu z hornin soudržných s předepsanou mírou zhutnění v procentech výsledků zkoušek Proctor-Standard							_x000D_
							_x000D_
 přes 96 do 100 % PS</t>
  </si>
  <si>
    <t>s rozprostřením sypaniny ve vrstvách a s hrubým urovnáním,</t>
  </si>
  <si>
    <t>174101101R00</t>
  </si>
  <si>
    <t>Zásyp sypaninou se zhutněním jam, šachet, rýh nebo kolem objektů v těchto vykopávkách</t>
  </si>
  <si>
    <t>z jakékoliv horniny s uložením výkopku po vrstvách,</t>
  </si>
  <si>
    <t>vytlačený objem : -1,00*1,00*16,00</t>
  </si>
  <si>
    <t>-1,00*0,75*151,00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</si>
  <si>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</si>
  <si>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</si>
  <si>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</si>
  <si>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(1,00*0,75-pi*0,15^2)*151,00</t>
  </si>
  <si>
    <t>181114711R00</t>
  </si>
  <si>
    <t>Odstranění kamene odstranění sebráním, hmotnost do 15 kg</t>
  </si>
  <si>
    <t>z pozemku s odklizením na hromady na vzdálenost do 10 m nebo s naložením na dopravní prostředek,</t>
  </si>
  <si>
    <t>181201101R00</t>
  </si>
  <si>
    <t>Úprava pláně v násypech v hornině 1 až 4, bez zhutnění</t>
  </si>
  <si>
    <t>vyrovnání výškových rozdílů, plochy vodorovné a plochy do sklonu 1 : 5,</t>
  </si>
  <si>
    <t>181301113R00</t>
  </si>
  <si>
    <t>Rozprostření a urovnání ornice v rovině v souvislé ploše přes 500 m2, tloušťka vrstvy přes 150 do 200 mm</t>
  </si>
  <si>
    <t>s případným nutným přemístěním hromad nebo dočasných skládek na místo potřeby ze vzdálenosti do 30 m, v rovině nebo ve svahu do 1 : 5,</t>
  </si>
  <si>
    <t>12,00*150,00</t>
  </si>
  <si>
    <t>183403253R00</t>
  </si>
  <si>
    <t>Obdělávání půdy hrabáním, na svahu přes 1:5 do 1:2</t>
  </si>
  <si>
    <t>212752112R00</t>
  </si>
  <si>
    <t>Trativody z drenážních trubek DN od 80 do 100 mm</t>
  </si>
  <si>
    <t>827-1</t>
  </si>
  <si>
    <t>RTS 18/ I</t>
  </si>
  <si>
    <t>se zřízením štěrkopískového lože pod trubky a s jejich obsypem v průměrném celkovém množství do 0,15 m3/m v otevřeném příkopu,</t>
  </si>
  <si>
    <t>274354111R00</t>
  </si>
  <si>
    <t>Bednění základových pasů, prahů, věnců, ostruh zřízení bednění</t>
  </si>
  <si>
    <t>821-1</t>
  </si>
  <si>
    <t>1,00*2*16,00+1,00*1,00</t>
  </si>
  <si>
    <t>274354211R00</t>
  </si>
  <si>
    <t>Bednění základových pasů, prahů, věnců, ostruh odstranění bednění</t>
  </si>
  <si>
    <t>289971211R00</t>
  </si>
  <si>
    <t>Zřízení vrstvy z geotextilie na upraveném povrchu sklon do 1:5, šířka od 0 do 3 m</t>
  </si>
  <si>
    <t>800-2</t>
  </si>
  <si>
    <t>pouze v případě nevhodného podloží : 1,00*170,00</t>
  </si>
  <si>
    <t>67352004R</t>
  </si>
  <si>
    <t>geotextilie PET; funkce drenážní, separační, ochranná, filtrační; plošná hmotnost 300 g/m2</t>
  </si>
  <si>
    <t>SPCM</t>
  </si>
  <si>
    <t>Specifikace</t>
  </si>
  <si>
    <t>POL3_</t>
  </si>
  <si>
    <t>359901111R00</t>
  </si>
  <si>
    <t>Vyčištění stok jakékoliv výšky</t>
  </si>
  <si>
    <t>451573111R00</t>
  </si>
  <si>
    <t>Lože pod potrubí, stoky a drobné objekty z písku a štěrkopísku  do 65 mm</t>
  </si>
  <si>
    <t>v otevřeném výkopu,</t>
  </si>
  <si>
    <t>1,00*0,15*167,00</t>
  </si>
  <si>
    <t>452112111R00</t>
  </si>
  <si>
    <t>Osazení betonových dílců pod potrubí prstenců nebo rámůpod poklopy a mříže výšky do 100 mm</t>
  </si>
  <si>
    <t>59224176R</t>
  </si>
  <si>
    <t>prstenec betonový; DN = 625,0 mm; h = 80,0 mm; s = 120,00 mm</t>
  </si>
  <si>
    <t>59224177R</t>
  </si>
  <si>
    <t>prstenec betonový; DN = 625,0 mm; h = 100,0 mm; s = 120,00 mm</t>
  </si>
  <si>
    <t>564861111RT4</t>
  </si>
  <si>
    <t>Podklad ze štěrkodrti s rozprostřením a zhutněním frakce 0-63 mm, tloušťka po zhutnění 200 mm</t>
  </si>
  <si>
    <t>822-1</t>
  </si>
  <si>
    <t>přejezd kanalizačního potrubí : 5,00*30,00*2</t>
  </si>
  <si>
    <t>565310016R00</t>
  </si>
  <si>
    <t>Podklad z asfaltového recykllátu tloušťka po zhutnění 100 mm</t>
  </si>
  <si>
    <t>s rozprostřením a zhutněním</t>
  </si>
  <si>
    <t>871373121R00</t>
  </si>
  <si>
    <t>Montáž potrubí z trub z plastů těsněných gumovým kroužkem  DN 300 mm</t>
  </si>
  <si>
    <t>v otevřeném výkopu ve sklonu do 20 %,</t>
  </si>
  <si>
    <t>892585111R00</t>
  </si>
  <si>
    <t>Zkoušky těsnosti kanalizačního potrubí zabezpečení konců a zkouška vzduchem kanalizačního potrubí _x000D_
 do DN 300 mm</t>
  </si>
  <si>
    <t>úsek</t>
  </si>
  <si>
    <t>vodou nebo vzduchem,</t>
  </si>
  <si>
    <t>892855115R00</t>
  </si>
  <si>
    <t>Kamerové prohlídky potrubí do 500 m</t>
  </si>
  <si>
    <t>894118001R00</t>
  </si>
  <si>
    <t>Šachty kanalizační zděné na potrubí výšky vstupu do 2,4 m příplatek k ceně_x000D_
 za každých dalších 0,6 m výšky vstupu</t>
  </si>
  <si>
    <t>894411221R00</t>
  </si>
  <si>
    <t>Zřízení šachet kanalizačních z betonových dílců na potrubí s obložením dna kameninou nebo kanalizačními cihlami, na potrubí DN přes 200 do 300 mm</t>
  </si>
  <si>
    <t>výšky vstupu do 1,5 m, podkladní deska z betonu B5, montáž a dodávka stupadel,</t>
  </si>
  <si>
    <t>899311112R00</t>
  </si>
  <si>
    <t>Osazení poklopů litinových s rámem do 100 kg</t>
  </si>
  <si>
    <t>899623151R00</t>
  </si>
  <si>
    <t>Obetonování potrubí nebo zdiva stok betonem prostým třídy C 16/20</t>
  </si>
  <si>
    <t>z cementu portlandského nebo struskoportlandského, v otevřeném výkopu,</t>
  </si>
  <si>
    <t>(1,00*1,00-pi*0,15*0,15)*16,00</t>
  </si>
  <si>
    <t>8.1</t>
  </si>
  <si>
    <t>Trubka kanalizační ULTRA-SOLID BP Z PVC-U SN 12 De 315x10x6000mm</t>
  </si>
  <si>
    <t>ks</t>
  </si>
  <si>
    <t>Agregovaná položka</t>
  </si>
  <si>
    <t>POL2_</t>
  </si>
  <si>
    <t>8.2</t>
  </si>
  <si>
    <t>Šachtová vložka ULTRA-SOLID BP Z PVC-U SN 12, DN/OD 315, 135 mm</t>
  </si>
  <si>
    <t>8.3</t>
  </si>
  <si>
    <t>Klínové těsnění FORSHEDA F-114 1000*20/26,5</t>
  </si>
  <si>
    <t xml:space="preserve">ks    </t>
  </si>
  <si>
    <t>8.4</t>
  </si>
  <si>
    <t>Zkouška vodotěsnosti kanalizačních šachet vzduchem</t>
  </si>
  <si>
    <t>55243347R</t>
  </si>
  <si>
    <t>poklop kanalizační DN šachty 1 000 mm; litinový; D výrobku 610 mm; únosnost D 400 kN; s odvětráním</t>
  </si>
  <si>
    <t>5922405324R</t>
  </si>
  <si>
    <t>dno šachetní beton; DN = 1 000,0 mm; h = 785 mm; t = 150 mm; DN žlabu 300 mm; Pu 80 kN/m; beton C 35/45; žlab kamenina; nástupnice kamenina</t>
  </si>
  <si>
    <t>5922405395R</t>
  </si>
  <si>
    <t>skruž železobetonová DN = 1 000,0 mm; DN 2 = 625 mm; h = 670,0 mm; s = 120,00 mm; počet stupadel 1; ocelové s PE povlakem, kapsové; Pu 80 kN/m; beton C 35/45</t>
  </si>
  <si>
    <t>59224358.AR</t>
  </si>
  <si>
    <t>skruž železobetonová TBS; DN = 1 000,0 mm; h = 250,0 mm; s = 120,00 mm; počet stupadel 1; ocelové s PE povlakem; beton C 40/50</t>
  </si>
  <si>
    <t>59224361.AR</t>
  </si>
  <si>
    <t>skruž železobetonová TBS; DN = 1 000,0 mm; h = 500,0 mm; s = 120,00 mm; počet stupadel 2; ocelové s PE povlakem; beton C 40/50</t>
  </si>
  <si>
    <t>59224364.AR</t>
  </si>
  <si>
    <t>skruž železobetonová TBS; DN = 1 000,0 mm; h = 1 000,0 mm; s = 120,00 mm; počet stupadel 4; ocelové s PE povlakem; beton C 40/50</t>
  </si>
  <si>
    <t>89.5</t>
  </si>
  <si>
    <t>Připojení stoky do stávající šachty z monolitického železobetonu - odvrtání, dotěsnění</t>
  </si>
  <si>
    <t>kompl</t>
  </si>
  <si>
    <t>979082317R00</t>
  </si>
  <si>
    <t xml:space="preserve">Vodorovná doprava suti a vybouraných hmot vodorovná doprava suti a vybouraných hmot bez naložení, s vyložením a hrubým urovnáním po suchu, vzdálenost přes 4000 do 5000 m,  </t>
  </si>
  <si>
    <t>t</t>
  </si>
  <si>
    <t>832-1</t>
  </si>
  <si>
    <t>bez naložení, s vyložením a hrubým urovnáním</t>
  </si>
  <si>
    <t>979086112R00</t>
  </si>
  <si>
    <t xml:space="preserve">Vodorovná doprava suti a vybouraných hmot nakládání nebo překládání suti a vybouraných hmot na dopravní prostředek při vodorovné dopravě,  ,  </t>
  </si>
  <si>
    <t>979093111R00</t>
  </si>
  <si>
    <t>Uložení suti na skládku bez zhutnění</t>
  </si>
  <si>
    <t>800-6</t>
  </si>
  <si>
    <t>s hrubým urovnáním,</t>
  </si>
  <si>
    <t>998276101R00</t>
  </si>
  <si>
    <t>Přesun hmot pro trubní vedení z trub plastových nebo sklolaminátových v otevřeném výkopu</t>
  </si>
  <si>
    <t>Přesun hmot</t>
  </si>
  <si>
    <t>POL7_</t>
  </si>
  <si>
    <t>vodovodu nebo kanalizace ražené nebo hloubené (827 1.1, 827 1.9, 827 2.1, 827 2.9), drobných objektů</t>
  </si>
  <si>
    <t>111201101R00</t>
  </si>
  <si>
    <t>Odstranění křovin a stromů o průměru do 10 cm při celkové ploše do 1 000 m2</t>
  </si>
  <si>
    <t>s odstraněním kořenů a s případným nutným odklizením křovin a stromů na hromady na vzdálenost do 50 m nebo s naložením na dopravní prostředek, do sklonu terénu 1 : 5,</t>
  </si>
  <si>
    <t>111201401R00</t>
  </si>
  <si>
    <t>Spálení odstraněných křovin a stromů o průměru kmene do 100 mm, na hromadách, pro jakoukoliv plochu</t>
  </si>
  <si>
    <t>120901121RT3</t>
  </si>
  <si>
    <t>Bourání konstrukcí v odkopávkách a prokopávkách z betonu, prostého, těžkou technikou</t>
  </si>
  <si>
    <t>120901123RT1</t>
  </si>
  <si>
    <t>Bourání konstrukcí v odkopávkách a prokopávkách z betonu, železového nebo předpjatého, pneumatickým kladivem</t>
  </si>
  <si>
    <t>120901123RT3</t>
  </si>
  <si>
    <t>Bourání konstrukcí v odkopávkách a prokopávkách z betonu, železového nebo předpjatého, těžkou technikou</t>
  </si>
  <si>
    <t>12,00*310,00*0,15</t>
  </si>
  <si>
    <t>131301201R00</t>
  </si>
  <si>
    <t>Hloubení zapažených jam a zářezů do 100 m3, v hornině 4, převážně ručně</t>
  </si>
  <si>
    <t>s urovnáním dna do předepsaného profilu a spádu, s případně nutným přemístěním výkopku ve výkopišti a dále buď s přemístěním výkopku na přilehlém terénu na vzdálenost do 3 m od kraje jámy nebo s naložením na dopravní prostředek</t>
  </si>
  <si>
    <t>startovací jáma : 6,00*3,00*4,20*0,80</t>
  </si>
  <si>
    <t>cílová jáma : 3,00*2,00*3,60*0,80</t>
  </si>
  <si>
    <t>131401201R00</t>
  </si>
  <si>
    <t>Hloubení zapažených jam a zářezů do 100 m3, v hornině 5, převážně ručně</t>
  </si>
  <si>
    <t>startovací jáma : 6,00*3,00*4,20*0,20</t>
  </si>
  <si>
    <t>cílová jáma : 3,00*2,00*3,60*0,20</t>
  </si>
  <si>
    <t>Š6-Š6.1 : (2,24+2,63)*0,50*1,10*55,00*0,35</t>
  </si>
  <si>
    <t>Š6.1-Š6.2 : (2,63+2,67)*0,50*1,10*50,00*0,35</t>
  </si>
  <si>
    <t>Š6.2-Š6.3 : (2,67+3,02)*0,50*1,10*50,00*0,35</t>
  </si>
  <si>
    <t>Š6.3-Š6.4 : (3,02+3,21)*0,50*1,10*50,00*0,35</t>
  </si>
  <si>
    <t>Š6.4-Š6.5 : (3,21+3,38)*0,50*1,10*50,00*0,35</t>
  </si>
  <si>
    <t>Š6.5-Š6.6 : (3,38+4,01)*0,50*1,10*52,50*0,35</t>
  </si>
  <si>
    <t>Š6.7-Š6.8 : (3,41+3,39)*0,50*1,10*45,00*0,35</t>
  </si>
  <si>
    <t>Š6.8-Š6.9 : (3,39+3,76)*0,50*1,10*35,50*0,35</t>
  </si>
  <si>
    <t>rozšíření u šachet : 2,00*0,90*(2,24+2,63+2,67+3,02+3,21)*0,35</t>
  </si>
  <si>
    <t>rozšíření u šachet : 2,00*0,90*(3,38+3,41+3,39+3,76)*0,35</t>
  </si>
  <si>
    <t>odpočet ornice : -1,10*0,15*310,00</t>
  </si>
  <si>
    <t>50% : 429,49117*0,50</t>
  </si>
  <si>
    <t>132301212R00</t>
  </si>
  <si>
    <t xml:space="preserve">Hloubení rýh šířky přes 60 do 200 cm do 1000 m3, v hornině 4, hloubení strojně </t>
  </si>
  <si>
    <t>Š6-Š6.1 : (2,24+2,63)*0,50*1,10*55,00*0,55</t>
  </si>
  <si>
    <t>Š6.1-Š6.2 : (2,63+2,67)*0,50*1,10*50,00*0,55</t>
  </si>
  <si>
    <t>Š6.2-Š6.3 : (2,67+3,02)*0,50*1,10*50,00*0,55</t>
  </si>
  <si>
    <t>Š6.3-Š6.4 : (3,02+3,21)*0,50*1,10*50,00*0,55</t>
  </si>
  <si>
    <t>Š6.4-Š6.5 : (3,21+3,38)*0,50*1,10*50,00*0,55</t>
  </si>
  <si>
    <t>Š6.5-Š6.6 : (3,38+4,01)*0,50*1,10*52,50*0,55</t>
  </si>
  <si>
    <t>Š6.7-Š6.8 : (3,41+3,39)*0,50*1,10*45,00*0,55</t>
  </si>
  <si>
    <t>Š6.8-Š6.9 : (3,39+3,76)*0,50*1,10*35,50*0,55</t>
  </si>
  <si>
    <t>rozšíření u šachet : 2,00*0,90*(2,24+2,63+2,67+3,02+3,21)*0,55</t>
  </si>
  <si>
    <t>rozšíření u šachet : 2,00*0,90*(3,38+3,41+3,39+3,76)*0,55</t>
  </si>
  <si>
    <t>132301219R00</t>
  </si>
  <si>
    <t xml:space="preserve">Hloubení rýh šířky přes 60 do 200 cm příplatek za lepivost, v hornině 4,  </t>
  </si>
  <si>
    <t>50% : 755,29328*0,50</t>
  </si>
  <si>
    <t>132401211R00</t>
  </si>
  <si>
    <t xml:space="preserve">Hloubení rýh šířky přes 60 do 200 cm jakékoliv množství, v hornině 5, hloubení strojně </t>
  </si>
  <si>
    <t>Š6-Š6.1 : (2,24+2,63)*0,50*1,10*55,00*0,10</t>
  </si>
  <si>
    <t>Š6.1-Š6.2 : (2,63+2,67)*0,50*1,10*50,00*0,10</t>
  </si>
  <si>
    <t>Š6.2-Š6.3 : (2,67+3,02)*0,50*1,10*50,00*0,10</t>
  </si>
  <si>
    <t>Š6.3-Š6.4 : (3,02+3,21)*0,50*1,10*50,00*0,10</t>
  </si>
  <si>
    <t>Š6.4-Š6.5 : (3,21+3,38)*0,50*1,10*50,00*0,10</t>
  </si>
  <si>
    <t>Š6.5-Š6.6 : (3,38+4,01)*0,50*1,10*52,50*0,10</t>
  </si>
  <si>
    <t>Š6.7-Š6.8 : (3,41+3,39)*0,50*1,10*45,00*0,10</t>
  </si>
  <si>
    <t>Š6.8-Š6.9 : (3,39+3,76)*0,50*1,10*35,50*0,10</t>
  </si>
  <si>
    <t>rozšíření u šachet : 2,00*0,90*(2,24+2,63+2,67+3,02+3,21)*0,10</t>
  </si>
  <si>
    <t>rozšíření u šachet : 2,00*0,90*(3,38+3,41+3,39+3,76)*0,10</t>
  </si>
  <si>
    <t>141741122R00</t>
  </si>
  <si>
    <t>Protlačování - beranění ocelových trub vnějšího průměru do 530 mm</t>
  </si>
  <si>
    <t>Protlačování trub v hornině 1 - 4 s výjimkou tekoucího písku a hornin kašovité konzistence metodou ramování (zatloukání) ocelových trub s následným čistěním.</t>
  </si>
  <si>
    <t>Úprava čela potrubí pro protlačení, spojování potlačovaných trub, odstranění horniny z protlačovaných trub stlačeným vzduchem, vodorovné a svislé přemístění výkopku z protlačovaného potrubí a montážní jámy na přilehlé území.</t>
  </si>
  <si>
    <t>151101102R00</t>
  </si>
  <si>
    <t>Zřízení pažení a rozepření stěn rýh příložné  pro jakoukoliv mezerovitost, hloubky do 4 m</t>
  </si>
  <si>
    <t>151101112R00</t>
  </si>
  <si>
    <t>Odstranění pažení a rozepření rýh příložné , hloubky do 4 m</t>
  </si>
  <si>
    <t>151811218R00</t>
  </si>
  <si>
    <t>Pažení pažicími boxy montáž, standardního pažicího boxu, délky 3 m, šířky do 1,5 m, hloubky 3,72 m</t>
  </si>
  <si>
    <t>z mechanicky rozpínaných plnostěnných ocelových bočnic,</t>
  </si>
  <si>
    <t>Š6-Š6.1 : 19</t>
  </si>
  <si>
    <t>Š6.1-Š6.2 : 17</t>
  </si>
  <si>
    <t>Š6.2-Š6.3 : 17</t>
  </si>
  <si>
    <t>Š6.3-Š6.4 : 17</t>
  </si>
  <si>
    <t>Š6.4-Š6.5 : 17</t>
  </si>
  <si>
    <t>Š6.5-Š6.6 : 18</t>
  </si>
  <si>
    <t>Š6.7-Š6.8 : 15</t>
  </si>
  <si>
    <t>Š6.8-Š6.9 : 12</t>
  </si>
  <si>
    <t>151811318R00</t>
  </si>
  <si>
    <t>Pažení pažicími boxy montáž, standardního pažicího boxu, délky 3 m, šířky do 2 m, hloubky 3,72 m</t>
  </si>
  <si>
    <t>cílová jáma : 1</t>
  </si>
  <si>
    <t>151811518R00</t>
  </si>
  <si>
    <t>Pažení pažicími boxy montáž, standardního pažicího boxu, délky 3 m, šířky do 3 m, hloubky 3,72 m</t>
  </si>
  <si>
    <t>startovací jáma : 2</t>
  </si>
  <si>
    <t>151813218R00</t>
  </si>
  <si>
    <t>Pažení pažicími boxy demontáž, standardního pažicího boxu, délky 3 m, šířky do 1,5 m, hloubky 3,72 m</t>
  </si>
  <si>
    <t>151813318R00</t>
  </si>
  <si>
    <t>Pažení pažicími boxy demontáž, standardního pažicího boxu, délky 3 m, šířky do 2 m, hloubky 3,72 m</t>
  </si>
  <si>
    <t>151813518R00</t>
  </si>
  <si>
    <t>Pažení pažicími boxy demontáž, standardního pažicího boxu, délky 3 m, šířky do 3 m, hloubky 3,72 m</t>
  </si>
  <si>
    <t>161101102R00</t>
  </si>
  <si>
    <t>Svislé přemístění výkopku z horniny 1 až 4, při hloubce výkopu přes 2,5 do 4 m</t>
  </si>
  <si>
    <t>tř. 3 : 429,49117*0,55</t>
  </si>
  <si>
    <t>tř. 4 : (755,29328+77,76000)*0,55</t>
  </si>
  <si>
    <t>161101152R00</t>
  </si>
  <si>
    <t>Svislé přemístění výkopku z horniny 5 až 7, při hloubce výkopu přes 2,5 do 4 m</t>
  </si>
  <si>
    <t>(137,32605+19,44000)*0,55</t>
  </si>
  <si>
    <t>162601102R00</t>
  </si>
  <si>
    <t>Vodorovné přemístění výkopku z horniny 1 až 4, na vzdálenost přes 4 000  do 5 000 m</t>
  </si>
  <si>
    <t>vytlačený objem na mezideponii : 0,830*389,00</t>
  </si>
  <si>
    <t>162701105R00</t>
  </si>
  <si>
    <t>Vodorovné přemístění výkopku z horniny 1 až 4, na vzdálenost přes 9 000  do 10 000 m</t>
  </si>
  <si>
    <t>výkopek na skládku : 166,104</t>
  </si>
  <si>
    <t>162701155R00</t>
  </si>
  <si>
    <t>Vodorovné přemístění výkopku z horniny 5 až 7, na vzdálenost přes 9 000  do 10 000 m</t>
  </si>
  <si>
    <t>162701109R00</t>
  </si>
  <si>
    <t>Vodorovné přemístění výkopku příplatek k ceně za každých dalších i započatých 1 000 m přes 10 000 m_x000D_
 z horniny 1 až 4</t>
  </si>
  <si>
    <t>km : 166,104</t>
  </si>
  <si>
    <t>162701159R00</t>
  </si>
  <si>
    <t>Vodorovné přemístění výkopku příplatek k ceně za každých dalších i započatých 1 000 m přes 10 000 m_x000D_
 z horniny 5 až 7</t>
  </si>
  <si>
    <t>km : 156,766</t>
  </si>
  <si>
    <t>vytlačený objem : 322,870</t>
  </si>
  <si>
    <t>odpočet horniny tř. 5-7 : -156,766</t>
  </si>
  <si>
    <t>167101152R00</t>
  </si>
  <si>
    <t>Nakládání, skládání, překládání neulehlého výkopku nakládání výkopku_x000D_
 přes 100 m3, z horniny 5 až 7</t>
  </si>
  <si>
    <t>171201201R00</t>
  </si>
  <si>
    <t>Uložení sypaniny na dočasnou skládku tak, že na 1 m2 plochy připadá přes 2 m3 výkopku nebo ornice</t>
  </si>
  <si>
    <t>185,54395+137,32605</t>
  </si>
  <si>
    <t xml:space="preserve">celkový výkop (rýha+jámy) : </t>
  </si>
  <si>
    <t>tř. 3 : 429,49117</t>
  </si>
  <si>
    <t>tř. 4 : 755,29328+77,76000</t>
  </si>
  <si>
    <t>tř. 5 : 137,32605+19,44000</t>
  </si>
  <si>
    <t>vytlačený objem : -0,830*389,00</t>
  </si>
  <si>
    <t>12,00*310,00</t>
  </si>
  <si>
    <t>použít pouze v případě nevhodného podloží : 1,00*390,00</t>
  </si>
  <si>
    <t>451541111R00</t>
  </si>
  <si>
    <t>Lože pod potrubí, stoky a drobné objekty ze štěrkodrtě 0÷63 mm</t>
  </si>
  <si>
    <t>0,09*389,00</t>
  </si>
  <si>
    <t>452311131R00</t>
  </si>
  <si>
    <t>Podkladní a zajišťovací konstrukce z betonu desky pod potrubí, stoky a drobné objekty , z betonu prostého třídy C 12/15</t>
  </si>
  <si>
    <t>0,072*389,00</t>
  </si>
  <si>
    <t>59224174.AR</t>
  </si>
  <si>
    <t>prstenec betonový; DN = 625,0 mm; h = 40,0 mm; s = 120,00 mm</t>
  </si>
  <si>
    <t>59224175R</t>
  </si>
  <si>
    <t>prstenec betonový; DN = 625,0 mm; h = 60,0 mm; s = 120,00 mm</t>
  </si>
  <si>
    <t>startovací jáma : 6,00*3,00</t>
  </si>
  <si>
    <t>cílová jáma : 3,00*2,00</t>
  </si>
  <si>
    <t>831372121R00</t>
  </si>
  <si>
    <t>Montáž potrubí z trub kameninových těsněných pryžovými kroužky montáž- bez specifikace DN 300 mm</t>
  </si>
  <si>
    <t>pro splaškovou kanalizaci v otevřeném výkopu ve sklonu do 20 %,</t>
  </si>
  <si>
    <t>0,413*389,00</t>
  </si>
  <si>
    <t>597106995R</t>
  </si>
  <si>
    <t>trouba kameninová hrdlová; DN 300,0 mm; l = 2500,0 mm; třída 240; spoj C; FN 72 kN/m</t>
  </si>
  <si>
    <t>998275101R00</t>
  </si>
  <si>
    <t>Přesun hmot pro kanalizace z trub kameninových v otevřeném výkopu</t>
  </si>
  <si>
    <t>trubní ražené nebo hloubené (827 2.5), včetně drobných objektů</t>
  </si>
  <si>
    <t>230193008R00</t>
  </si>
  <si>
    <t>Nasunutí potrubní sekce do chráničky DN 300</t>
  </si>
  <si>
    <t>R.1</t>
  </si>
  <si>
    <t>Trubka podélně svařovaná hladká S 524x10 mm</t>
  </si>
  <si>
    <t xml:space="preserve">m     </t>
  </si>
  <si>
    <t>273443898R</t>
  </si>
  <si>
    <t>manžeta těsnicí na chráničky; EPDM; D trubky = 324 mm; D chráničky = 530 mm; DN 300; DN chráničky 500</t>
  </si>
  <si>
    <t>113106121R00</t>
  </si>
  <si>
    <t>Rozebrání komunikací pro pěší s jakýmkoliv ložem a výplní spár_x000D_
 z betonových nebo kameninových dlaždic nebo tvarovek</t>
  </si>
  <si>
    <t>s přemístěním hmot na skládku na vzdálenost do 3 m nebo s naložením na dopravní prostředek</t>
  </si>
  <si>
    <t>povrchové odvodnění - HOZ : 10,000+8,000</t>
  </si>
  <si>
    <t>113106231R00</t>
  </si>
  <si>
    <t>Rozebrání vozovek a ploch s jakoukoliv výplní spár _x000D_
 v jakékoliv ploše, ze zámkové dlažky, kladených do lože z kameniva</t>
  </si>
  <si>
    <t>2,00*12,00</t>
  </si>
  <si>
    <t>113107525R00</t>
  </si>
  <si>
    <t>Odstranění podkladů nebo krytů z kameniva hrubého drceného, v ploše jednotlivě do 50 m2, tloušťka vrstvy 250 mm</t>
  </si>
  <si>
    <t>113107530R00</t>
  </si>
  <si>
    <t>Odstranění podkladů nebo krytů z kameniva hrubého drceného, v ploše jednotlivě do 50 m2, tloušťka vrstvy 300 mm</t>
  </si>
  <si>
    <t>6,00*12,00</t>
  </si>
  <si>
    <t>4,50*10,00</t>
  </si>
  <si>
    <t>113108315R00</t>
  </si>
  <si>
    <t>Odstranění podkladů nebo krytů živičných, v ploše jednotlivě do 50 m2, tloušťka vrstvy 150 mm</t>
  </si>
  <si>
    <t>115001105R00</t>
  </si>
  <si>
    <t>Převedení vody při průměru potrubí DN přes 300 do 600 mm</t>
  </si>
  <si>
    <t>získané při čerpání, potrubím nebo žlaby. Montáž, demontáž a opotřebení potrubí nebo žlabu a jeho utěsnění po dobu provozu. Včetně nutné podpěrné konstrukce.</t>
  </si>
  <si>
    <t>povrchové odvodnění - HOZ : 12,000*2</t>
  </si>
  <si>
    <t>115101201R00</t>
  </si>
  <si>
    <t>Čerpání vody na dopravní výšku do 10 m_x000D_
 s uvažovaným průměrným přítokem do 500 l/min</t>
  </si>
  <si>
    <t>115101301R00</t>
  </si>
  <si>
    <t>Pohotovost záložní čerpací soupravy na dopravní výšku do 10 m_x000D_
 s uvažovaným průměrným přítokem do 500 l/min</t>
  </si>
  <si>
    <t>2 soupravy : 2*120</t>
  </si>
  <si>
    <t>119001411R00</t>
  </si>
  <si>
    <t>Dočasné zajištění podzemního potrubí nebo vedení betonového potrubí_x000D_
 DN  do 200 mm</t>
  </si>
  <si>
    <t>2,00*4</t>
  </si>
  <si>
    <t>2,00*2</t>
  </si>
  <si>
    <t>119001422R00</t>
  </si>
  <si>
    <t>Dočasné zajištění podzemního potrubí nebo vedení kabelů přes 3 do 6 kabelů</t>
  </si>
  <si>
    <t>5,00*7</t>
  </si>
  <si>
    <t>potrubí do DN 200 : 2,00*5,00*4</t>
  </si>
  <si>
    <t>potrubí do DN 500 : 2,00*2,00*2</t>
  </si>
  <si>
    <t>kabelové trasy : 2,00*5,00*7</t>
  </si>
  <si>
    <t>121101103R00</t>
  </si>
  <si>
    <t>Sejmutí ornice s přemístěním na vzdálenost přes 100 do 250 m</t>
  </si>
  <si>
    <t>Š6.12a-Š6.14 : 12,00*100,00*0,20</t>
  </si>
  <si>
    <t>Ś6.14-Š6.19 : 5,00*170,00*0,20</t>
  </si>
  <si>
    <t>131201111R00</t>
  </si>
  <si>
    <t>Hloubení nezapažených jam a zářezů do 100 m3, v hornině 3, hloubení strojně</t>
  </si>
  <si>
    <t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t>
  </si>
  <si>
    <t>snížení pracovní etáže : (5,00-1,10)*170,00*1,50</t>
  </si>
  <si>
    <t>odpočet svrchních kuturních vrstev : -(5,00-1,10)*170,00*0,20</t>
  </si>
  <si>
    <t>132201211R00</t>
  </si>
  <si>
    <t xml:space="preserve">Hloubení rýh šířky přes 60 do 200 cm do 100 m3, v hornině 3, hloubení strojně </t>
  </si>
  <si>
    <t>Š6.11-Š6.12 : (4,50+3,40)*0,50*1,10*10,00*0,35</t>
  </si>
  <si>
    <t>Š6.12-Š6.12a : (3,40+3,36)*0,50*1,10*8,00*0,35</t>
  </si>
  <si>
    <t>Š6.12a-Š6.13 : (3,36+4,46)*0,50*1,10*60,00*0,35</t>
  </si>
  <si>
    <t>Š6.13-Š6.14 : (4,46+5,41)*0,50*1,10*50,00*0,35</t>
  </si>
  <si>
    <t>Š6.14-Š6.55 : (5,41+6,50)*0,50*1,10*50,00*0,35</t>
  </si>
  <si>
    <t>Š6.15-Š6.16 : (6,50+6,39)*0,50*1,10*50,00*0,35</t>
  </si>
  <si>
    <t>Š6.16-Š6.17 : (6,39+6,31)*0,50*1,10*50,00*0,35</t>
  </si>
  <si>
    <t>Š6.17-Š6.18 : (6,31+5,33)*0,50*1,10*25,00*0,35</t>
  </si>
  <si>
    <t>Š6.18-Š6.19 : (5,33+5,39)*0,50*1,10*6,80*0,35</t>
  </si>
  <si>
    <t>Š6.19-Š6.20 : (5,39+4,93)*0,50*1,10*45,00*0,35</t>
  </si>
  <si>
    <t>Š6.20-Š6.21 : (4,93+4,23)*0,50*1,10*48,90*0,35</t>
  </si>
  <si>
    <t>rozšíření u šachet : 2,00*0,90*(4,50+3,40+3,36+4,46+5,41)*0,35</t>
  </si>
  <si>
    <t>rozšíření u šachet : 2,00*0,90*(6,50+6,39+6,31+5,33+4,93+4,23)*0,35</t>
  </si>
  <si>
    <t>odpočet ornice : -1,10*0,20*100,00</t>
  </si>
  <si>
    <t>odpočet ornice : -1,10*0,20*170,00</t>
  </si>
  <si>
    <t>50% : 792,68400*0,50</t>
  </si>
  <si>
    <t>132301211R00</t>
  </si>
  <si>
    <t xml:space="preserve">Hloubení rýh šířky přes 60 do 200 cm do 100 m3, v hornině 4, hloubení strojně </t>
  </si>
  <si>
    <t>Š6.11-Š6.12 : (4,50+3,40)*0,50*1,10*10,00*0,45</t>
  </si>
  <si>
    <t>Š6.12-Š6.12a : (3,40+3,36)*0,50*1,10*8,00*0,45</t>
  </si>
  <si>
    <t>Š6.12a-Š6.13 : (3,36+4,46)*0,50*1,10*60,00*0,45</t>
  </si>
  <si>
    <t>Š6.13-Š6.14 : (4,46+5,41)*0,50*1,10*50,00*0,45</t>
  </si>
  <si>
    <t>Š6.14-Š6.55 : (5,41+6,50)*0,50*1,10*50,00*0,45</t>
  </si>
  <si>
    <t>Š6.15-Š6.16 : (6,50+6,39)*0,50*1,10*50,00*0,45</t>
  </si>
  <si>
    <t>Š6.16-Š6.17 : (6,39+6,31)*0,50*1,10*50,00*0,45</t>
  </si>
  <si>
    <t>Š6.17-Š6.18 : (6,31+5,33)*0,50*1,10*25,00*0,45</t>
  </si>
  <si>
    <t>Š6.18-Š6.19 : (5,33+5,39)*0,50*1,10*6,80*0,45</t>
  </si>
  <si>
    <t>Š6.19-Š6.20 : (5,39+4,93)*0,50*1,10*45,00*0,45</t>
  </si>
  <si>
    <t>Š6.20-Š6.21 : (4,93+4,23)*0,50*1,10*48,90*0,45</t>
  </si>
  <si>
    <t>rozšíření u šachet : 2,00*0,90*(4,50+3,40+3,36+4,46+5,41)*0,45</t>
  </si>
  <si>
    <t>rozšíření u šachet : 2,00*0,90*(6,50+6,39+6,31+5,33+4,93+4,23)*0,45</t>
  </si>
  <si>
    <t>50% : 1095,53670*0,50</t>
  </si>
  <si>
    <t>Š6.11-Š6.12 : (4,50+3,40)*0,50*1,10*10,00*0,20</t>
  </si>
  <si>
    <t>Š6.12-Š6.12a : (3,40+3,36)*0,50*1,10*8,00*0,20</t>
  </si>
  <si>
    <t>Š6.12a-Š6.13 : (3,36+4,46)*0,50*1,10*60,00*0,20</t>
  </si>
  <si>
    <t>Š6.13-Š6.14 : (4,46+5,41)*0,50*1,10*50,00*0,20</t>
  </si>
  <si>
    <t>Š6.14-Š6.55 : (5,41+6,50)*0,50*1,10*50,00*0,20</t>
  </si>
  <si>
    <t>Š6.15-Š6.16 : (6,50+6,39)*0,50*1,10*50,00*0,20</t>
  </si>
  <si>
    <t>Š6.16-Š6.17 : (6,39+6,31)*0,50*1,10*50,00*0,20</t>
  </si>
  <si>
    <t>Š6.17-Š6.18 : (6,31+5,33)*0,50*1,10*25,00*0,20</t>
  </si>
  <si>
    <t>Š6.18-Š6.19 : (5,33+5,39)*0,50*1,10*6,80*0,20</t>
  </si>
  <si>
    <t>Š6.19-Š6.20 : (5,39+4,93)*0,50*1,10*45,00*0,20</t>
  </si>
  <si>
    <t>Š6.20-Š6.21 : (4,93+4,23)*0,50*1,10*48,90*0,20</t>
  </si>
  <si>
    <t>rozšíření u šachet : 2,00*0,90*(4,50+3,40+3,36+4,46+5,41)*0,20</t>
  </si>
  <si>
    <t>rozšíření u šachet : 2,00*0,90*(6,50+6,39+6,31+5,33+4,93+4,23)*0,20</t>
  </si>
  <si>
    <t>138401201R00</t>
  </si>
  <si>
    <t>Dolamování hloubených vykopávek rýh ve vrstvě tloušťky do 500 mm_x000D_
 v hornině 5</t>
  </si>
  <si>
    <t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t>
  </si>
  <si>
    <t>Š6.11-Š6.12 : (4,50+3,40)*0,50*1,10*10,00*0,10</t>
  </si>
  <si>
    <t>Š6.12-Š6.12a : (3,40+3,36)*0,50*1,10*8,00*0,10</t>
  </si>
  <si>
    <t>Š6.12a-Š6.13 : (3,36+4,46)*0,50*1,10*60,00*0,10</t>
  </si>
  <si>
    <t>Š6.13-Š6.14 : (4,46+5,41)*0,50*1,10*50,00*0,10</t>
  </si>
  <si>
    <t>Š6.14-Š6.55 : (5,41+6,50)*0,50*1,10*50,00*0,10</t>
  </si>
  <si>
    <t>Š6.15-Š6.16 : (6,50+6,39)*0,50*1,10*50,00*0,10</t>
  </si>
  <si>
    <t>Š6.16-Š6.17 : (6,39+6,31)*0,50*1,10*50,00*0,10</t>
  </si>
  <si>
    <t>Š6.17-Š6.18 : (6,31+5,33)*0,50*1,10*25,00*0,10</t>
  </si>
  <si>
    <t>Š6.18-Š6.19 : (5,33+5,39)*0,50*1,10*6,80*0,10</t>
  </si>
  <si>
    <t>Š6.19-Š6.20 : (5,39+4,93)*0,50*1,10*45,00*0,10</t>
  </si>
  <si>
    <t>Š6.20-Š6.21 : (4,93+4,23)*0,50*1,10*48,90*0,10</t>
  </si>
  <si>
    <t>rozšíření u šachet : 2,00*0,90*(4,50+3,40+3,36+4,46+5,41)*0,10</t>
  </si>
  <si>
    <t>rozšíření u šachet : 2,00*0,90*(6,50+6,39+6,31+5,33+4,93+4,23)*0,10</t>
  </si>
  <si>
    <t>151811216R00</t>
  </si>
  <si>
    <t>Pažení pažicími boxy montáž, standardního pažicího boxu, délky 3 m, šířky do 1,5 m, hloubky 2,4 m</t>
  </si>
  <si>
    <t>Š6.13-Š6.14 : 16</t>
  </si>
  <si>
    <t>Š6.14-Š6.15 : 16</t>
  </si>
  <si>
    <t>Š6.15-Š6.16 : 16</t>
  </si>
  <si>
    <t>Š6.16-Š6.17 : 16</t>
  </si>
  <si>
    <t>Š6.17-Š6.18 : 8</t>
  </si>
  <si>
    <t>Š6.18-Š6.19 : 1</t>
  </si>
  <si>
    <t>Š6.19-Š6.20 : 14</t>
  </si>
  <si>
    <t>Š6.20-Š6.21 : 16</t>
  </si>
  <si>
    <t>Š6.11-Š6.12 : 4</t>
  </si>
  <si>
    <t>Š6.12-Š6.12a : 3</t>
  </si>
  <si>
    <t>Š6.12a-Š6.13 : 19</t>
  </si>
  <si>
    <t>151811316R00</t>
  </si>
  <si>
    <t>Pažení pažicími boxy montáž, standardního pažicího boxu, délky 3 m, šířky do 2 m, hloubky 2,4 m</t>
  </si>
  <si>
    <t>Š6.14 : 1</t>
  </si>
  <si>
    <t>Š6.15 : 1</t>
  </si>
  <si>
    <t>Š6.16 : 1</t>
  </si>
  <si>
    <t>Š6.17 : 1</t>
  </si>
  <si>
    <t>Š6.18 : 1</t>
  </si>
  <si>
    <t>Š6.19 : 1</t>
  </si>
  <si>
    <t>Š6.20 : 1</t>
  </si>
  <si>
    <t>Š6.21 : 1</t>
  </si>
  <si>
    <t>Š6.11 : 1</t>
  </si>
  <si>
    <t>Š6.12 : 1</t>
  </si>
  <si>
    <t>Š6.12a : 1</t>
  </si>
  <si>
    <t>Š6.13 : 1</t>
  </si>
  <si>
    <t>151813216R00</t>
  </si>
  <si>
    <t>Pažení pažicími boxy demontáž, standardního pažicího boxu, délky 3 m, šířky do 1,5 m, hloubky 2,4 m</t>
  </si>
  <si>
    <t>151813316R00</t>
  </si>
  <si>
    <t>Pažení pažicími boxy demontáž, standardního pažicího boxu, délky 3 m, šířky do 2 m, hloubky 2,4 m</t>
  </si>
  <si>
    <t>tř. 3 : (861,900+792,684)*0,55</t>
  </si>
  <si>
    <t>161101103R00</t>
  </si>
  <si>
    <t>Svislé přemístění výkopku z horniny 1 až 4, při hloubce výkopu přes 4 do 6 m</t>
  </si>
  <si>
    <t>tř. 4 : 1095,537*0,55</t>
  </si>
  <si>
    <t>161101153R00</t>
  </si>
  <si>
    <t>Svislé přemístění výkopku z horniny 5 až 7, při hloubce výkopu přes 4 do 6 m</t>
  </si>
  <si>
    <t>tř. 5 : 486,905*0,55</t>
  </si>
  <si>
    <t>162401102R00</t>
  </si>
  <si>
    <t>Vodorovné přemístění výkopku z horniny 1 až 4, na vzdálenost přes 1 500  do 2 000 m</t>
  </si>
  <si>
    <t>svrchní kulturní vrstvy na mezideponii : 410,000</t>
  </si>
  <si>
    <t xml:space="preserve">výkopek na mezideponii : </t>
  </si>
  <si>
    <t>tř. 3 : 861,900+792,684</t>
  </si>
  <si>
    <t>tř. 4 : 1095,537</t>
  </si>
  <si>
    <t xml:space="preserve">výkopek pro zásypy : </t>
  </si>
  <si>
    <t>svrchní kulturní vrstvy zpět : 410,000</t>
  </si>
  <si>
    <t>162401152R00</t>
  </si>
  <si>
    <t>Vodorovné přemístění výkopku z horniny 5 až 7, na vzdálenost přes 1 500  do 2 000 m</t>
  </si>
  <si>
    <t>výkopek na mezideponii : 486,905+243,453</t>
  </si>
  <si>
    <t>výkopek pro zásypy - odpočet vytlačeného objemu : 486,905+243,453-0,830*399,900</t>
  </si>
  <si>
    <t>vytlačený objem : 0,830*399,900</t>
  </si>
  <si>
    <t>svrchní kulturní vrstvy : 410,000</t>
  </si>
  <si>
    <t>tř. 5 : 486,905+243,453</t>
  </si>
  <si>
    <t>0,830*399,90</t>
  </si>
  <si>
    <t xml:space="preserve">celkový výkop : </t>
  </si>
  <si>
    <t>vytlačený objem : -0,830*399,900</t>
  </si>
  <si>
    <t>1,10*0,75*(6,00+10,00)</t>
  </si>
  <si>
    <t>12,00*100,00</t>
  </si>
  <si>
    <t>5,00*170,00</t>
  </si>
  <si>
    <t>199000003R00</t>
  </si>
  <si>
    <t>Poplatky za skládku horniny 5 - 7, skupina 17 05 04 z Katalogu odpadů</t>
  </si>
  <si>
    <t>použít pouze v případě nevhodného podloží : 1,10*400,00</t>
  </si>
  <si>
    <t>1,10*0,10*399,90</t>
  </si>
  <si>
    <t>0,90*0,10*399,90</t>
  </si>
  <si>
    <t>564871111R00</t>
  </si>
  <si>
    <t>Podklad ze štěrkodrti s rozprostřením a zhutněním frakce 0-63 mm, tloušťka po zhutnění 250 mm</t>
  </si>
  <si>
    <t>565161111R00</t>
  </si>
  <si>
    <t>Podklad z kameniva obaleného asfaltem ACP 16+ až ACP 22+, v pruhu šířky do 3 m, třídy 1, tloušťka po zhutnění 80 mm</t>
  </si>
  <si>
    <t>567122112R00</t>
  </si>
  <si>
    <t>Podklad z kameniva zpevněného cementem SC C8/10, tloušťka po zhutnění 130 mm</t>
  </si>
  <si>
    <t>bez dilatačních spár, s rozprostřením a zhutněním, ošetřením povrchu podkladu vodou</t>
  </si>
  <si>
    <t>573211111R00</t>
  </si>
  <si>
    <t>Postřik živičný spojovací bez posypu kamenivem z asfaltu silničního, v množství od 0,5 do 0,7 kg/m2</t>
  </si>
  <si>
    <t>6,00*12,00*2</t>
  </si>
  <si>
    <t>4,50*10,00*2</t>
  </si>
  <si>
    <t>577141112R00</t>
  </si>
  <si>
    <t>Beton asfaltový s rozprostřením a zhutněním v pruhu šířky do 3 m, ACO 11+ nebo ACO 16+, tloušťky 50 mm, plochy přes 1000 m2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</si>
  <si>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</si>
  <si>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</si>
  <si>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</si>
  <si>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59245289R</t>
  </si>
  <si>
    <t>dlažba betonová zámková, dvouvrstvá; dlaždice bez fazety; šedá; l = 225 mm; š = 112 mm; tl. 80,0 mm</t>
  </si>
  <si>
    <t>2,00*12,00*1,05</t>
  </si>
  <si>
    <t>0,640*399,90</t>
  </si>
  <si>
    <t>R1</t>
  </si>
  <si>
    <t>R2</t>
  </si>
  <si>
    <t>Přepojení stávající kanalizační přípojky do DN 200 včetně dodávky materiálu</t>
  </si>
  <si>
    <t>R3</t>
  </si>
  <si>
    <t>Přepojení přípojky uliční vpusti DN 150 včetně dodávky materiálu</t>
  </si>
  <si>
    <t>R4</t>
  </si>
  <si>
    <t>Zaslepení nevyužívaných potrubí profilu do DN 600 včetně, zabetonováním, zazděním</t>
  </si>
  <si>
    <t>916561111RT4</t>
  </si>
  <si>
    <t>Osazení záhonového obrubníku betonového včetně dodávky obrubníků_x000D_
 rozměrů 500/50/250 mm, do lože z betonu prostého C 12/15, s boční opěrou z betonu prostého</t>
  </si>
  <si>
    <t>se zřízením lože z betonu prostého C 12/15 tl. 80-100 mm</t>
  </si>
  <si>
    <t>917862111RT8</t>
  </si>
  <si>
    <t>Osazení silničního nebo chodníkového betonového obrubníku včetně dodávky obrubníku_x000D_
 stojatého, rozměru 1000/150/300 mm, s boční opěrou z betonu prostého, do lože z betonu prostého C 12/15</t>
  </si>
  <si>
    <t>S dodáním hmot pro lože tl. 80-100 mm.</t>
  </si>
  <si>
    <t>919731123R00</t>
  </si>
  <si>
    <t>Zarovnání styčné plochy podkladu nebo krytu živičné, tloušťky přes 100 do 200 mm</t>
  </si>
  <si>
    <t>podél vybourané části komunikace nebo zpevněné plochy</t>
  </si>
  <si>
    <t>6,00*2</t>
  </si>
  <si>
    <t>4,50*2</t>
  </si>
  <si>
    <t>919735113R00</t>
  </si>
  <si>
    <t>Řezání stávajících krytů nebo podkladů živičných, hloubky přes 100 do 150 mm</t>
  </si>
  <si>
    <t>včetně spotřeby vody</t>
  </si>
  <si>
    <t>91.1</t>
  </si>
  <si>
    <t>Styčná pracovní spára při napojení nového povrchu se zalitím za tepla modifikovanou asf. hmotou, s posypem vápenným hydrátem šířky do 15 mm, hloubky do 25 mm, včetně prořezání</t>
  </si>
  <si>
    <t>969021131R00</t>
  </si>
  <si>
    <t>Vybourání kanalizačního potrubí DN do 300 mm</t>
  </si>
  <si>
    <t>801-3</t>
  </si>
  <si>
    <t>včetně pomocného lešení o výšce podlahy do 1900 mm a pro zatížení do 1,5 kPa  (150 kg/m2),</t>
  </si>
  <si>
    <t>979096205R00</t>
  </si>
  <si>
    <t>Drcení a třídění stavební suti plnění mobilní drticí jednotky stavební sutí</t>
  </si>
  <si>
    <t>979096211R00</t>
  </si>
  <si>
    <t>Drcení a třídění stavební suti drcení drticí jednotkou</t>
  </si>
  <si>
    <t>979082314R00</t>
  </si>
  <si>
    <t xml:space="preserve">Vodorovná doprava suti a vybouraných hmot vodorovná doprava suti a vybouraných hmot bez naložení, s vyložením a hrubým urovnáním po suchu, vzdálenost přes 1000 do 2000 m,  </t>
  </si>
  <si>
    <t>Přesun suti</t>
  </si>
  <si>
    <t>POL8_</t>
  </si>
  <si>
    <t>18 hodin po dobu 60 dnů : 18*60</t>
  </si>
  <si>
    <t>12 hodin po dobu 30 dnů : 12*30</t>
  </si>
  <si>
    <t>119001402R00</t>
  </si>
  <si>
    <t>Dočasné zajištění podzemního potrubí nebo vedení ocelového potrubí_x000D_
 DN  přes 200  do 500 mm</t>
  </si>
  <si>
    <t>VO-ŠD1 : (1,03+1,01)*0,50*2,31*10,00*0,35</t>
  </si>
  <si>
    <t>ŠD1-ŠD2 : (1,01+1,16)*0,50*2,31*26,50*0,35</t>
  </si>
  <si>
    <t>ŠD2-ŠD3 : (1,16+2,43)*0,50*2,31*65,00*0,35</t>
  </si>
  <si>
    <t>ŠD3a-ŠD3b : 4,30*4,80*17,00*0,35</t>
  </si>
  <si>
    <t>VO-ŠD1 : (1,03+1,01)*0,50*2,31*10,00*0,65</t>
  </si>
  <si>
    <t>ŠD1-ŠD2 : (1,01+1,16)*0,50*2,31*26,50*0,65</t>
  </si>
  <si>
    <t>ŠD2-ŠD3 : (1,16+2,43)*0,50*2,31*65,00*0,65</t>
  </si>
  <si>
    <t>ŠD3a-ŠD3b : 4,30*4,80*17,00*0,65</t>
  </si>
  <si>
    <t>151201102R00</t>
  </si>
  <si>
    <t>Zřízení pažení a rozepření stěn rýh zátažné, hloubky do 4 m</t>
  </si>
  <si>
    <t>151201112R00</t>
  </si>
  <si>
    <t>Odstranění pažení a rozepření rýh zátažné, hloubky do 4 m</t>
  </si>
  <si>
    <t>151811516R00</t>
  </si>
  <si>
    <t>Pažení pažicími boxy montáž, standardního pažicího boxu, délky 3 m, šířky do 3 m, hloubky 2,4 m</t>
  </si>
  <si>
    <t>151811718R00</t>
  </si>
  <si>
    <t>Pažení pažicími boxy montáž, standardního pažicího boxu, délky 3 m, šířky do 4 m, hloubky 3,72 m</t>
  </si>
  <si>
    <t>151813516R00</t>
  </si>
  <si>
    <t>Pažení pažicími boxy demontáž, standardního pažicího boxu, délky 3 m, šířky do 3 m, hloubky 2,4 m</t>
  </si>
  <si>
    <t>151813718R00</t>
  </si>
  <si>
    <t>Pažení pažicími boxy demontáž, standardního pažicího boxu, délky 3 m, šířky do 4 m, hloubky 3,72 m</t>
  </si>
  <si>
    <t>tř. 3 : 248,633</t>
  </si>
  <si>
    <t>tř. 4 : 461,747</t>
  </si>
  <si>
    <t>tř. 3 : 122,808</t>
  </si>
  <si>
    <t>tř. 4 : 228,072</t>
  </si>
  <si>
    <t>odpočet vytlačeného objemu : -5,200*13,70</t>
  </si>
  <si>
    <t>-3,60*3,10*3,55</t>
  </si>
  <si>
    <t>výkopek na skládku : 5,20*13,70</t>
  </si>
  <si>
    <t>3,60*3,10*3,55</t>
  </si>
  <si>
    <t>5,20*13,70</t>
  </si>
  <si>
    <t>vytlačený objem : -5,20*13,70</t>
  </si>
  <si>
    <t>199000002R00</t>
  </si>
  <si>
    <t>Poplatky za skládku horniny 1- 4, skupina 17 05 04 z Katalogu odpadů</t>
  </si>
  <si>
    <t>273121111R00</t>
  </si>
  <si>
    <t>Osazení prefabrikovaných základových desek hmotnost do 5 t</t>
  </si>
  <si>
    <t>z betonu železového, včetně případné nutné spojovací vrstvy, z jakékoliv cementové malty,</t>
  </si>
  <si>
    <t>273361921RT8</t>
  </si>
  <si>
    <t>Výztuž základových desek ze svařovaných sítí průměr drátu 8 mm, velikost oka 100/100 mm</t>
  </si>
  <si>
    <t>801-1</t>
  </si>
  <si>
    <t>včetně distančních prvků</t>
  </si>
  <si>
    <t>4,00*4,00*1,05*0,008</t>
  </si>
  <si>
    <t>3,00*13,70*1,05*0,008</t>
  </si>
  <si>
    <t>použít pouze v případě nevhodného podloží : 2,50*105,00</t>
  </si>
  <si>
    <t>5,00*20,00</t>
  </si>
  <si>
    <t>použít pouze v případě nevhodného podloží : 362,50*1,10</t>
  </si>
  <si>
    <t>380326142RT7</t>
  </si>
  <si>
    <t>Kompletní konstrukce z betonu železového vodostavebního třídy C 30/37, vliv prostředí XA3, tloušťky konstrukce přes 150 do 300 mm</t>
  </si>
  <si>
    <t>801-5</t>
  </si>
  <si>
    <t>čistíren odpadních vod (mimo budovy), nádrží, vodojemů, žlabů nebo kanálů, včetně pomocného pracovního lešení o výšce podlahy do 1900 mm a pro zatížení do 1,5 kPa,</t>
  </si>
  <si>
    <t xml:space="preserve">šachta ŠD3b : </t>
  </si>
  <si>
    <t>dno : 3,60*3,10*0,30</t>
  </si>
  <si>
    <t>stěny : (3,6*2,70+2,50*2,70)*2*0,30</t>
  </si>
  <si>
    <t>-pi*(0,45*0,45+0,30*0,30)*0,30</t>
  </si>
  <si>
    <t>strop : 3,60*3,10*0,30</t>
  </si>
  <si>
    <t>-pi*0,30*0,30*0,30*2</t>
  </si>
  <si>
    <t>380356241R00</t>
  </si>
  <si>
    <t>Bednění kompletních konstrukcí neomítaných z betonu prostého nebo železového obyčejného vodostavebního, ploch rovinných, zřízení</t>
  </si>
  <si>
    <t>čistíren odpadních vod (mimo budovy), nádrží, vodojemů, žlabů nebo kanálů:</t>
  </si>
  <si>
    <t>- konstrukcí omítaných z betonu prostého nebo železového obyčejného i vodostavebního</t>
  </si>
  <si>
    <t>- konstrukcí neomítaných z betonu prostého nebo železového</t>
  </si>
  <si>
    <t>dno : (3,60+3,10)*2*0,30</t>
  </si>
  <si>
    <t>stěny : 3,60*2,70*2+3,10*2,70*2</t>
  </si>
  <si>
    <t>3,00*2,70*2+2,50*2,70*2</t>
  </si>
  <si>
    <t>strop : (3,60+3,10)*2*0,30</t>
  </si>
  <si>
    <t>380356242R00</t>
  </si>
  <si>
    <t>Bednění kompletních konstrukcí neomítaných z betonu prostého nebo železového obyčejného vodostavebního, ploch rovinných, odbednění</t>
  </si>
  <si>
    <t>380361007R00</t>
  </si>
  <si>
    <t>Výztuž kompletních konstrukcí z oceli z oceli 10 505</t>
  </si>
  <si>
    <t>čistíren odpadních vod (mimo budovy), nádrží, vodojemů, žlabů nebo kanálů , včetně pomocného pracovního lešení o výšce podlahy do 1900 mm a pro zatížení do 1,5 kPa,</t>
  </si>
  <si>
    <t>16,133*0,150</t>
  </si>
  <si>
    <t>411351101RT6</t>
  </si>
  <si>
    <t>Bednění stropů deskových, balkonových nebo plošných konzol plné, rovné, popř. s náběhy systémové, včetně podepření, tloušťka stropu 360 mm, - zřízení</t>
  </si>
  <si>
    <t>s pomocným lešením</t>
  </si>
  <si>
    <t>3,00*2,50</t>
  </si>
  <si>
    <t>411351102R00</t>
  </si>
  <si>
    <t>Bednění stropů deskových, balkonových nebo plošných konzol plné, rovné, popř. s náběhy  , - odstranění</t>
  </si>
  <si>
    <t>potrubí : 2,30*0,10*101,00</t>
  </si>
  <si>
    <t>shybka : 2,10*0,20*13,00</t>
  </si>
  <si>
    <t>šachta ŠD3b : 4,00*4,00*0,20</t>
  </si>
  <si>
    <t>potrubí : 2,30*0,15*101,00</t>
  </si>
  <si>
    <t>shybka : 4,00*0,40*15,00</t>
  </si>
  <si>
    <t>šachta ŠD3b : 4,00*4,00*0,10</t>
  </si>
  <si>
    <t>452312141R00</t>
  </si>
  <si>
    <t>Podkladní a zajišťovací konstrukce z betonu sedlové lože, z betonu prostého třídy C 16/20</t>
  </si>
  <si>
    <t>potrubí : 0,780*101,00</t>
  </si>
  <si>
    <t>shybka : 2,507*15,00</t>
  </si>
  <si>
    <t>452351101R00</t>
  </si>
  <si>
    <t>Bednění podkladních a zajišťovacích konstrukcí desek nebo sedlových loží pod potrubí, stoky a drobné objekty</t>
  </si>
  <si>
    <t>0,46*101,00*2</t>
  </si>
  <si>
    <t>1,05*15,00*2</t>
  </si>
  <si>
    <t>5,00*5,00*2</t>
  </si>
  <si>
    <t>618311532R00</t>
  </si>
  <si>
    <t>Vytvarování dna z betonu prostého vodostavebního s bedněním  betonem třídy C 25/30, vliv prostředí XF1, s potěrem z cementové malty ocelovým hladítkem hlazeným žlabů nebo kanálů , o poloměru zakřivení přes 300 do 400 mm</t>
  </si>
  <si>
    <t>2,50*2,50*0,60-4,70*0,50</t>
  </si>
  <si>
    <t>3,00*2,50*0,60-4,70*0,50</t>
  </si>
  <si>
    <t>R</t>
  </si>
  <si>
    <t>Obklad kynety a nástupnice kameninou včetně dodávky materiálu</t>
  </si>
  <si>
    <t xml:space="preserve">m2    </t>
  </si>
  <si>
    <t>2,50*2,50</t>
  </si>
  <si>
    <t>2,50*0,80*4</t>
  </si>
  <si>
    <t>-3,14*0,40*0,40*0,50*2-3,14*0,50*0,50*0,50</t>
  </si>
  <si>
    <t>(3,00+2,50)*2*0,80</t>
  </si>
  <si>
    <t>-3,14*0,40*0,40*0,50*2-3,14*0,25*0,25*0,50</t>
  </si>
  <si>
    <t>822422111RT2</t>
  </si>
  <si>
    <t>Montáž potrubí z trub železobetonových z pryžovým těsněním těsněných pryžovými kroužky_x000D_
 včetně dodávky trub_x000D_
 TZH-Q, DN 500 mm, stavební délky 2500 mm</t>
  </si>
  <si>
    <t>v otevřeném výkopu sklonu do 20 %,</t>
  </si>
  <si>
    <t>822472111RT3</t>
  </si>
  <si>
    <t>Montáž potrubí z trub železobetonových z pryžovým těsněním těsněných pryžovými kroužky_x000D_
 včetně dodávky trub_x000D_
 TZH-Q, DN 800 mm s integrovaným těsněním, stavební délky 2500 mm</t>
  </si>
  <si>
    <t>822492111RT3</t>
  </si>
  <si>
    <t>Montáž potrubí z trub železobetonových z pryžovým těsněním těsněných pryžovými kroužky_x000D_
 včetně dodávky trub_x000D_
 TZH-Q, DN 1000 mm s integrovaným těsněním, stavební délky 2500 mm</t>
  </si>
  <si>
    <t>892715111R00</t>
  </si>
  <si>
    <t>Zkoušky těsnosti kanalizačního potrubí zabezpečení konců a zkouška vzduchem kanalizačního potrubí _x000D_
 do DN 1500 mm</t>
  </si>
  <si>
    <t>894423112RT1</t>
  </si>
  <si>
    <t>Osazení betonových dílců pro šachty podle DIN 4034 šachtového dna, o hmotnosti do 3 t</t>
  </si>
  <si>
    <t>na kroužek,</t>
  </si>
  <si>
    <t>822.1</t>
  </si>
  <si>
    <t>Řezání železobetonových trub DN 500</t>
  </si>
  <si>
    <t>822.2</t>
  </si>
  <si>
    <t>822.3</t>
  </si>
  <si>
    <t>Řezání železobetonových trub DN 800</t>
  </si>
  <si>
    <t>59223785R</t>
  </si>
  <si>
    <t>podkladek pod trouby DN 1 400 mm; TBX; L = 1 115 mm; H 200 mm</t>
  </si>
  <si>
    <t>59223791R</t>
  </si>
  <si>
    <t>podkladek pod trouby DN 600 mm; IZX; L = 150 mm; H 150 mm</t>
  </si>
  <si>
    <t>59223792R</t>
  </si>
  <si>
    <t>podkladek pod trouby DN 800 mm; IZX; L = 200 mm; H 150 mm</t>
  </si>
  <si>
    <t>592243542R</t>
  </si>
  <si>
    <t>deska zákrytová šachetní železobetonová; TZK; D1 = 1 500 mm; D = 1 800 mm; D vnitřní 625 mm; h = 165 mm</t>
  </si>
  <si>
    <t>592243741R</t>
  </si>
  <si>
    <t>dno šachetní přímé; železobeton; TZB; DN = 1 500,0 mm; D odtoku do 1 000 mm; h = 1 585 mm; t = 150 mm; beton C 40/50</t>
  </si>
  <si>
    <t>931981021R00</t>
  </si>
  <si>
    <t xml:space="preserve">Zřízení těsnění pracovní spáry bitumenovým plechem,  </t>
  </si>
  <si>
    <t>dno x vnější stěny : (3,30+2,80)*2</t>
  </si>
  <si>
    <t>933901111R00</t>
  </si>
  <si>
    <t>Zkoušky objektů a vymývání provedení zkoušky vodotěsnosti betonové nádrže jakéhokoliv druhu a tvaru, o obsahu do 1000 m3</t>
  </si>
  <si>
    <t>-</t>
  </si>
  <si>
    <t>2,50*2,50*2,00</t>
  </si>
  <si>
    <t>3,00*2,50*2,70</t>
  </si>
  <si>
    <t>933901311R00</t>
  </si>
  <si>
    <t>Zkoušky objektů a vymývání naplnění a vyprázdnění nádrže pro účely vymývací (proplachovací), o obsahu do 1000 m3</t>
  </si>
  <si>
    <t>3,00*2,50*2,00</t>
  </si>
  <si>
    <t>936311114R00</t>
  </si>
  <si>
    <t>Zabetonování potrubí z betonu vodostavebního třídy C 25/30 XA2, o ploše otvoru přes 0,25 do 2,00m2</t>
  </si>
  <si>
    <t>uloženého ve vynechaných otvorech ve dně nebo ve stěnách nádrží z betonu vodostavebního, pevné spojení potrubí nebo trubní zděře s betonem v otvoru, očištění potrubí před betonáží, bednění a odbednění,</t>
  </si>
  <si>
    <t>936431412R00</t>
  </si>
  <si>
    <t>Přelivný jízek z betonu C 25/30, vliv prostředí XA1, přímý, o objemu 1 m jízku přes 0,01 do 0,02 m3</t>
  </si>
  <si>
    <t>dodatečně vybetonovaný na hotové konstrukce stěny nádrže nebo žlabu, s přesně provedenou cementovou omítkou jízku, s vybroušením přelivné plochy a hran</t>
  </si>
  <si>
    <t>2,50+3,00</t>
  </si>
  <si>
    <t>952903112R00</t>
  </si>
  <si>
    <t>Vyčištění objektů při světlé výšce prostoru do 3,5 m čistíren odpadních vod, nádrží, žlabů nebo kanálů</t>
  </si>
  <si>
    <t>při světlé výšce prostoru do 3,5 m čistíren odpadních vod, nádrží, vodojemů, žlabů nebo kanálů</t>
  </si>
  <si>
    <t>9.1</t>
  </si>
  <si>
    <t>Výústní objekt z monolitického žeelezobetonu, dle výkresu D.1.1.2.4</t>
  </si>
  <si>
    <t>941955201R00</t>
  </si>
  <si>
    <t>Lešení lehké pracovní pomocné ve světlíku nebo šachtě, půdorysné plochy do 6 m2, o výšce lešeňové podlahy do 1,5 m</t>
  </si>
  <si>
    <t>800-3</t>
  </si>
  <si>
    <t>9.2</t>
  </si>
  <si>
    <t>Dodávka a montáž žebříku dl. 2,50 m vč. kotvení, žárově zinkováno, protiskluzová úprava</t>
  </si>
  <si>
    <t>998274101R00</t>
  </si>
  <si>
    <t>Přesun hmot pro trubní vedení z trub betonových v otevřeném výkopu</t>
  </si>
  <si>
    <t>vodovodu nebo kanalizace ražené nebo hloubené (827 1.4, 827 2.4) z trub betonových nebo železobetonových včetně drobných objektů,</t>
  </si>
  <si>
    <t>JKSO:</t>
  </si>
  <si>
    <t>827.2</t>
  </si>
  <si>
    <t>Kanalizace trubní</t>
  </si>
  <si>
    <t>JKSO</t>
  </si>
  <si>
    <t xml:space="preserve"> m</t>
  </si>
  <si>
    <t>potrubí z trub betonových</t>
  </si>
  <si>
    <t>JKSOChar</t>
  </si>
  <si>
    <t>novostavba objektu</t>
  </si>
  <si>
    <t>JKSOAkce</t>
  </si>
  <si>
    <t>povrchové odvodnění - HOZ : 6</t>
  </si>
  <si>
    <t>12 hodin po dobu 60 dnů : 12*60</t>
  </si>
  <si>
    <t>24 hodin po dobu 30 dnů : 24*30</t>
  </si>
  <si>
    <t>7,00*7,00*2,50</t>
  </si>
  <si>
    <t>131301209R00</t>
  </si>
  <si>
    <t xml:space="preserve">Hloubení zapažených jam a zářezů příplatek za lepivost, v hornině 4,  </t>
  </si>
  <si>
    <t>ŠD3b-ŠD4 : (2,50+2,45)*0,50*2,00*10,00*0,35</t>
  </si>
  <si>
    <t>ŠD4-ŠD5 : (2,45+3,50)*0,50*2,00*65,00*0,35</t>
  </si>
  <si>
    <t>ŠD5-ŠD6 : (3,50+3,67)*0,50*2,00*44,50*0,35</t>
  </si>
  <si>
    <t>ŠD6-ŠD7 : (3,67+5,10)*0,50*2,00*50,00*0,35</t>
  </si>
  <si>
    <t>ŠD7-ŠD8 : (5,10+5,47)*0,50*2,00*50,00*0,35</t>
  </si>
  <si>
    <t>ŠD8-ŠD9 : (5,47+4,24)*0,50*2,00*74,50*0,35</t>
  </si>
  <si>
    <t>ŠD9-ŠD10 : (4,24+3,91)*0,50*2,00*9,50*0,35</t>
  </si>
  <si>
    <t>ŠD10-ŠD11 : (3,91+3,34)*0,50*2,00*50,00*0,35</t>
  </si>
  <si>
    <t>ŠD11-ŠD12 : (3,34+3,02)*0,50*2,00*47,00*0,35</t>
  </si>
  <si>
    <t>odpočet ornice : -2,00*0,20*100,00</t>
  </si>
  <si>
    <t>snížení pracovní etáže : -2,00*170,00*1,50</t>
  </si>
  <si>
    <t>50% : 564,59425*0,50</t>
  </si>
  <si>
    <t>ŠD3b-ŠD4 : (2,50+2,45)*0,50*2,00*10,00*0,55</t>
  </si>
  <si>
    <t>ŠD4-ŠD5 : (2,45+3,50)*0,50*2,00*65,00*0,55</t>
  </si>
  <si>
    <t>ŠD5-ŠD6 : (3,50+3,67)*0,50*2,00*44,50*0,55</t>
  </si>
  <si>
    <t>ŠD6-ŠD7 : (3,67+5,10)*0,50*2,00*50,00*0,55</t>
  </si>
  <si>
    <t>ŠD7-ŠD8 : (5,10+5,47)*0,50*2,00*50,00*0,55</t>
  </si>
  <si>
    <t>ŠD8-ŠD9 : (5,47+4,24)*0,50*2,00*74,50*0,55</t>
  </si>
  <si>
    <t>ŠD9-ŠD10 : (4,24+3,91)*0,50*2,00*9,50*0,55</t>
  </si>
  <si>
    <t>ŠD10-ŠD11 : (3,91+3,34)*0,50*2,00*50,00*0,55</t>
  </si>
  <si>
    <t>ŠD11-ŠD12 : (3,34+3,02)*0,50*2,00*47,00*0,55</t>
  </si>
  <si>
    <t>50% : 1751,50525*0,50</t>
  </si>
  <si>
    <t>ŠD3b-ŠD4 : (2,50+2,45)*0,50*2,00*10,00*0,10</t>
  </si>
  <si>
    <t>ŠD4-ŠD5 : (2,45+3,50)*0,50*2,00*65,00*0,10</t>
  </si>
  <si>
    <t>ŠD5-ŠD6 : (3,50+3,67)*0,50*2,00*44,50*0,10</t>
  </si>
  <si>
    <t>ŠD6-ŠD7 : (3,67+5,10)*0,50*2,00*50,00*0,10</t>
  </si>
  <si>
    <t>ŠD7-ŠD8 : (5,10+5,47)*0,50*2,00*50,00*0,10</t>
  </si>
  <si>
    <t>ŠD8-ŠD9 : (5,47+4,24)*0,50*2,00*74,50*0,10</t>
  </si>
  <si>
    <t>ŠD9-ŠD10 : (4,24+3,91)*0,50*2,00*9,50*0,10</t>
  </si>
  <si>
    <t>ŠD10-ŠD11 : (3,91+3,34)*0,50*2,00*50,00*0,10</t>
  </si>
  <si>
    <t>ŠD11-ŠD12 : (3,34+3,02)*0,50*2,00*47,00*0,10</t>
  </si>
  <si>
    <t>ŠD3b-ŠD4 : (2,50+2,45)*0,50*2,00*10,00*0,05</t>
  </si>
  <si>
    <t>ŠD4-ŠD5 : (2,45+3,50)*0,50*2,00*65,00*0,05</t>
  </si>
  <si>
    <t>ŠD5-ŠD6 : (3,50+3,67)*0,50*2,00*44,50*0,05</t>
  </si>
  <si>
    <t>ŠD6-ŠD7 : (3,67+5,10)*0,50*2,00*50,00*0,05</t>
  </si>
  <si>
    <t>ŠD7-ŠD8 : (5,10+5,47)*0,50*2,00*50,00*0,05</t>
  </si>
  <si>
    <t>ŠD8-ŠD9 : (5,47+4,24)*0,50*2,00*74,50*0,05</t>
  </si>
  <si>
    <t>ŠD9-ŠD10 : (4,24+3,91)*0,50*2,00*9,50*0,05</t>
  </si>
  <si>
    <t>ŠD10-ŠD11 : (3,91+3,34)*0,50*2,00*50,00*0,05</t>
  </si>
  <si>
    <t>ŠD11-ŠD12 : (3,34+3,02)*0,50*2,00*47,00*0,05</t>
  </si>
  <si>
    <t>tř. 3 : 122,500*0,55</t>
  </si>
  <si>
    <t>tř. 4 : (564,594+1751,505)*0,55</t>
  </si>
  <si>
    <t>tř. 5 : (318,456+173,351)*0,55</t>
  </si>
  <si>
    <t>tř. 3 : 122,50+564,594</t>
  </si>
  <si>
    <t>tř. 4 : 1751,505</t>
  </si>
  <si>
    <t>tř. 4 : 1751,505-(2,01*400,000+477,684)</t>
  </si>
  <si>
    <t>výkopek na mezideponii : 318,456+159,228</t>
  </si>
  <si>
    <t>výkopek na skládku : 2,01*400,00-477,684</t>
  </si>
  <si>
    <t>318,456+159,228</t>
  </si>
  <si>
    <t>2,01*400,00</t>
  </si>
  <si>
    <t>tř. 3 : 122,500+564,594</t>
  </si>
  <si>
    <t>tř. 5 : 318,456+159,228</t>
  </si>
  <si>
    <t>vytlačený objem : -2,010*400,000</t>
  </si>
  <si>
    <t>5,00*5,00*1,05*4*0,008</t>
  </si>
  <si>
    <t xml:space="preserve">šachta ŠD4 : </t>
  </si>
  <si>
    <t>dno : 5,00*5,00*0,30</t>
  </si>
  <si>
    <t>stěny : (((4,00+4,60)*2*2,00-pi*0,55*0,55*2))*0,30</t>
  </si>
  <si>
    <t>strop : (4,60*4,60-pi*0,30*0,30*2)*0,30</t>
  </si>
  <si>
    <t>dno : 5,00*4*0,30</t>
  </si>
  <si>
    <t>stěny : 4,60*4*2,00</t>
  </si>
  <si>
    <t>4,00*4*2,00</t>
  </si>
  <si>
    <t>strop : 4,60*4*0,30</t>
  </si>
  <si>
    <t>23,428*0,150</t>
  </si>
  <si>
    <t>4,00*4,00</t>
  </si>
  <si>
    <t>šachta ŠD4 : 6,00*6,00*0,25</t>
  </si>
  <si>
    <t>potrubí : 0,20*400,00</t>
  </si>
  <si>
    <t>šachta ŠD4 : 6,00*6,00*0,10</t>
  </si>
  <si>
    <t>potrubí : 0,30*400,00</t>
  </si>
  <si>
    <t>0,64*400,00</t>
  </si>
  <si>
    <t>4,00*4,00*0,60-3,14*0,20*0,20*4,70*0,50</t>
  </si>
  <si>
    <t>892675111R00</t>
  </si>
  <si>
    <t>Zkoušky těsnosti kanalizačního potrubí zabezpečení konců a zkouška vzduchem kanalizačního potrubí _x000D_
 do DN 800 mm</t>
  </si>
  <si>
    <t>894421111RT1</t>
  </si>
  <si>
    <t>Osazení betonových dílců pro šachty podle DIN 4034 skruže rovné, o hmotnosti do 0,5 t</t>
  </si>
  <si>
    <t>894421112RT1</t>
  </si>
  <si>
    <t>Osazení betonových dílců pro šachty podle DIN 4034 skruže rovné, o hmotnosti do 1,4 t</t>
  </si>
  <si>
    <t>8.5</t>
  </si>
  <si>
    <t>Klínové těsnění FORSHEDA F-114 1470*28/38,0</t>
  </si>
  <si>
    <t>59224130R</t>
  </si>
  <si>
    <t>deska přechodová beton; DN = 625,0 mm; DN 2 = 1 000 mm; h = 200 mm; t = 90 mm; zatížení těžké</t>
  </si>
  <si>
    <t>592243502R</t>
  </si>
  <si>
    <t>deska zákrytová šachetní železobetonová; TZK; D1 = 1 500 mm; D = 1 800 mm; D vnitřní 1 000 mm; h = 250 mm</t>
  </si>
  <si>
    <t>592243744R</t>
  </si>
  <si>
    <t>dno šachetní přímé; železobeton; TZB; DN = 1 500,0 mm; D odtoku 700 až 1 050 mm; h = 1 585 mm; t = 150 mm; beton C 40/50; žlab čedič; 180 °</t>
  </si>
  <si>
    <t>dno x vnější stěny : 4,60*4</t>
  </si>
  <si>
    <t>4,00*4,00*2,00</t>
  </si>
  <si>
    <t>(1,50*1,50-pi*0,53*0,53)*0,30*2</t>
  </si>
  <si>
    <t>112101152R00</t>
  </si>
  <si>
    <t>Pokácení stromu listnaté, průměr přes 200 do 300 mm, ve svahu přes 1:2 do 1:1</t>
  </si>
  <si>
    <t>s rozřezáním a odstraněním větví a kmene do vzdálenosti 20 m, se složením na hromady nebo s naložením na dopravní prostředek,</t>
  </si>
  <si>
    <t>112101153R00</t>
  </si>
  <si>
    <t>Pokácení stromu listnaté, průměr přes 300 do 400 mm, ve svahu přes 1:2 do 1:1</t>
  </si>
  <si>
    <t>112101154R00</t>
  </si>
  <si>
    <t>Pokácení stromu listnaté, průměr přes 400 do 500 mm, ve svahu přes 1:2 do 1:1</t>
  </si>
  <si>
    <t>112101155R00</t>
  </si>
  <si>
    <t>Pokácení stromu listnaté, průměr přes 500 do 600 mm, ve svahu přes 1:2 do 1:1</t>
  </si>
  <si>
    <t>112101262R00</t>
  </si>
  <si>
    <t>Pokácení stromu jehličnaté, průměr přes 200 do 300 mm, ve svahu přes 1:2 do 1:1</t>
  </si>
  <si>
    <t>112101263R00</t>
  </si>
  <si>
    <t>Pokácení stromu jehličnaté, průměr přes 300 do 400 mm, ve svahu přes 1:2 do 1:1</t>
  </si>
  <si>
    <t>112101264R00</t>
  </si>
  <si>
    <t>Pokácení stromu jehličnaté, průměr přes 400 do 500 mm, ve svahu přes 1:2 do 1:1</t>
  </si>
  <si>
    <t>112201122R00</t>
  </si>
  <si>
    <t>Odstranění pařezu průměr přes 200 do 300 mm, na svahu přes 1:5 do 1:2</t>
  </si>
  <si>
    <t>112201123R00</t>
  </si>
  <si>
    <t>Odstranění pařezu průměr přes 300 do 400 mm, na svahu přes 1:5 do 1:2</t>
  </si>
  <si>
    <t>112201125R00</t>
  </si>
  <si>
    <t>Odstranění pařezu průměr přes 500 do 600 mm, na svahu přes 1:5 do 1:2</t>
  </si>
  <si>
    <t>o1</t>
  </si>
  <si>
    <t>Odvoz pařezů, kmenů a větví do 3 km</t>
  </si>
  <si>
    <t xml:space="preserve">m3    </t>
  </si>
  <si>
    <t>302.100</t>
  </si>
  <si>
    <t>Úprava vyústění z drážního propustku</t>
  </si>
  <si>
    <t>vyčištění koryta a jeho opevnění lomovým kamenem do betonu, navazující kamenný zához : 8,00</t>
  </si>
  <si>
    <t>302.101</t>
  </si>
  <si>
    <t>Stavební úpravy drážního propustku</t>
  </si>
  <si>
    <t>oprava dna z lomového kamene uloženého do betonu v ploše 1,50*4,50 m2 : 1</t>
  </si>
  <si>
    <t xml:space="preserve">oprava spárování stěn v ploše 2,50*4,50*2 : </t>
  </si>
  <si>
    <t>302.102</t>
  </si>
  <si>
    <t>Úprava vyústění dešťové kanalizace do drážního propustku</t>
  </si>
  <si>
    <t>vyčištění koryta a jeho opevnění kamennou rovnaninou : 15,00</t>
  </si>
  <si>
    <t>302.103</t>
  </si>
  <si>
    <t>Terénní úprava navazující na drážní propustek</t>
  </si>
  <si>
    <t>včetně ohumusování a osetí : 50,00</t>
  </si>
  <si>
    <t>302.104</t>
  </si>
  <si>
    <t>Obnovení příjezdové cesty šířky 3,0 m v délce 80,0 m</t>
  </si>
  <si>
    <t>zemní práce, separační geotextilie, štěrkodrť s výplňovým kamenivem tl. 250 mm, plynulé navázání : 3,00*80,00</t>
  </si>
  <si>
    <t>302.105</t>
  </si>
  <si>
    <t>Oprava stezek pro pěší v lipové aleji</t>
  </si>
  <si>
    <t>štěrkodrť tl. 250 mm, asfaltový kryt včetně obrub, ošetření spár trvalé pružnou zálivkou : 2,00*10,00</t>
  </si>
  <si>
    <t>mlatová cesta včetně obrub : 2,00*10,00</t>
  </si>
  <si>
    <t>302.106</t>
  </si>
  <si>
    <t>Finální úprava terénu v aleji</t>
  </si>
  <si>
    <t>ohumusování, vyhrabání, osetí : 15,00*20,00</t>
  </si>
  <si>
    <t>302.107</t>
  </si>
  <si>
    <t>Obnovení opevnění HOZ</t>
  </si>
  <si>
    <t>8,00+10,00</t>
  </si>
  <si>
    <t>302.108</t>
  </si>
  <si>
    <t>Zrušení stávající čerpací stanice</t>
  </si>
  <si>
    <t>zrušení stávající čerpací stanice : 1,0</t>
  </si>
  <si>
    <t xml:space="preserve">- přečerpávání splaškových vod do stávající stokové sítě : </t>
  </si>
  <si>
    <t xml:space="preserve">- odpojení od distribuční sítě : </t>
  </si>
  <si>
    <t xml:space="preserve">- demontáž technologie : </t>
  </si>
  <si>
    <t xml:space="preserve">- vyzdvižení čerpací stanice včetně odvozu : </t>
  </si>
  <si>
    <t>302.109</t>
  </si>
  <si>
    <t>Přepojení stávající stoky PP DN 300</t>
  </si>
  <si>
    <t>302.110</t>
  </si>
  <si>
    <t>Rozebrání stávajících plotů mezi zahradami</t>
  </si>
  <si>
    <t>10,00*4</t>
  </si>
  <si>
    <t>302.111</t>
  </si>
  <si>
    <t>Rozebrání plotu u školy a jeho zpětné obnovení - dotační stavba</t>
  </si>
  <si>
    <t>10,00*2</t>
  </si>
  <si>
    <t>302.112</t>
  </si>
  <si>
    <t>Demontáž a zpětná montáž lavičky</t>
  </si>
  <si>
    <t>302.113</t>
  </si>
  <si>
    <t>Obnova mlatové cesty</t>
  </si>
  <si>
    <t>302.114</t>
  </si>
  <si>
    <t>Rozebrání a zpětné obnovení chodníku s asfaltovým krytem</t>
  </si>
  <si>
    <t>302.115</t>
  </si>
  <si>
    <t>Rozebrání vstupního prostoru vyzděného z cihel včetně jeho obnovení se 100% výměnou materiálu</t>
  </si>
  <si>
    <t>zídka z červených cihel výšky 1,20 m : 7,50*0,75*2,10*2</t>
  </si>
  <si>
    <t xml:space="preserve">podezdívka z lícovaného kamene výšky 0,75 - 0,90 m : </t>
  </si>
  <si>
    <t>302.116</t>
  </si>
  <si>
    <t>Odstranění a následné obnovení základového pasu - beton C16/20</t>
  </si>
  <si>
    <t>0,80*1,00*20,00</t>
  </si>
  <si>
    <t>302.117</t>
  </si>
  <si>
    <t>Přerovnání schodišťových stupňů u vstupního portálu</t>
  </si>
  <si>
    <t>6,50+6,00+5,50</t>
  </si>
  <si>
    <t>302.118</t>
  </si>
  <si>
    <t>Rozebrání oplocení včetně jeho obnovení se 100% výměnou materiálu</t>
  </si>
  <si>
    <t>302.119</t>
  </si>
  <si>
    <t>Ochrana stromů dřevěným bedněním do výšky 2 m</t>
  </si>
  <si>
    <t>8 m2/ks : 10,00</t>
  </si>
  <si>
    <t>302.120</t>
  </si>
  <si>
    <t>Statické zajištění vodovodu DN 400 a DN 600</t>
  </si>
  <si>
    <t>podkladní blok 1,00*3,00*0,25 m z betonu C 16/20 : 1,00</t>
  </si>
  <si>
    <t xml:space="preserve">pomocná ocelová konstrukce z válcovaných profilů - 500 kg : </t>
  </si>
  <si>
    <t xml:space="preserve">výdřeva pro vymezení polohy potrubí : </t>
  </si>
  <si>
    <t>302.121</t>
  </si>
  <si>
    <t>Náhradní výsadba dle rozhodnutí č.j.: MuJc/2020/7653/ZP/Smo</t>
  </si>
  <si>
    <t>výsadba alejových stromů (dub letní, lípa srdčitá, javor babyka, jírovec maďal) : 10,0</t>
  </si>
  <si>
    <t xml:space="preserve">- sazenice se zapěstovanou korunou ve výšce min. 200 cm : </t>
  </si>
  <si>
    <t xml:space="preserve">- obvod kmínku 10-12 cm ve výšce 1 m : </t>
  </si>
  <si>
    <t xml:space="preserve">- kůly a úvazky : </t>
  </si>
  <si>
    <t xml:space="preserve">- následná péče po dobu 5 let včetně pravidelné zálivky a doplnění sazenic v případě jejich úhynu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</si>
</sst>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19" fillId="0" borderId="0" xfId="0" applyNumberFormat="1" applyFont="1" applyAlignment="1">
      <alignment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0" fillId="0" borderId="18" xfId="0" applyBorder="1" applyAlignment="1">
      <alignment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3" t="s">
        <v>39</v>
      </c>
      <c r="B2" s="193"/>
      <c r="C2" s="193"/>
      <c r="D2" s="193"/>
      <c r="E2" s="193"/>
      <c r="F2" s="193"/>
      <c r="G2" s="193"/>
    </row>
  </sheetData>
  <sheetProtection password="DCFD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AP18" sqref="AP18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225</v>
      </c>
      <c r="B1" s="248"/>
      <c r="C1" s="248"/>
      <c r="D1" s="248"/>
      <c r="E1" s="248"/>
      <c r="F1" s="248"/>
      <c r="G1" s="248"/>
      <c r="AG1" t="s">
        <v>115</v>
      </c>
    </row>
    <row r="2" spans="1:60" ht="24.95" customHeight="1" x14ac:dyDescent="0.2">
      <c r="A2" s="143" t="s">
        <v>7</v>
      </c>
      <c r="B2" s="48" t="s">
        <v>44</v>
      </c>
      <c r="C2" s="249" t="s">
        <v>45</v>
      </c>
      <c r="D2" s="250"/>
      <c r="E2" s="250"/>
      <c r="F2" s="250"/>
      <c r="G2" s="251"/>
      <c r="AG2" t="s">
        <v>116</v>
      </c>
    </row>
    <row r="3" spans="1:60" ht="24.95" customHeight="1" x14ac:dyDescent="0.2">
      <c r="A3" s="143" t="s">
        <v>8</v>
      </c>
      <c r="B3" s="48" t="s">
        <v>75</v>
      </c>
      <c r="C3" s="249" t="s">
        <v>76</v>
      </c>
      <c r="D3" s="250"/>
      <c r="E3" s="250"/>
      <c r="F3" s="250"/>
      <c r="G3" s="251"/>
      <c r="AC3" s="125" t="s">
        <v>116</v>
      </c>
      <c r="AG3" t="s">
        <v>120</v>
      </c>
    </row>
    <row r="4" spans="1:60" ht="24.95" customHeight="1" x14ac:dyDescent="0.2">
      <c r="A4" s="144" t="s">
        <v>9</v>
      </c>
      <c r="B4" s="145" t="s">
        <v>65</v>
      </c>
      <c r="C4" s="252" t="s">
        <v>76</v>
      </c>
      <c r="D4" s="253"/>
      <c r="E4" s="253"/>
      <c r="F4" s="253"/>
      <c r="G4" s="254"/>
      <c r="AG4" t="s">
        <v>121</v>
      </c>
    </row>
    <row r="5" spans="1:60" x14ac:dyDescent="0.2">
      <c r="D5" s="10"/>
    </row>
    <row r="6" spans="1:60" ht="38.25" x14ac:dyDescent="0.2">
      <c r="A6" s="147" t="s">
        <v>122</v>
      </c>
      <c r="B6" s="149" t="s">
        <v>123</v>
      </c>
      <c r="C6" s="149" t="s">
        <v>124</v>
      </c>
      <c r="D6" s="148" t="s">
        <v>125</v>
      </c>
      <c r="E6" s="147" t="s">
        <v>126</v>
      </c>
      <c r="F6" s="146" t="s">
        <v>127</v>
      </c>
      <c r="G6" s="147" t="s">
        <v>29</v>
      </c>
      <c r="H6" s="150" t="s">
        <v>30</v>
      </c>
      <c r="I6" s="150" t="s">
        <v>128</v>
      </c>
      <c r="J6" s="150" t="s">
        <v>31</v>
      </c>
      <c r="K6" s="150" t="s">
        <v>129</v>
      </c>
      <c r="L6" s="150" t="s">
        <v>130</v>
      </c>
      <c r="M6" s="150" t="s">
        <v>131</v>
      </c>
      <c r="N6" s="150" t="s">
        <v>132</v>
      </c>
      <c r="O6" s="150" t="s">
        <v>133</v>
      </c>
      <c r="P6" s="150" t="s">
        <v>134</v>
      </c>
      <c r="Q6" s="150" t="s">
        <v>135</v>
      </c>
      <c r="R6" s="150" t="s">
        <v>136</v>
      </c>
      <c r="S6" s="150" t="s">
        <v>137</v>
      </c>
      <c r="T6" s="150" t="s">
        <v>138</v>
      </c>
      <c r="U6" s="150" t="s">
        <v>139</v>
      </c>
      <c r="V6" s="150" t="s">
        <v>140</v>
      </c>
      <c r="W6" s="150" t="s">
        <v>141</v>
      </c>
      <c r="X6" s="150" t="s">
        <v>142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2" t="s">
        <v>143</v>
      </c>
      <c r="B8" s="163" t="s">
        <v>65</v>
      </c>
      <c r="C8" s="183" t="s">
        <v>81</v>
      </c>
      <c r="D8" s="164"/>
      <c r="E8" s="165"/>
      <c r="F8" s="166"/>
      <c r="G8" s="166">
        <f>SUMIF(AG9:AG31,"&lt;&gt;NOR",G9:G31)</f>
        <v>0</v>
      </c>
      <c r="H8" s="166"/>
      <c r="I8" s="166">
        <f>SUM(I9:I31)</f>
        <v>0</v>
      </c>
      <c r="J8" s="166"/>
      <c r="K8" s="166">
        <f>SUM(K9:K31)</f>
        <v>0</v>
      </c>
      <c r="L8" s="166"/>
      <c r="M8" s="166">
        <f>SUM(M9:M31)</f>
        <v>0</v>
      </c>
      <c r="N8" s="166"/>
      <c r="O8" s="166">
        <f>SUM(O9:O31)</f>
        <v>0</v>
      </c>
      <c r="P8" s="166"/>
      <c r="Q8" s="166">
        <f>SUM(Q9:Q31)</f>
        <v>0</v>
      </c>
      <c r="R8" s="166"/>
      <c r="S8" s="166"/>
      <c r="T8" s="167"/>
      <c r="U8" s="161"/>
      <c r="V8" s="161">
        <f>SUM(V9:V31)</f>
        <v>719.10000000000014</v>
      </c>
      <c r="W8" s="161"/>
      <c r="X8" s="161"/>
      <c r="AG8" t="s">
        <v>144</v>
      </c>
    </row>
    <row r="9" spans="1:60" outlineLevel="1" x14ac:dyDescent="0.2">
      <c r="A9" s="168">
        <v>1</v>
      </c>
      <c r="B9" s="169" t="s">
        <v>1070</v>
      </c>
      <c r="C9" s="185" t="s">
        <v>1071</v>
      </c>
      <c r="D9" s="170" t="s">
        <v>228</v>
      </c>
      <c r="E9" s="171">
        <v>4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3" t="s">
        <v>239</v>
      </c>
      <c r="S9" s="173" t="s">
        <v>148</v>
      </c>
      <c r="T9" s="174" t="s">
        <v>148</v>
      </c>
      <c r="U9" s="160">
        <v>7.06</v>
      </c>
      <c r="V9" s="160">
        <f>ROUND(E9*U9,2)</f>
        <v>28.24</v>
      </c>
      <c r="W9" s="160"/>
      <c r="X9" s="160" t="s">
        <v>230</v>
      </c>
      <c r="Y9" s="151"/>
      <c r="Z9" s="151"/>
      <c r="AA9" s="151"/>
      <c r="AB9" s="151"/>
      <c r="AC9" s="151"/>
      <c r="AD9" s="151"/>
      <c r="AE9" s="151"/>
      <c r="AF9" s="151"/>
      <c r="AG9" s="151" t="s">
        <v>231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255" t="s">
        <v>1072</v>
      </c>
      <c r="D10" s="256"/>
      <c r="E10" s="256"/>
      <c r="F10" s="256"/>
      <c r="G10" s="256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233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91" t="str">
        <f>C10</f>
        <v>s rozřezáním a odstraněním větví a kmene do vzdálenosti 20 m, se složením na hromady nebo s naložením na dopravní prostředek,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68">
        <v>2</v>
      </c>
      <c r="B11" s="169" t="s">
        <v>1073</v>
      </c>
      <c r="C11" s="185" t="s">
        <v>1074</v>
      </c>
      <c r="D11" s="170" t="s">
        <v>228</v>
      </c>
      <c r="E11" s="171">
        <v>16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73">
        <v>0</v>
      </c>
      <c r="O11" s="173">
        <f>ROUND(E11*N11,2)</f>
        <v>0</v>
      </c>
      <c r="P11" s="173">
        <v>0</v>
      </c>
      <c r="Q11" s="173">
        <f>ROUND(E11*P11,2)</f>
        <v>0</v>
      </c>
      <c r="R11" s="173" t="s">
        <v>239</v>
      </c>
      <c r="S11" s="173" t="s">
        <v>148</v>
      </c>
      <c r="T11" s="174" t="s">
        <v>148</v>
      </c>
      <c r="U11" s="160">
        <v>15.714</v>
      </c>
      <c r="V11" s="160">
        <f>ROUND(E11*U11,2)</f>
        <v>251.42</v>
      </c>
      <c r="W11" s="160"/>
      <c r="X11" s="160" t="s">
        <v>230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231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255" t="s">
        <v>1072</v>
      </c>
      <c r="D12" s="256"/>
      <c r="E12" s="256"/>
      <c r="F12" s="256"/>
      <c r="G12" s="256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233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91" t="str">
        <f>C12</f>
        <v>s rozřezáním a odstraněním větví a kmene do vzdálenosti 20 m, se složením na hromady nebo s naložením na dopravní prostředek,</v>
      </c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68">
        <v>3</v>
      </c>
      <c r="B13" s="169" t="s">
        <v>1075</v>
      </c>
      <c r="C13" s="185" t="s">
        <v>1076</v>
      </c>
      <c r="D13" s="170" t="s">
        <v>228</v>
      </c>
      <c r="E13" s="171">
        <v>4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21</v>
      </c>
      <c r="M13" s="173">
        <f>G13*(1+L13/100)</f>
        <v>0</v>
      </c>
      <c r="N13" s="173">
        <v>0</v>
      </c>
      <c r="O13" s="173">
        <f>ROUND(E13*N13,2)</f>
        <v>0</v>
      </c>
      <c r="P13" s="173">
        <v>0</v>
      </c>
      <c r="Q13" s="173">
        <f>ROUND(E13*P13,2)</f>
        <v>0</v>
      </c>
      <c r="R13" s="173" t="s">
        <v>239</v>
      </c>
      <c r="S13" s="173" t="s">
        <v>148</v>
      </c>
      <c r="T13" s="174" t="s">
        <v>148</v>
      </c>
      <c r="U13" s="160">
        <v>24.681000000000001</v>
      </c>
      <c r="V13" s="160">
        <f>ROUND(E13*U13,2)</f>
        <v>98.72</v>
      </c>
      <c r="W13" s="160"/>
      <c r="X13" s="160" t="s">
        <v>230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231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255" t="s">
        <v>1072</v>
      </c>
      <c r="D14" s="256"/>
      <c r="E14" s="256"/>
      <c r="F14" s="256"/>
      <c r="G14" s="256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233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91" t="str">
        <f>C14</f>
        <v>s rozřezáním a odstraněním větví a kmene do vzdálenosti 20 m, se složením na hromady nebo s naložením na dopravní prostředek,</v>
      </c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68">
        <v>4</v>
      </c>
      <c r="B15" s="169" t="s">
        <v>1077</v>
      </c>
      <c r="C15" s="185" t="s">
        <v>1078</v>
      </c>
      <c r="D15" s="170" t="s">
        <v>228</v>
      </c>
      <c r="E15" s="171">
        <v>1</v>
      </c>
      <c r="F15" s="172"/>
      <c r="G15" s="173">
        <f>ROUND(E15*F15,2)</f>
        <v>0</v>
      </c>
      <c r="H15" s="172"/>
      <c r="I15" s="173">
        <f>ROUND(E15*H15,2)</f>
        <v>0</v>
      </c>
      <c r="J15" s="172"/>
      <c r="K15" s="173">
        <f>ROUND(E15*J15,2)</f>
        <v>0</v>
      </c>
      <c r="L15" s="173">
        <v>21</v>
      </c>
      <c r="M15" s="173">
        <f>G15*(1+L15/100)</f>
        <v>0</v>
      </c>
      <c r="N15" s="173">
        <v>0</v>
      </c>
      <c r="O15" s="173">
        <f>ROUND(E15*N15,2)</f>
        <v>0</v>
      </c>
      <c r="P15" s="173">
        <v>0</v>
      </c>
      <c r="Q15" s="173">
        <f>ROUND(E15*P15,2)</f>
        <v>0</v>
      </c>
      <c r="R15" s="173" t="s">
        <v>239</v>
      </c>
      <c r="S15" s="173" t="s">
        <v>148</v>
      </c>
      <c r="T15" s="174" t="s">
        <v>148</v>
      </c>
      <c r="U15" s="160">
        <v>42.697000000000003</v>
      </c>
      <c r="V15" s="160">
        <f>ROUND(E15*U15,2)</f>
        <v>42.7</v>
      </c>
      <c r="W15" s="160"/>
      <c r="X15" s="160" t="s">
        <v>230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231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58"/>
      <c r="B16" s="159"/>
      <c r="C16" s="255" t="s">
        <v>1072</v>
      </c>
      <c r="D16" s="256"/>
      <c r="E16" s="256"/>
      <c r="F16" s="256"/>
      <c r="G16" s="256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1"/>
      <c r="Z16" s="151"/>
      <c r="AA16" s="151"/>
      <c r="AB16" s="151"/>
      <c r="AC16" s="151"/>
      <c r="AD16" s="151"/>
      <c r="AE16" s="151"/>
      <c r="AF16" s="151"/>
      <c r="AG16" s="151" t="s">
        <v>233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91" t="str">
        <f>C16</f>
        <v>s rozřezáním a odstraněním větví a kmene do vzdálenosti 20 m, se složením na hromady nebo s naložením na dopravní prostředek,</v>
      </c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68">
        <v>5</v>
      </c>
      <c r="B17" s="169" t="s">
        <v>1079</v>
      </c>
      <c r="C17" s="185" t="s">
        <v>1080</v>
      </c>
      <c r="D17" s="170" t="s">
        <v>228</v>
      </c>
      <c r="E17" s="171">
        <v>2</v>
      </c>
      <c r="F17" s="172"/>
      <c r="G17" s="173">
        <f>ROUND(E17*F17,2)</f>
        <v>0</v>
      </c>
      <c r="H17" s="172"/>
      <c r="I17" s="173">
        <f>ROUND(E17*H17,2)</f>
        <v>0</v>
      </c>
      <c r="J17" s="172"/>
      <c r="K17" s="173">
        <f>ROUND(E17*J17,2)</f>
        <v>0</v>
      </c>
      <c r="L17" s="173">
        <v>21</v>
      </c>
      <c r="M17" s="173">
        <f>G17*(1+L17/100)</f>
        <v>0</v>
      </c>
      <c r="N17" s="173">
        <v>0</v>
      </c>
      <c r="O17" s="173">
        <f>ROUND(E17*N17,2)</f>
        <v>0</v>
      </c>
      <c r="P17" s="173">
        <v>0</v>
      </c>
      <c r="Q17" s="173">
        <f>ROUND(E17*P17,2)</f>
        <v>0</v>
      </c>
      <c r="R17" s="173" t="s">
        <v>239</v>
      </c>
      <c r="S17" s="173" t="s">
        <v>148</v>
      </c>
      <c r="T17" s="174" t="s">
        <v>148</v>
      </c>
      <c r="U17" s="160">
        <v>5.3449999999999998</v>
      </c>
      <c r="V17" s="160">
        <f>ROUND(E17*U17,2)</f>
        <v>10.69</v>
      </c>
      <c r="W17" s="160"/>
      <c r="X17" s="160" t="s">
        <v>230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231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255" t="s">
        <v>1072</v>
      </c>
      <c r="D18" s="256"/>
      <c r="E18" s="256"/>
      <c r="F18" s="256"/>
      <c r="G18" s="256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233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91" t="str">
        <f>C18</f>
        <v>s rozřezáním a odstraněním větví a kmene do vzdálenosti 20 m, se složením na hromady nebo s naložením na dopravní prostředek,</v>
      </c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68">
        <v>6</v>
      </c>
      <c r="B19" s="169" t="s">
        <v>1081</v>
      </c>
      <c r="C19" s="185" t="s">
        <v>1082</v>
      </c>
      <c r="D19" s="170" t="s">
        <v>228</v>
      </c>
      <c r="E19" s="171">
        <v>3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21</v>
      </c>
      <c r="M19" s="173">
        <f>G19*(1+L19/100)</f>
        <v>0</v>
      </c>
      <c r="N19" s="173">
        <v>0</v>
      </c>
      <c r="O19" s="173">
        <f>ROUND(E19*N19,2)</f>
        <v>0</v>
      </c>
      <c r="P19" s="173">
        <v>0</v>
      </c>
      <c r="Q19" s="173">
        <f>ROUND(E19*P19,2)</f>
        <v>0</v>
      </c>
      <c r="R19" s="173" t="s">
        <v>239</v>
      </c>
      <c r="S19" s="173" t="s">
        <v>148</v>
      </c>
      <c r="T19" s="174" t="s">
        <v>148</v>
      </c>
      <c r="U19" s="160">
        <v>8.8490000000000002</v>
      </c>
      <c r="V19" s="160">
        <f>ROUND(E19*U19,2)</f>
        <v>26.55</v>
      </c>
      <c r="W19" s="160"/>
      <c r="X19" s="160" t="s">
        <v>230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231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255" t="s">
        <v>1072</v>
      </c>
      <c r="D20" s="256"/>
      <c r="E20" s="256"/>
      <c r="F20" s="256"/>
      <c r="G20" s="256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233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91" t="str">
        <f>C20</f>
        <v>s rozřezáním a odstraněním větví a kmene do vzdálenosti 20 m, se složením na hromady nebo s naložením na dopravní prostředek,</v>
      </c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68">
        <v>7</v>
      </c>
      <c r="B21" s="169" t="s">
        <v>1083</v>
      </c>
      <c r="C21" s="185" t="s">
        <v>1084</v>
      </c>
      <c r="D21" s="170" t="s">
        <v>228</v>
      </c>
      <c r="E21" s="171">
        <v>1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21</v>
      </c>
      <c r="M21" s="173">
        <f>G21*(1+L21/100)</f>
        <v>0</v>
      </c>
      <c r="N21" s="173">
        <v>0</v>
      </c>
      <c r="O21" s="173">
        <f>ROUND(E21*N21,2)</f>
        <v>0</v>
      </c>
      <c r="P21" s="173">
        <v>0</v>
      </c>
      <c r="Q21" s="173">
        <f>ROUND(E21*P21,2)</f>
        <v>0</v>
      </c>
      <c r="R21" s="173" t="s">
        <v>239</v>
      </c>
      <c r="S21" s="173" t="s">
        <v>148</v>
      </c>
      <c r="T21" s="174" t="s">
        <v>148</v>
      </c>
      <c r="U21" s="160">
        <v>13.648999999999999</v>
      </c>
      <c r="V21" s="160">
        <f>ROUND(E21*U21,2)</f>
        <v>13.65</v>
      </c>
      <c r="W21" s="160"/>
      <c r="X21" s="160" t="s">
        <v>230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231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255" t="s">
        <v>1072</v>
      </c>
      <c r="D22" s="256"/>
      <c r="E22" s="256"/>
      <c r="F22" s="256"/>
      <c r="G22" s="256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233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91" t="str">
        <f>C22</f>
        <v>s rozřezáním a odstraněním větví a kmene do vzdálenosti 20 m, se složením na hromady nebo s naložením na dopravní prostředek,</v>
      </c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68">
        <v>8</v>
      </c>
      <c r="B23" s="169" t="s">
        <v>1085</v>
      </c>
      <c r="C23" s="185" t="s">
        <v>1086</v>
      </c>
      <c r="D23" s="170" t="s">
        <v>228</v>
      </c>
      <c r="E23" s="171">
        <v>6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21</v>
      </c>
      <c r="M23" s="173">
        <f>G23*(1+L23/100)</f>
        <v>0</v>
      </c>
      <c r="N23" s="173">
        <v>0</v>
      </c>
      <c r="O23" s="173">
        <f>ROUND(E23*N23,2)</f>
        <v>0</v>
      </c>
      <c r="P23" s="173">
        <v>0</v>
      </c>
      <c r="Q23" s="173">
        <f>ROUND(E23*P23,2)</f>
        <v>0</v>
      </c>
      <c r="R23" s="173" t="s">
        <v>239</v>
      </c>
      <c r="S23" s="173" t="s">
        <v>148</v>
      </c>
      <c r="T23" s="174" t="s">
        <v>148</v>
      </c>
      <c r="U23" s="160">
        <v>3.77</v>
      </c>
      <c r="V23" s="160">
        <f>ROUND(E23*U23,2)</f>
        <v>22.62</v>
      </c>
      <c r="W23" s="160"/>
      <c r="X23" s="160" t="s">
        <v>230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231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58"/>
      <c r="B24" s="159"/>
      <c r="C24" s="255" t="s">
        <v>240</v>
      </c>
      <c r="D24" s="256"/>
      <c r="E24" s="256"/>
      <c r="F24" s="256"/>
      <c r="G24" s="256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233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91" t="str">
        <f>C24</f>
        <v>s odklizením získaného dřeva na vzdálenost do 20 m, se složením na hromady nebo s naložením na dopravní prostředek, se zasypáním jámy, doplněním zeminy, zhutněním a úpravou terénu,</v>
      </c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68">
        <v>9</v>
      </c>
      <c r="B25" s="169" t="s">
        <v>1087</v>
      </c>
      <c r="C25" s="185" t="s">
        <v>1088</v>
      </c>
      <c r="D25" s="170" t="s">
        <v>228</v>
      </c>
      <c r="E25" s="171">
        <v>19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73">
        <v>0</v>
      </c>
      <c r="O25" s="173">
        <f>ROUND(E25*N25,2)</f>
        <v>0</v>
      </c>
      <c r="P25" s="173">
        <v>0</v>
      </c>
      <c r="Q25" s="173">
        <f>ROUND(E25*P25,2)</f>
        <v>0</v>
      </c>
      <c r="R25" s="173" t="s">
        <v>239</v>
      </c>
      <c r="S25" s="173" t="s">
        <v>148</v>
      </c>
      <c r="T25" s="174" t="s">
        <v>148</v>
      </c>
      <c r="U25" s="160">
        <v>7.9930000000000003</v>
      </c>
      <c r="V25" s="160">
        <f>ROUND(E25*U25,2)</f>
        <v>151.87</v>
      </c>
      <c r="W25" s="160"/>
      <c r="X25" s="160" t="s">
        <v>230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231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 x14ac:dyDescent="0.2">
      <c r="A26" s="158"/>
      <c r="B26" s="159"/>
      <c r="C26" s="255" t="s">
        <v>240</v>
      </c>
      <c r="D26" s="256"/>
      <c r="E26" s="256"/>
      <c r="F26" s="256"/>
      <c r="G26" s="256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233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91" t="str">
        <f>C26</f>
        <v>s odklizením získaného dřeva na vzdálenost do 20 m, se složením na hromady nebo s naložením na dopravní prostředek, se zasypáním jámy, doplněním zeminy, zhutněním a úpravou terénu,</v>
      </c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68">
        <v>10</v>
      </c>
      <c r="B27" s="169" t="s">
        <v>237</v>
      </c>
      <c r="C27" s="185" t="s">
        <v>238</v>
      </c>
      <c r="D27" s="170" t="s">
        <v>228</v>
      </c>
      <c r="E27" s="171">
        <v>5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3">
        <v>0</v>
      </c>
      <c r="O27" s="173">
        <f>ROUND(E27*N27,2)</f>
        <v>0</v>
      </c>
      <c r="P27" s="173">
        <v>0</v>
      </c>
      <c r="Q27" s="173">
        <f>ROUND(E27*P27,2)</f>
        <v>0</v>
      </c>
      <c r="R27" s="173" t="s">
        <v>239</v>
      </c>
      <c r="S27" s="173" t="s">
        <v>148</v>
      </c>
      <c r="T27" s="174" t="s">
        <v>148</v>
      </c>
      <c r="U27" s="160">
        <v>11.613</v>
      </c>
      <c r="V27" s="160">
        <f>ROUND(E27*U27,2)</f>
        <v>58.07</v>
      </c>
      <c r="W27" s="160"/>
      <c r="X27" s="160" t="s">
        <v>230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231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8"/>
      <c r="B28" s="159"/>
      <c r="C28" s="255" t="s">
        <v>240</v>
      </c>
      <c r="D28" s="256"/>
      <c r="E28" s="256"/>
      <c r="F28" s="256"/>
      <c r="G28" s="256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233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91" t="str">
        <f>C28</f>
        <v>s odklizením získaného dřeva na vzdálenost do 20 m, se složením na hromady nebo s naložením na dopravní prostředek, se zasypáním jámy, doplněním zeminy, zhutněním a úpravou terénu,</v>
      </c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68">
        <v>11</v>
      </c>
      <c r="B29" s="169" t="s">
        <v>1089</v>
      </c>
      <c r="C29" s="185" t="s">
        <v>1090</v>
      </c>
      <c r="D29" s="170" t="s">
        <v>228</v>
      </c>
      <c r="E29" s="171">
        <v>1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73">
        <v>0</v>
      </c>
      <c r="O29" s="173">
        <f>ROUND(E29*N29,2)</f>
        <v>0</v>
      </c>
      <c r="P29" s="173">
        <v>0</v>
      </c>
      <c r="Q29" s="173">
        <f>ROUND(E29*P29,2)</f>
        <v>0</v>
      </c>
      <c r="R29" s="173" t="s">
        <v>239</v>
      </c>
      <c r="S29" s="173" t="s">
        <v>148</v>
      </c>
      <c r="T29" s="174" t="s">
        <v>148</v>
      </c>
      <c r="U29" s="160">
        <v>14.567</v>
      </c>
      <c r="V29" s="160">
        <f>ROUND(E29*U29,2)</f>
        <v>14.57</v>
      </c>
      <c r="W29" s="160"/>
      <c r="X29" s="160" t="s">
        <v>230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231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58"/>
      <c r="B30" s="159"/>
      <c r="C30" s="255" t="s">
        <v>240</v>
      </c>
      <c r="D30" s="256"/>
      <c r="E30" s="256"/>
      <c r="F30" s="256"/>
      <c r="G30" s="256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1"/>
      <c r="Z30" s="151"/>
      <c r="AA30" s="151"/>
      <c r="AB30" s="151"/>
      <c r="AC30" s="151"/>
      <c r="AD30" s="151"/>
      <c r="AE30" s="151"/>
      <c r="AF30" s="151"/>
      <c r="AG30" s="151" t="s">
        <v>233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91" t="str">
        <f>C30</f>
        <v>s odklizením získaného dřeva na vzdálenost do 20 m, se složením na hromady nebo s naložením na dopravní prostředek, se zasypáním jámy, doplněním zeminy, zhutněním a úpravou terénu,</v>
      </c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5">
        <v>12</v>
      </c>
      <c r="B31" s="176" t="s">
        <v>1091</v>
      </c>
      <c r="C31" s="184" t="s">
        <v>1092</v>
      </c>
      <c r="D31" s="177" t="s">
        <v>1093</v>
      </c>
      <c r="E31" s="178">
        <v>75</v>
      </c>
      <c r="F31" s="179"/>
      <c r="G31" s="180">
        <f>ROUND(E31*F31,2)</f>
        <v>0</v>
      </c>
      <c r="H31" s="179"/>
      <c r="I31" s="180">
        <f>ROUND(E31*H31,2)</f>
        <v>0</v>
      </c>
      <c r="J31" s="179"/>
      <c r="K31" s="180">
        <f>ROUND(E31*J31,2)</f>
        <v>0</v>
      </c>
      <c r="L31" s="180">
        <v>21</v>
      </c>
      <c r="M31" s="180">
        <f>G31*(1+L31/100)</f>
        <v>0</v>
      </c>
      <c r="N31" s="180">
        <v>0</v>
      </c>
      <c r="O31" s="180">
        <f>ROUND(E31*N31,2)</f>
        <v>0</v>
      </c>
      <c r="P31" s="180">
        <v>0</v>
      </c>
      <c r="Q31" s="180">
        <f>ROUND(E31*P31,2)</f>
        <v>0</v>
      </c>
      <c r="R31" s="180"/>
      <c r="S31" s="180" t="s">
        <v>164</v>
      </c>
      <c r="T31" s="181" t="s">
        <v>149</v>
      </c>
      <c r="U31" s="160">
        <v>0</v>
      </c>
      <c r="V31" s="160">
        <f>ROUND(E31*U31,2)</f>
        <v>0</v>
      </c>
      <c r="W31" s="160"/>
      <c r="X31" s="160" t="s">
        <v>385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386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x14ac:dyDescent="0.2">
      <c r="A32" s="162" t="s">
        <v>143</v>
      </c>
      <c r="B32" s="163" t="s">
        <v>82</v>
      </c>
      <c r="C32" s="183" t="s">
        <v>83</v>
      </c>
      <c r="D32" s="164"/>
      <c r="E32" s="165"/>
      <c r="F32" s="166"/>
      <c r="G32" s="166">
        <f>SUMIF(AG33:AG84,"&lt;&gt;NOR",G33:G84)</f>
        <v>0</v>
      </c>
      <c r="H32" s="166"/>
      <c r="I32" s="166">
        <f>SUM(I33:I84)</f>
        <v>0</v>
      </c>
      <c r="J32" s="166"/>
      <c r="K32" s="166">
        <f>SUM(K33:K84)</f>
        <v>0</v>
      </c>
      <c r="L32" s="166"/>
      <c r="M32" s="166">
        <f>SUM(M33:M84)</f>
        <v>0</v>
      </c>
      <c r="N32" s="166"/>
      <c r="O32" s="166">
        <f>SUM(O33:O84)</f>
        <v>120</v>
      </c>
      <c r="P32" s="166"/>
      <c r="Q32" s="166">
        <f>SUM(Q33:Q84)</f>
        <v>0</v>
      </c>
      <c r="R32" s="166"/>
      <c r="S32" s="166"/>
      <c r="T32" s="167"/>
      <c r="U32" s="161"/>
      <c r="V32" s="161">
        <f>SUM(V33:V84)</f>
        <v>0</v>
      </c>
      <c r="W32" s="161"/>
      <c r="X32" s="161"/>
      <c r="AG32" t="s">
        <v>144</v>
      </c>
    </row>
    <row r="33" spans="1:60" outlineLevel="1" x14ac:dyDescent="0.2">
      <c r="A33" s="168">
        <v>13</v>
      </c>
      <c r="B33" s="169" t="s">
        <v>1094</v>
      </c>
      <c r="C33" s="185" t="s">
        <v>1095</v>
      </c>
      <c r="D33" s="170" t="s">
        <v>576</v>
      </c>
      <c r="E33" s="171">
        <v>8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21</v>
      </c>
      <c r="M33" s="173">
        <f>G33*(1+L33/100)</f>
        <v>0</v>
      </c>
      <c r="N33" s="173">
        <v>0</v>
      </c>
      <c r="O33" s="173">
        <f>ROUND(E33*N33,2)</f>
        <v>0</v>
      </c>
      <c r="P33" s="173">
        <v>0</v>
      </c>
      <c r="Q33" s="173">
        <f>ROUND(E33*P33,2)</f>
        <v>0</v>
      </c>
      <c r="R33" s="173"/>
      <c r="S33" s="173" t="s">
        <v>164</v>
      </c>
      <c r="T33" s="174" t="s">
        <v>149</v>
      </c>
      <c r="U33" s="160">
        <v>0</v>
      </c>
      <c r="V33" s="160">
        <f>ROUND(E33*U33,2)</f>
        <v>0</v>
      </c>
      <c r="W33" s="160"/>
      <c r="X33" s="160" t="s">
        <v>385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386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 x14ac:dyDescent="0.2">
      <c r="A34" s="158"/>
      <c r="B34" s="159"/>
      <c r="C34" s="192" t="s">
        <v>1096</v>
      </c>
      <c r="D34" s="189"/>
      <c r="E34" s="190">
        <v>8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264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68">
        <v>14</v>
      </c>
      <c r="B35" s="169" t="s">
        <v>1097</v>
      </c>
      <c r="C35" s="185" t="s">
        <v>1098</v>
      </c>
      <c r="D35" s="170" t="s">
        <v>163</v>
      </c>
      <c r="E35" s="171">
        <v>1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21</v>
      </c>
      <c r="M35" s="173">
        <f>G35*(1+L35/100)</f>
        <v>0</v>
      </c>
      <c r="N35" s="173">
        <v>0</v>
      </c>
      <c r="O35" s="173">
        <f>ROUND(E35*N35,2)</f>
        <v>0</v>
      </c>
      <c r="P35" s="173">
        <v>0</v>
      </c>
      <c r="Q35" s="173">
        <f>ROUND(E35*P35,2)</f>
        <v>0</v>
      </c>
      <c r="R35" s="173"/>
      <c r="S35" s="173" t="s">
        <v>164</v>
      </c>
      <c r="T35" s="174" t="s">
        <v>149</v>
      </c>
      <c r="U35" s="160">
        <v>0</v>
      </c>
      <c r="V35" s="160">
        <f>ROUND(E35*U35,2)</f>
        <v>0</v>
      </c>
      <c r="W35" s="160"/>
      <c r="X35" s="160" t="s">
        <v>385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386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2" t="s">
        <v>1099</v>
      </c>
      <c r="D36" s="189"/>
      <c r="E36" s="190">
        <v>1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264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92" t="s">
        <v>1100</v>
      </c>
      <c r="D37" s="189"/>
      <c r="E37" s="19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1"/>
      <c r="Z37" s="151"/>
      <c r="AA37" s="151"/>
      <c r="AB37" s="151"/>
      <c r="AC37" s="151"/>
      <c r="AD37" s="151"/>
      <c r="AE37" s="151"/>
      <c r="AF37" s="151"/>
      <c r="AG37" s="151" t="s">
        <v>264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68">
        <v>15</v>
      </c>
      <c r="B38" s="169" t="s">
        <v>1101</v>
      </c>
      <c r="C38" s="185" t="s">
        <v>1102</v>
      </c>
      <c r="D38" s="170" t="s">
        <v>254</v>
      </c>
      <c r="E38" s="171">
        <v>15</v>
      </c>
      <c r="F38" s="172"/>
      <c r="G38" s="173">
        <f>ROUND(E38*F38,2)</f>
        <v>0</v>
      </c>
      <c r="H38" s="172"/>
      <c r="I38" s="173">
        <f>ROUND(E38*H38,2)</f>
        <v>0</v>
      </c>
      <c r="J38" s="172"/>
      <c r="K38" s="173">
        <f>ROUND(E38*J38,2)</f>
        <v>0</v>
      </c>
      <c r="L38" s="173">
        <v>21</v>
      </c>
      <c r="M38" s="173">
        <f>G38*(1+L38/100)</f>
        <v>0</v>
      </c>
      <c r="N38" s="173">
        <v>0</v>
      </c>
      <c r="O38" s="173">
        <f>ROUND(E38*N38,2)</f>
        <v>0</v>
      </c>
      <c r="P38" s="173">
        <v>0</v>
      </c>
      <c r="Q38" s="173">
        <f>ROUND(E38*P38,2)</f>
        <v>0</v>
      </c>
      <c r="R38" s="173"/>
      <c r="S38" s="173" t="s">
        <v>164</v>
      </c>
      <c r="T38" s="174" t="s">
        <v>149</v>
      </c>
      <c r="U38" s="160">
        <v>0</v>
      </c>
      <c r="V38" s="160">
        <f>ROUND(E38*U38,2)</f>
        <v>0</v>
      </c>
      <c r="W38" s="160"/>
      <c r="X38" s="160" t="s">
        <v>385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386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2" t="s">
        <v>1103</v>
      </c>
      <c r="D39" s="189"/>
      <c r="E39" s="190">
        <v>15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1"/>
      <c r="Z39" s="151"/>
      <c r="AA39" s="151"/>
      <c r="AB39" s="151"/>
      <c r="AC39" s="151"/>
      <c r="AD39" s="151"/>
      <c r="AE39" s="151"/>
      <c r="AF39" s="151"/>
      <c r="AG39" s="151" t="s">
        <v>264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68">
        <v>16</v>
      </c>
      <c r="B40" s="169" t="s">
        <v>1104</v>
      </c>
      <c r="C40" s="185" t="s">
        <v>1105</v>
      </c>
      <c r="D40" s="170" t="s">
        <v>904</v>
      </c>
      <c r="E40" s="171">
        <v>50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21</v>
      </c>
      <c r="M40" s="173">
        <f>G40*(1+L40/100)</f>
        <v>0</v>
      </c>
      <c r="N40" s="173">
        <v>0</v>
      </c>
      <c r="O40" s="173">
        <f>ROUND(E40*N40,2)</f>
        <v>0</v>
      </c>
      <c r="P40" s="173">
        <v>0</v>
      </c>
      <c r="Q40" s="173">
        <f>ROUND(E40*P40,2)</f>
        <v>0</v>
      </c>
      <c r="R40" s="173"/>
      <c r="S40" s="173" t="s">
        <v>164</v>
      </c>
      <c r="T40" s="174" t="s">
        <v>149</v>
      </c>
      <c r="U40" s="160">
        <v>0</v>
      </c>
      <c r="V40" s="160">
        <f>ROUND(E40*U40,2)</f>
        <v>0</v>
      </c>
      <c r="W40" s="160"/>
      <c r="X40" s="160" t="s">
        <v>385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386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92" t="s">
        <v>1106</v>
      </c>
      <c r="D41" s="189"/>
      <c r="E41" s="190">
        <v>50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1"/>
      <c r="Z41" s="151"/>
      <c r="AA41" s="151"/>
      <c r="AB41" s="151"/>
      <c r="AC41" s="151"/>
      <c r="AD41" s="151"/>
      <c r="AE41" s="151"/>
      <c r="AF41" s="151"/>
      <c r="AG41" s="151" t="s">
        <v>264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68">
        <v>17</v>
      </c>
      <c r="B42" s="169" t="s">
        <v>1107</v>
      </c>
      <c r="C42" s="185" t="s">
        <v>1108</v>
      </c>
      <c r="D42" s="170" t="s">
        <v>904</v>
      </c>
      <c r="E42" s="171">
        <v>240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21</v>
      </c>
      <c r="M42" s="173">
        <f>G42*(1+L42/100)</f>
        <v>0</v>
      </c>
      <c r="N42" s="173">
        <v>0.5</v>
      </c>
      <c r="O42" s="173">
        <f>ROUND(E42*N42,2)</f>
        <v>120</v>
      </c>
      <c r="P42" s="173">
        <v>0</v>
      </c>
      <c r="Q42" s="173">
        <f>ROUND(E42*P42,2)</f>
        <v>0</v>
      </c>
      <c r="R42" s="173"/>
      <c r="S42" s="173" t="s">
        <v>164</v>
      </c>
      <c r="T42" s="174" t="s">
        <v>149</v>
      </c>
      <c r="U42" s="160">
        <v>0</v>
      </c>
      <c r="V42" s="160">
        <f>ROUND(E42*U42,2)</f>
        <v>0</v>
      </c>
      <c r="W42" s="160"/>
      <c r="X42" s="160" t="s">
        <v>385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386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58"/>
      <c r="B43" s="159"/>
      <c r="C43" s="192" t="s">
        <v>1109</v>
      </c>
      <c r="D43" s="189"/>
      <c r="E43" s="190">
        <v>240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1"/>
      <c r="Z43" s="151"/>
      <c r="AA43" s="151"/>
      <c r="AB43" s="151"/>
      <c r="AC43" s="151"/>
      <c r="AD43" s="151"/>
      <c r="AE43" s="151"/>
      <c r="AF43" s="151"/>
      <c r="AG43" s="151" t="s">
        <v>264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68">
        <v>18</v>
      </c>
      <c r="B44" s="169" t="s">
        <v>1110</v>
      </c>
      <c r="C44" s="185" t="s">
        <v>1111</v>
      </c>
      <c r="D44" s="170" t="s">
        <v>904</v>
      </c>
      <c r="E44" s="171">
        <v>40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73">
        <v>0</v>
      </c>
      <c r="O44" s="173">
        <f>ROUND(E44*N44,2)</f>
        <v>0</v>
      </c>
      <c r="P44" s="173">
        <v>0</v>
      </c>
      <c r="Q44" s="173">
        <f>ROUND(E44*P44,2)</f>
        <v>0</v>
      </c>
      <c r="R44" s="173"/>
      <c r="S44" s="173" t="s">
        <v>164</v>
      </c>
      <c r="T44" s="174" t="s">
        <v>149</v>
      </c>
      <c r="U44" s="160">
        <v>0</v>
      </c>
      <c r="V44" s="160">
        <f>ROUND(E44*U44,2)</f>
        <v>0</v>
      </c>
      <c r="W44" s="160"/>
      <c r="X44" s="160" t="s">
        <v>385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386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58"/>
      <c r="B45" s="159"/>
      <c r="C45" s="192" t="s">
        <v>1112</v>
      </c>
      <c r="D45" s="189"/>
      <c r="E45" s="190">
        <v>20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264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2" t="s">
        <v>1113</v>
      </c>
      <c r="D46" s="189"/>
      <c r="E46" s="190">
        <v>20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151"/>
      <c r="AC46" s="151"/>
      <c r="AD46" s="151"/>
      <c r="AE46" s="151"/>
      <c r="AF46" s="151"/>
      <c r="AG46" s="151" t="s">
        <v>264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68">
        <v>19</v>
      </c>
      <c r="B47" s="169" t="s">
        <v>1114</v>
      </c>
      <c r="C47" s="185" t="s">
        <v>1115</v>
      </c>
      <c r="D47" s="170" t="s">
        <v>904</v>
      </c>
      <c r="E47" s="171">
        <v>300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21</v>
      </c>
      <c r="M47" s="173">
        <f>G47*(1+L47/100)</f>
        <v>0</v>
      </c>
      <c r="N47" s="173">
        <v>0</v>
      </c>
      <c r="O47" s="173">
        <f>ROUND(E47*N47,2)</f>
        <v>0</v>
      </c>
      <c r="P47" s="173">
        <v>0</v>
      </c>
      <c r="Q47" s="173">
        <f>ROUND(E47*P47,2)</f>
        <v>0</v>
      </c>
      <c r="R47" s="173"/>
      <c r="S47" s="173" t="s">
        <v>164</v>
      </c>
      <c r="T47" s="174" t="s">
        <v>149</v>
      </c>
      <c r="U47" s="160">
        <v>0</v>
      </c>
      <c r="V47" s="160">
        <f>ROUND(E47*U47,2)</f>
        <v>0</v>
      </c>
      <c r="W47" s="160"/>
      <c r="X47" s="160" t="s">
        <v>385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386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2" t="s">
        <v>1116</v>
      </c>
      <c r="D48" s="189"/>
      <c r="E48" s="190">
        <v>300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1"/>
      <c r="Z48" s="151"/>
      <c r="AA48" s="151"/>
      <c r="AB48" s="151"/>
      <c r="AC48" s="151"/>
      <c r="AD48" s="151"/>
      <c r="AE48" s="151"/>
      <c r="AF48" s="151"/>
      <c r="AG48" s="151" t="s">
        <v>264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68">
        <v>20</v>
      </c>
      <c r="B49" s="169" t="s">
        <v>1117</v>
      </c>
      <c r="C49" s="185" t="s">
        <v>1118</v>
      </c>
      <c r="D49" s="170" t="s">
        <v>576</v>
      </c>
      <c r="E49" s="171">
        <v>18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21</v>
      </c>
      <c r="M49" s="173">
        <f>G49*(1+L49/100)</f>
        <v>0</v>
      </c>
      <c r="N49" s="173">
        <v>0</v>
      </c>
      <c r="O49" s="173">
        <f>ROUND(E49*N49,2)</f>
        <v>0</v>
      </c>
      <c r="P49" s="173">
        <v>0</v>
      </c>
      <c r="Q49" s="173">
        <f>ROUND(E49*P49,2)</f>
        <v>0</v>
      </c>
      <c r="R49" s="173"/>
      <c r="S49" s="173" t="s">
        <v>164</v>
      </c>
      <c r="T49" s="174" t="s">
        <v>149</v>
      </c>
      <c r="U49" s="160">
        <v>0</v>
      </c>
      <c r="V49" s="160">
        <f>ROUND(E49*U49,2)</f>
        <v>0</v>
      </c>
      <c r="W49" s="160"/>
      <c r="X49" s="160" t="s">
        <v>385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386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92" t="s">
        <v>1119</v>
      </c>
      <c r="D50" s="189"/>
      <c r="E50" s="190">
        <v>18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264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68">
        <v>21</v>
      </c>
      <c r="B51" s="169" t="s">
        <v>1120</v>
      </c>
      <c r="C51" s="185" t="s">
        <v>1121</v>
      </c>
      <c r="D51" s="170" t="s">
        <v>163</v>
      </c>
      <c r="E51" s="171">
        <v>1</v>
      </c>
      <c r="F51" s="172"/>
      <c r="G51" s="173">
        <f>ROUND(E51*F51,2)</f>
        <v>0</v>
      </c>
      <c r="H51" s="172"/>
      <c r="I51" s="173">
        <f>ROUND(E51*H51,2)</f>
        <v>0</v>
      </c>
      <c r="J51" s="172"/>
      <c r="K51" s="173">
        <f>ROUND(E51*J51,2)</f>
        <v>0</v>
      </c>
      <c r="L51" s="173">
        <v>21</v>
      </c>
      <c r="M51" s="173">
        <f>G51*(1+L51/100)</f>
        <v>0</v>
      </c>
      <c r="N51" s="173">
        <v>0</v>
      </c>
      <c r="O51" s="173">
        <f>ROUND(E51*N51,2)</f>
        <v>0</v>
      </c>
      <c r="P51" s="173">
        <v>0</v>
      </c>
      <c r="Q51" s="173">
        <f>ROUND(E51*P51,2)</f>
        <v>0</v>
      </c>
      <c r="R51" s="173"/>
      <c r="S51" s="173" t="s">
        <v>164</v>
      </c>
      <c r="T51" s="174" t="s">
        <v>149</v>
      </c>
      <c r="U51" s="160">
        <v>0</v>
      </c>
      <c r="V51" s="160">
        <f>ROUND(E51*U51,2)</f>
        <v>0</v>
      </c>
      <c r="W51" s="160"/>
      <c r="X51" s="160" t="s">
        <v>385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386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92" t="s">
        <v>1122</v>
      </c>
      <c r="D52" s="189"/>
      <c r="E52" s="190">
        <v>1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264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92" t="s">
        <v>1123</v>
      </c>
      <c r="D53" s="189"/>
      <c r="E53" s="19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1"/>
      <c r="Z53" s="151"/>
      <c r="AA53" s="151"/>
      <c r="AB53" s="151"/>
      <c r="AC53" s="151"/>
      <c r="AD53" s="151"/>
      <c r="AE53" s="151"/>
      <c r="AF53" s="151"/>
      <c r="AG53" s="151" t="s">
        <v>264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92" t="s">
        <v>1124</v>
      </c>
      <c r="D54" s="189"/>
      <c r="E54" s="19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264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2" t="s">
        <v>1125</v>
      </c>
      <c r="D55" s="189"/>
      <c r="E55" s="19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51"/>
      <c r="Z55" s="151"/>
      <c r="AA55" s="151"/>
      <c r="AB55" s="151"/>
      <c r="AC55" s="151"/>
      <c r="AD55" s="151"/>
      <c r="AE55" s="151"/>
      <c r="AF55" s="151"/>
      <c r="AG55" s="151" t="s">
        <v>264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92" t="s">
        <v>1126</v>
      </c>
      <c r="D56" s="189"/>
      <c r="E56" s="19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1"/>
      <c r="Z56" s="151"/>
      <c r="AA56" s="151"/>
      <c r="AB56" s="151"/>
      <c r="AC56" s="151"/>
      <c r="AD56" s="151"/>
      <c r="AE56" s="151"/>
      <c r="AF56" s="151"/>
      <c r="AG56" s="151" t="s">
        <v>264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75">
        <v>22</v>
      </c>
      <c r="B57" s="176" t="s">
        <v>1127</v>
      </c>
      <c r="C57" s="184" t="s">
        <v>1128</v>
      </c>
      <c r="D57" s="177" t="s">
        <v>576</v>
      </c>
      <c r="E57" s="178">
        <v>6</v>
      </c>
      <c r="F57" s="179"/>
      <c r="G57" s="180">
        <f>ROUND(E57*F57,2)</f>
        <v>0</v>
      </c>
      <c r="H57" s="179"/>
      <c r="I57" s="180">
        <f>ROUND(E57*H57,2)</f>
        <v>0</v>
      </c>
      <c r="J57" s="179"/>
      <c r="K57" s="180">
        <f>ROUND(E57*J57,2)</f>
        <v>0</v>
      </c>
      <c r="L57" s="180">
        <v>21</v>
      </c>
      <c r="M57" s="180">
        <f>G57*(1+L57/100)</f>
        <v>0</v>
      </c>
      <c r="N57" s="180">
        <v>0</v>
      </c>
      <c r="O57" s="180">
        <f>ROUND(E57*N57,2)</f>
        <v>0</v>
      </c>
      <c r="P57" s="180">
        <v>0</v>
      </c>
      <c r="Q57" s="180">
        <f>ROUND(E57*P57,2)</f>
        <v>0</v>
      </c>
      <c r="R57" s="180"/>
      <c r="S57" s="180" t="s">
        <v>164</v>
      </c>
      <c r="T57" s="181" t="s">
        <v>149</v>
      </c>
      <c r="U57" s="160">
        <v>0</v>
      </c>
      <c r="V57" s="160">
        <f>ROUND(E57*U57,2)</f>
        <v>0</v>
      </c>
      <c r="W57" s="160"/>
      <c r="X57" s="160" t="s">
        <v>385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386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68">
        <v>23</v>
      </c>
      <c r="B58" s="169" t="s">
        <v>1129</v>
      </c>
      <c r="C58" s="185" t="s">
        <v>1130</v>
      </c>
      <c r="D58" s="170" t="s">
        <v>576</v>
      </c>
      <c r="E58" s="171">
        <v>40</v>
      </c>
      <c r="F58" s="172"/>
      <c r="G58" s="173">
        <f>ROUND(E58*F58,2)</f>
        <v>0</v>
      </c>
      <c r="H58" s="172"/>
      <c r="I58" s="173">
        <f>ROUND(E58*H58,2)</f>
        <v>0</v>
      </c>
      <c r="J58" s="172"/>
      <c r="K58" s="173">
        <f>ROUND(E58*J58,2)</f>
        <v>0</v>
      </c>
      <c r="L58" s="173">
        <v>21</v>
      </c>
      <c r="M58" s="173">
        <f>G58*(1+L58/100)</f>
        <v>0</v>
      </c>
      <c r="N58" s="173">
        <v>0</v>
      </c>
      <c r="O58" s="173">
        <f>ROUND(E58*N58,2)</f>
        <v>0</v>
      </c>
      <c r="P58" s="173">
        <v>0</v>
      </c>
      <c r="Q58" s="173">
        <f>ROUND(E58*P58,2)</f>
        <v>0</v>
      </c>
      <c r="R58" s="173"/>
      <c r="S58" s="173" t="s">
        <v>164</v>
      </c>
      <c r="T58" s="174" t="s">
        <v>149</v>
      </c>
      <c r="U58" s="160">
        <v>0</v>
      </c>
      <c r="V58" s="160">
        <f>ROUND(E58*U58,2)</f>
        <v>0</v>
      </c>
      <c r="W58" s="160"/>
      <c r="X58" s="160" t="s">
        <v>385</v>
      </c>
      <c r="Y58" s="151"/>
      <c r="Z58" s="151"/>
      <c r="AA58" s="151"/>
      <c r="AB58" s="151"/>
      <c r="AC58" s="151"/>
      <c r="AD58" s="151"/>
      <c r="AE58" s="151"/>
      <c r="AF58" s="151"/>
      <c r="AG58" s="151" t="s">
        <v>386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92" t="s">
        <v>1131</v>
      </c>
      <c r="D59" s="189"/>
      <c r="E59" s="190">
        <v>40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264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68">
        <v>24</v>
      </c>
      <c r="B60" s="169" t="s">
        <v>1132</v>
      </c>
      <c r="C60" s="185" t="s">
        <v>1133</v>
      </c>
      <c r="D60" s="170" t="s">
        <v>576</v>
      </c>
      <c r="E60" s="171">
        <v>20</v>
      </c>
      <c r="F60" s="172"/>
      <c r="G60" s="173">
        <f>ROUND(E60*F60,2)</f>
        <v>0</v>
      </c>
      <c r="H60" s="172"/>
      <c r="I60" s="173">
        <f>ROUND(E60*H60,2)</f>
        <v>0</v>
      </c>
      <c r="J60" s="172"/>
      <c r="K60" s="173">
        <f>ROUND(E60*J60,2)</f>
        <v>0</v>
      </c>
      <c r="L60" s="173">
        <v>21</v>
      </c>
      <c r="M60" s="173">
        <f>G60*(1+L60/100)</f>
        <v>0</v>
      </c>
      <c r="N60" s="173">
        <v>0</v>
      </c>
      <c r="O60" s="173">
        <f>ROUND(E60*N60,2)</f>
        <v>0</v>
      </c>
      <c r="P60" s="173">
        <v>0</v>
      </c>
      <c r="Q60" s="173">
        <f>ROUND(E60*P60,2)</f>
        <v>0</v>
      </c>
      <c r="R60" s="173"/>
      <c r="S60" s="173" t="s">
        <v>164</v>
      </c>
      <c r="T60" s="174" t="s">
        <v>149</v>
      </c>
      <c r="U60" s="160">
        <v>0</v>
      </c>
      <c r="V60" s="160">
        <f>ROUND(E60*U60,2)</f>
        <v>0</v>
      </c>
      <c r="W60" s="160"/>
      <c r="X60" s="160" t="s">
        <v>385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386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2" t="s">
        <v>1134</v>
      </c>
      <c r="D61" s="189"/>
      <c r="E61" s="190">
        <v>20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1"/>
      <c r="Z61" s="151"/>
      <c r="AA61" s="151"/>
      <c r="AB61" s="151"/>
      <c r="AC61" s="151"/>
      <c r="AD61" s="151"/>
      <c r="AE61" s="151"/>
      <c r="AF61" s="151"/>
      <c r="AG61" s="151" t="s">
        <v>264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75">
        <v>25</v>
      </c>
      <c r="B62" s="176" t="s">
        <v>1135</v>
      </c>
      <c r="C62" s="184" t="s">
        <v>1136</v>
      </c>
      <c r="D62" s="177" t="s">
        <v>163</v>
      </c>
      <c r="E62" s="178">
        <v>1</v>
      </c>
      <c r="F62" s="179"/>
      <c r="G62" s="180">
        <f>ROUND(E62*F62,2)</f>
        <v>0</v>
      </c>
      <c r="H62" s="179"/>
      <c r="I62" s="180">
        <f>ROUND(E62*H62,2)</f>
        <v>0</v>
      </c>
      <c r="J62" s="179"/>
      <c r="K62" s="180">
        <f>ROUND(E62*J62,2)</f>
        <v>0</v>
      </c>
      <c r="L62" s="180">
        <v>21</v>
      </c>
      <c r="M62" s="180">
        <f>G62*(1+L62/100)</f>
        <v>0</v>
      </c>
      <c r="N62" s="180">
        <v>0</v>
      </c>
      <c r="O62" s="180">
        <f>ROUND(E62*N62,2)</f>
        <v>0</v>
      </c>
      <c r="P62" s="180">
        <v>0</v>
      </c>
      <c r="Q62" s="180">
        <f>ROUND(E62*P62,2)</f>
        <v>0</v>
      </c>
      <c r="R62" s="180"/>
      <c r="S62" s="180" t="s">
        <v>164</v>
      </c>
      <c r="T62" s="181" t="s">
        <v>149</v>
      </c>
      <c r="U62" s="160">
        <v>0</v>
      </c>
      <c r="V62" s="160">
        <f>ROUND(E62*U62,2)</f>
        <v>0</v>
      </c>
      <c r="W62" s="160"/>
      <c r="X62" s="160" t="s">
        <v>385</v>
      </c>
      <c r="Y62" s="151"/>
      <c r="Z62" s="151"/>
      <c r="AA62" s="151"/>
      <c r="AB62" s="151"/>
      <c r="AC62" s="151"/>
      <c r="AD62" s="151"/>
      <c r="AE62" s="151"/>
      <c r="AF62" s="151"/>
      <c r="AG62" s="151" t="s">
        <v>386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75">
        <v>26</v>
      </c>
      <c r="B63" s="176" t="s">
        <v>1137</v>
      </c>
      <c r="C63" s="184" t="s">
        <v>1138</v>
      </c>
      <c r="D63" s="177" t="s">
        <v>904</v>
      </c>
      <c r="E63" s="178">
        <v>40</v>
      </c>
      <c r="F63" s="179"/>
      <c r="G63" s="180">
        <f>ROUND(E63*F63,2)</f>
        <v>0</v>
      </c>
      <c r="H63" s="179"/>
      <c r="I63" s="180">
        <f>ROUND(E63*H63,2)</f>
        <v>0</v>
      </c>
      <c r="J63" s="179"/>
      <c r="K63" s="180">
        <f>ROUND(E63*J63,2)</f>
        <v>0</v>
      </c>
      <c r="L63" s="180">
        <v>21</v>
      </c>
      <c r="M63" s="180">
        <f>G63*(1+L63/100)</f>
        <v>0</v>
      </c>
      <c r="N63" s="180">
        <v>0</v>
      </c>
      <c r="O63" s="180">
        <f>ROUND(E63*N63,2)</f>
        <v>0</v>
      </c>
      <c r="P63" s="180">
        <v>0</v>
      </c>
      <c r="Q63" s="180">
        <f>ROUND(E63*P63,2)</f>
        <v>0</v>
      </c>
      <c r="R63" s="180"/>
      <c r="S63" s="180" t="s">
        <v>164</v>
      </c>
      <c r="T63" s="181" t="s">
        <v>149</v>
      </c>
      <c r="U63" s="160">
        <v>0</v>
      </c>
      <c r="V63" s="160">
        <f>ROUND(E63*U63,2)</f>
        <v>0</v>
      </c>
      <c r="W63" s="160"/>
      <c r="X63" s="160" t="s">
        <v>385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386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5">
        <v>27</v>
      </c>
      <c r="B64" s="176" t="s">
        <v>1139</v>
      </c>
      <c r="C64" s="184" t="s">
        <v>1140</v>
      </c>
      <c r="D64" s="177" t="s">
        <v>904</v>
      </c>
      <c r="E64" s="178">
        <v>20</v>
      </c>
      <c r="F64" s="179"/>
      <c r="G64" s="180">
        <f>ROUND(E64*F64,2)</f>
        <v>0</v>
      </c>
      <c r="H64" s="179"/>
      <c r="I64" s="180">
        <f>ROUND(E64*H64,2)</f>
        <v>0</v>
      </c>
      <c r="J64" s="179"/>
      <c r="K64" s="180">
        <f>ROUND(E64*J64,2)</f>
        <v>0</v>
      </c>
      <c r="L64" s="180">
        <v>21</v>
      </c>
      <c r="M64" s="180">
        <f>G64*(1+L64/100)</f>
        <v>0</v>
      </c>
      <c r="N64" s="180">
        <v>0</v>
      </c>
      <c r="O64" s="180">
        <f>ROUND(E64*N64,2)</f>
        <v>0</v>
      </c>
      <c r="P64" s="180">
        <v>0</v>
      </c>
      <c r="Q64" s="180">
        <f>ROUND(E64*P64,2)</f>
        <v>0</v>
      </c>
      <c r="R64" s="180"/>
      <c r="S64" s="180" t="s">
        <v>164</v>
      </c>
      <c r="T64" s="181" t="s">
        <v>149</v>
      </c>
      <c r="U64" s="160">
        <v>0</v>
      </c>
      <c r="V64" s="160">
        <f>ROUND(E64*U64,2)</f>
        <v>0</v>
      </c>
      <c r="W64" s="160"/>
      <c r="X64" s="160" t="s">
        <v>385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386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22.5" outlineLevel="1" x14ac:dyDescent="0.2">
      <c r="A65" s="168">
        <v>28</v>
      </c>
      <c r="B65" s="169" t="s">
        <v>1141</v>
      </c>
      <c r="C65" s="185" t="s">
        <v>1142</v>
      </c>
      <c r="D65" s="170" t="s">
        <v>1093</v>
      </c>
      <c r="E65" s="171">
        <v>23.625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73">
        <v>0</v>
      </c>
      <c r="O65" s="173">
        <f>ROUND(E65*N65,2)</f>
        <v>0</v>
      </c>
      <c r="P65" s="173">
        <v>0</v>
      </c>
      <c r="Q65" s="173">
        <f>ROUND(E65*P65,2)</f>
        <v>0</v>
      </c>
      <c r="R65" s="173"/>
      <c r="S65" s="173" t="s">
        <v>164</v>
      </c>
      <c r="T65" s="174" t="s">
        <v>149</v>
      </c>
      <c r="U65" s="160">
        <v>0</v>
      </c>
      <c r="V65" s="160">
        <f>ROUND(E65*U65,2)</f>
        <v>0</v>
      </c>
      <c r="W65" s="160"/>
      <c r="X65" s="160" t="s">
        <v>385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386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92" t="s">
        <v>1143</v>
      </c>
      <c r="D66" s="189"/>
      <c r="E66" s="190">
        <v>23.625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264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2" t="s">
        <v>1144</v>
      </c>
      <c r="D67" s="189"/>
      <c r="E67" s="19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1"/>
      <c r="Z67" s="151"/>
      <c r="AA67" s="151"/>
      <c r="AB67" s="151"/>
      <c r="AC67" s="151"/>
      <c r="AD67" s="151"/>
      <c r="AE67" s="151"/>
      <c r="AF67" s="151"/>
      <c r="AG67" s="151" t="s">
        <v>264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68">
        <v>29</v>
      </c>
      <c r="B68" s="169" t="s">
        <v>1145</v>
      </c>
      <c r="C68" s="185" t="s">
        <v>1146</v>
      </c>
      <c r="D68" s="170" t="s">
        <v>1093</v>
      </c>
      <c r="E68" s="171">
        <v>16</v>
      </c>
      <c r="F68" s="172"/>
      <c r="G68" s="173">
        <f>ROUND(E68*F68,2)</f>
        <v>0</v>
      </c>
      <c r="H68" s="172"/>
      <c r="I68" s="173">
        <f>ROUND(E68*H68,2)</f>
        <v>0</v>
      </c>
      <c r="J68" s="172"/>
      <c r="K68" s="173">
        <f>ROUND(E68*J68,2)</f>
        <v>0</v>
      </c>
      <c r="L68" s="173">
        <v>21</v>
      </c>
      <c r="M68" s="173">
        <f>G68*(1+L68/100)</f>
        <v>0</v>
      </c>
      <c r="N68" s="173">
        <v>0</v>
      </c>
      <c r="O68" s="173">
        <f>ROUND(E68*N68,2)</f>
        <v>0</v>
      </c>
      <c r="P68" s="173">
        <v>0</v>
      </c>
      <c r="Q68" s="173">
        <f>ROUND(E68*P68,2)</f>
        <v>0</v>
      </c>
      <c r="R68" s="173"/>
      <c r="S68" s="173" t="s">
        <v>164</v>
      </c>
      <c r="T68" s="174" t="s">
        <v>149</v>
      </c>
      <c r="U68" s="160">
        <v>0</v>
      </c>
      <c r="V68" s="160">
        <f>ROUND(E68*U68,2)</f>
        <v>0</v>
      </c>
      <c r="W68" s="160"/>
      <c r="X68" s="160" t="s">
        <v>385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386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92" t="s">
        <v>1147</v>
      </c>
      <c r="D69" s="189"/>
      <c r="E69" s="190">
        <v>16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264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68">
        <v>30</v>
      </c>
      <c r="B70" s="169" t="s">
        <v>1148</v>
      </c>
      <c r="C70" s="185" t="s">
        <v>1149</v>
      </c>
      <c r="D70" s="170" t="s">
        <v>576</v>
      </c>
      <c r="E70" s="171">
        <v>18</v>
      </c>
      <c r="F70" s="172"/>
      <c r="G70" s="173">
        <f>ROUND(E70*F70,2)</f>
        <v>0</v>
      </c>
      <c r="H70" s="172"/>
      <c r="I70" s="173">
        <f>ROUND(E70*H70,2)</f>
        <v>0</v>
      </c>
      <c r="J70" s="172"/>
      <c r="K70" s="173">
        <f>ROUND(E70*J70,2)</f>
        <v>0</v>
      </c>
      <c r="L70" s="173">
        <v>21</v>
      </c>
      <c r="M70" s="173">
        <f>G70*(1+L70/100)</f>
        <v>0</v>
      </c>
      <c r="N70" s="173">
        <v>0</v>
      </c>
      <c r="O70" s="173">
        <f>ROUND(E70*N70,2)</f>
        <v>0</v>
      </c>
      <c r="P70" s="173">
        <v>0</v>
      </c>
      <c r="Q70" s="173">
        <f>ROUND(E70*P70,2)</f>
        <v>0</v>
      </c>
      <c r="R70" s="173"/>
      <c r="S70" s="173" t="s">
        <v>164</v>
      </c>
      <c r="T70" s="174" t="s">
        <v>149</v>
      </c>
      <c r="U70" s="160">
        <v>0</v>
      </c>
      <c r="V70" s="160">
        <f>ROUND(E70*U70,2)</f>
        <v>0</v>
      </c>
      <c r="W70" s="160"/>
      <c r="X70" s="160" t="s">
        <v>385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386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2" t="s">
        <v>1150</v>
      </c>
      <c r="D71" s="189"/>
      <c r="E71" s="190">
        <v>18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1"/>
      <c r="Z71" s="151"/>
      <c r="AA71" s="151"/>
      <c r="AB71" s="151"/>
      <c r="AC71" s="151"/>
      <c r="AD71" s="151"/>
      <c r="AE71" s="151"/>
      <c r="AF71" s="151"/>
      <c r="AG71" s="151" t="s">
        <v>264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75">
        <v>31</v>
      </c>
      <c r="B72" s="176" t="s">
        <v>1151</v>
      </c>
      <c r="C72" s="184" t="s">
        <v>1152</v>
      </c>
      <c r="D72" s="177" t="s">
        <v>1093</v>
      </c>
      <c r="E72" s="178">
        <v>10</v>
      </c>
      <c r="F72" s="179"/>
      <c r="G72" s="180">
        <f>ROUND(E72*F72,2)</f>
        <v>0</v>
      </c>
      <c r="H72" s="179"/>
      <c r="I72" s="180">
        <f>ROUND(E72*H72,2)</f>
        <v>0</v>
      </c>
      <c r="J72" s="179"/>
      <c r="K72" s="180">
        <f>ROUND(E72*J72,2)</f>
        <v>0</v>
      </c>
      <c r="L72" s="180">
        <v>21</v>
      </c>
      <c r="M72" s="180">
        <f>G72*(1+L72/100)</f>
        <v>0</v>
      </c>
      <c r="N72" s="180">
        <v>0</v>
      </c>
      <c r="O72" s="180">
        <f>ROUND(E72*N72,2)</f>
        <v>0</v>
      </c>
      <c r="P72" s="180">
        <v>0</v>
      </c>
      <c r="Q72" s="180">
        <f>ROUND(E72*P72,2)</f>
        <v>0</v>
      </c>
      <c r="R72" s="180"/>
      <c r="S72" s="180" t="s">
        <v>164</v>
      </c>
      <c r="T72" s="181" t="s">
        <v>149</v>
      </c>
      <c r="U72" s="160">
        <v>0</v>
      </c>
      <c r="V72" s="160">
        <f>ROUND(E72*U72,2)</f>
        <v>0</v>
      </c>
      <c r="W72" s="160"/>
      <c r="X72" s="160" t="s">
        <v>385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386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68">
        <v>32</v>
      </c>
      <c r="B73" s="169" t="s">
        <v>1153</v>
      </c>
      <c r="C73" s="185" t="s">
        <v>1154</v>
      </c>
      <c r="D73" s="170" t="s">
        <v>576</v>
      </c>
      <c r="E73" s="171">
        <v>10</v>
      </c>
      <c r="F73" s="172"/>
      <c r="G73" s="173">
        <f>ROUND(E73*F73,2)</f>
        <v>0</v>
      </c>
      <c r="H73" s="172"/>
      <c r="I73" s="173">
        <f>ROUND(E73*H73,2)</f>
        <v>0</v>
      </c>
      <c r="J73" s="172"/>
      <c r="K73" s="173">
        <f>ROUND(E73*J73,2)</f>
        <v>0</v>
      </c>
      <c r="L73" s="173">
        <v>21</v>
      </c>
      <c r="M73" s="173">
        <f>G73*(1+L73/100)</f>
        <v>0</v>
      </c>
      <c r="N73" s="173">
        <v>0</v>
      </c>
      <c r="O73" s="173">
        <f>ROUND(E73*N73,2)</f>
        <v>0</v>
      </c>
      <c r="P73" s="173">
        <v>0</v>
      </c>
      <c r="Q73" s="173">
        <f>ROUND(E73*P73,2)</f>
        <v>0</v>
      </c>
      <c r="R73" s="173"/>
      <c r="S73" s="173" t="s">
        <v>164</v>
      </c>
      <c r="T73" s="174" t="s">
        <v>149</v>
      </c>
      <c r="U73" s="160">
        <v>0</v>
      </c>
      <c r="V73" s="160">
        <f>ROUND(E73*U73,2)</f>
        <v>0</v>
      </c>
      <c r="W73" s="160"/>
      <c r="X73" s="160" t="s">
        <v>385</v>
      </c>
      <c r="Y73" s="151"/>
      <c r="Z73" s="151"/>
      <c r="AA73" s="151"/>
      <c r="AB73" s="151"/>
      <c r="AC73" s="151"/>
      <c r="AD73" s="151"/>
      <c r="AE73" s="151"/>
      <c r="AF73" s="151"/>
      <c r="AG73" s="151" t="s">
        <v>386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2" t="s">
        <v>1155</v>
      </c>
      <c r="D74" s="189"/>
      <c r="E74" s="190">
        <v>10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264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68">
        <v>33</v>
      </c>
      <c r="B75" s="169" t="s">
        <v>1156</v>
      </c>
      <c r="C75" s="185" t="s">
        <v>1157</v>
      </c>
      <c r="D75" s="170" t="s">
        <v>163</v>
      </c>
      <c r="E75" s="171">
        <v>1</v>
      </c>
      <c r="F75" s="172"/>
      <c r="G75" s="173">
        <f>ROUND(E75*F75,2)</f>
        <v>0</v>
      </c>
      <c r="H75" s="172"/>
      <c r="I75" s="173">
        <f>ROUND(E75*H75,2)</f>
        <v>0</v>
      </c>
      <c r="J75" s="172"/>
      <c r="K75" s="173">
        <f>ROUND(E75*J75,2)</f>
        <v>0</v>
      </c>
      <c r="L75" s="173">
        <v>21</v>
      </c>
      <c r="M75" s="173">
        <f>G75*(1+L75/100)</f>
        <v>0</v>
      </c>
      <c r="N75" s="173">
        <v>0</v>
      </c>
      <c r="O75" s="173">
        <f>ROUND(E75*N75,2)</f>
        <v>0</v>
      </c>
      <c r="P75" s="173">
        <v>0</v>
      </c>
      <c r="Q75" s="173">
        <f>ROUND(E75*P75,2)</f>
        <v>0</v>
      </c>
      <c r="R75" s="173"/>
      <c r="S75" s="173" t="s">
        <v>164</v>
      </c>
      <c r="T75" s="174" t="s">
        <v>149</v>
      </c>
      <c r="U75" s="160">
        <v>0</v>
      </c>
      <c r="V75" s="160">
        <f>ROUND(E75*U75,2)</f>
        <v>0</v>
      </c>
      <c r="W75" s="160"/>
      <c r="X75" s="160" t="s">
        <v>385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386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92" t="s">
        <v>1158</v>
      </c>
      <c r="D76" s="189"/>
      <c r="E76" s="190">
        <v>1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1"/>
      <c r="Z76" s="151"/>
      <c r="AA76" s="151"/>
      <c r="AB76" s="151"/>
      <c r="AC76" s="151"/>
      <c r="AD76" s="151"/>
      <c r="AE76" s="151"/>
      <c r="AF76" s="151"/>
      <c r="AG76" s="151" t="s">
        <v>264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92" t="s">
        <v>1159</v>
      </c>
      <c r="D77" s="189"/>
      <c r="E77" s="19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264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2" t="s">
        <v>1160</v>
      </c>
      <c r="D78" s="189"/>
      <c r="E78" s="19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264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68">
        <v>34</v>
      </c>
      <c r="B79" s="169" t="s">
        <v>1161</v>
      </c>
      <c r="C79" s="185" t="s">
        <v>1162</v>
      </c>
      <c r="D79" s="170" t="s">
        <v>163</v>
      </c>
      <c r="E79" s="171">
        <v>10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73">
        <v>0</v>
      </c>
      <c r="O79" s="173">
        <f>ROUND(E79*N79,2)</f>
        <v>0</v>
      </c>
      <c r="P79" s="173">
        <v>0</v>
      </c>
      <c r="Q79" s="173">
        <f>ROUND(E79*P79,2)</f>
        <v>0</v>
      </c>
      <c r="R79" s="173"/>
      <c r="S79" s="173" t="s">
        <v>164</v>
      </c>
      <c r="T79" s="174" t="s">
        <v>149</v>
      </c>
      <c r="U79" s="160">
        <v>0</v>
      </c>
      <c r="V79" s="160">
        <f>ROUND(E79*U79,2)</f>
        <v>0</v>
      </c>
      <c r="W79" s="160"/>
      <c r="X79" s="160" t="s">
        <v>385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386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2" t="s">
        <v>1163</v>
      </c>
      <c r="D80" s="189"/>
      <c r="E80" s="190">
        <v>10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264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92" t="s">
        <v>1164</v>
      </c>
      <c r="D81" s="189"/>
      <c r="E81" s="19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264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2" t="s">
        <v>1165</v>
      </c>
      <c r="D82" s="189"/>
      <c r="E82" s="19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51"/>
      <c r="Z82" s="151"/>
      <c r="AA82" s="151"/>
      <c r="AB82" s="151"/>
      <c r="AC82" s="151"/>
      <c r="AD82" s="151"/>
      <c r="AE82" s="151"/>
      <c r="AF82" s="151"/>
      <c r="AG82" s="151" t="s">
        <v>264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92" t="s">
        <v>1166</v>
      </c>
      <c r="D83" s="189"/>
      <c r="E83" s="19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1"/>
      <c r="Z83" s="151"/>
      <c r="AA83" s="151"/>
      <c r="AB83" s="151"/>
      <c r="AC83" s="151"/>
      <c r="AD83" s="151"/>
      <c r="AE83" s="151"/>
      <c r="AF83" s="151"/>
      <c r="AG83" s="151" t="s">
        <v>264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2.5" outlineLevel="1" x14ac:dyDescent="0.2">
      <c r="A84" s="158"/>
      <c r="B84" s="159"/>
      <c r="C84" s="192" t="s">
        <v>1167</v>
      </c>
      <c r="D84" s="189"/>
      <c r="E84" s="19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1"/>
      <c r="Z84" s="151"/>
      <c r="AA84" s="151"/>
      <c r="AB84" s="151"/>
      <c r="AC84" s="151"/>
      <c r="AD84" s="151"/>
      <c r="AE84" s="151"/>
      <c r="AF84" s="151"/>
      <c r="AG84" s="151" t="s">
        <v>264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x14ac:dyDescent="0.2">
      <c r="A85" s="3"/>
      <c r="B85" s="4"/>
      <c r="C85" s="186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AE85">
        <v>15</v>
      </c>
      <c r="AF85">
        <v>21</v>
      </c>
      <c r="AG85" t="s">
        <v>130</v>
      </c>
    </row>
    <row r="86" spans="1:60" x14ac:dyDescent="0.2">
      <c r="A86" s="154"/>
      <c r="B86" s="155" t="s">
        <v>29</v>
      </c>
      <c r="C86" s="187"/>
      <c r="D86" s="156"/>
      <c r="E86" s="157"/>
      <c r="F86" s="157"/>
      <c r="G86" s="182">
        <f>G8+G32</f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AE86">
        <f>SUMIF(L7:L84,AE85,G7:G84)</f>
        <v>0</v>
      </c>
      <c r="AF86">
        <f>SUMIF(L7:L84,AF85,G7:G84)</f>
        <v>0</v>
      </c>
      <c r="AG86" t="s">
        <v>223</v>
      </c>
    </row>
    <row r="87" spans="1:60" x14ac:dyDescent="0.2">
      <c r="C87" s="188"/>
      <c r="D87" s="10"/>
      <c r="AG87" t="s">
        <v>224</v>
      </c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FD" sheet="1"/>
  <mergeCells count="15">
    <mergeCell ref="C26:G26"/>
    <mergeCell ref="C28:G28"/>
    <mergeCell ref="C30:G30"/>
    <mergeCell ref="C14:G14"/>
    <mergeCell ref="C16:G16"/>
    <mergeCell ref="C18:G18"/>
    <mergeCell ref="C20:G20"/>
    <mergeCell ref="C22:G22"/>
    <mergeCell ref="C24:G24"/>
    <mergeCell ref="C12:G12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1"/>
  <sheetViews>
    <sheetView showGridLines="0" topLeftCell="B11" zoomScaleNormal="100" zoomScaleSheetLayoutView="75" workbookViewId="0">
      <selection activeCell="N32" sqref="N3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194" t="s">
        <v>41</v>
      </c>
      <c r="C1" s="195"/>
      <c r="D1" s="195"/>
      <c r="E1" s="195"/>
      <c r="F1" s="195"/>
      <c r="G1" s="195"/>
      <c r="H1" s="195"/>
      <c r="I1" s="195"/>
      <c r="J1" s="196"/>
    </row>
    <row r="2" spans="1:15" ht="36" customHeight="1" x14ac:dyDescent="0.2">
      <c r="A2" s="2"/>
      <c r="B2" s="72" t="s">
        <v>22</v>
      </c>
      <c r="C2" s="73"/>
      <c r="D2" s="74" t="s">
        <v>44</v>
      </c>
      <c r="E2" s="203" t="s">
        <v>45</v>
      </c>
      <c r="F2" s="204"/>
      <c r="G2" s="204"/>
      <c r="H2" s="204"/>
      <c r="I2" s="204"/>
      <c r="J2" s="205"/>
      <c r="O2" s="1"/>
    </row>
    <row r="3" spans="1:15" ht="27" hidden="1" customHeight="1" x14ac:dyDescent="0.2">
      <c r="A3" s="2"/>
      <c r="B3" s="75"/>
      <c r="C3" s="73"/>
      <c r="D3" s="76"/>
      <c r="E3" s="206"/>
      <c r="F3" s="207"/>
      <c r="G3" s="207"/>
      <c r="H3" s="207"/>
      <c r="I3" s="207"/>
      <c r="J3" s="208"/>
    </row>
    <row r="4" spans="1:15" ht="23.25" customHeight="1" x14ac:dyDescent="0.2">
      <c r="A4" s="2"/>
      <c r="B4" s="77"/>
      <c r="C4" s="78"/>
      <c r="D4" s="79"/>
      <c r="E4" s="216"/>
      <c r="F4" s="216"/>
      <c r="G4" s="216"/>
      <c r="H4" s="216"/>
      <c r="I4" s="216"/>
      <c r="J4" s="217"/>
    </row>
    <row r="5" spans="1:15" ht="24" customHeight="1" x14ac:dyDescent="0.2">
      <c r="A5" s="2"/>
      <c r="B5" s="30" t="s">
        <v>42</v>
      </c>
      <c r="D5" s="220" t="s">
        <v>46</v>
      </c>
      <c r="E5" s="221"/>
      <c r="F5" s="221"/>
      <c r="G5" s="221"/>
      <c r="H5" s="18" t="s">
        <v>40</v>
      </c>
      <c r="I5" s="81" t="s">
        <v>50</v>
      </c>
      <c r="J5" s="8"/>
    </row>
    <row r="6" spans="1:15" ht="15.75" customHeight="1" x14ac:dyDescent="0.2">
      <c r="A6" s="2"/>
      <c r="B6" s="27"/>
      <c r="C6" s="52"/>
      <c r="D6" s="222" t="s">
        <v>47</v>
      </c>
      <c r="E6" s="223"/>
      <c r="F6" s="223"/>
      <c r="G6" s="223"/>
      <c r="H6" s="18" t="s">
        <v>34</v>
      </c>
      <c r="I6" s="81" t="s">
        <v>51</v>
      </c>
      <c r="J6" s="8"/>
    </row>
    <row r="7" spans="1:15" ht="15.75" customHeight="1" x14ac:dyDescent="0.2">
      <c r="A7" s="2"/>
      <c r="B7" s="28"/>
      <c r="C7" s="53"/>
      <c r="D7" s="80" t="s">
        <v>49</v>
      </c>
      <c r="E7" s="224" t="s">
        <v>48</v>
      </c>
      <c r="F7" s="225"/>
      <c r="G7" s="225"/>
      <c r="H7" s="23"/>
      <c r="I7" s="22"/>
      <c r="J7" s="33"/>
    </row>
    <row r="8" spans="1:15" ht="24" hidden="1" customHeight="1" x14ac:dyDescent="0.2">
      <c r="A8" s="2"/>
      <c r="B8" s="30" t="s">
        <v>20</v>
      </c>
      <c r="D8" s="82" t="s">
        <v>52</v>
      </c>
      <c r="H8" s="18" t="s">
        <v>40</v>
      </c>
      <c r="I8" s="81" t="s">
        <v>56</v>
      </c>
      <c r="J8" s="8"/>
    </row>
    <row r="9" spans="1:15" ht="15.75" hidden="1" customHeight="1" x14ac:dyDescent="0.2">
      <c r="A9" s="2"/>
      <c r="B9" s="2"/>
      <c r="D9" s="82" t="s">
        <v>53</v>
      </c>
      <c r="H9" s="18" t="s">
        <v>34</v>
      </c>
      <c r="I9" s="81" t="s">
        <v>57</v>
      </c>
      <c r="J9" s="8"/>
    </row>
    <row r="10" spans="1:15" ht="15.75" hidden="1" customHeight="1" x14ac:dyDescent="0.2">
      <c r="A10" s="2"/>
      <c r="B10" s="34"/>
      <c r="C10" s="53"/>
      <c r="D10" s="80" t="s">
        <v>55</v>
      </c>
      <c r="E10" s="83" t="s">
        <v>54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210"/>
      <c r="E11" s="210"/>
      <c r="F11" s="210"/>
      <c r="G11" s="210"/>
      <c r="H11" s="18" t="s">
        <v>40</v>
      </c>
      <c r="I11" s="85"/>
      <c r="J11" s="8"/>
    </row>
    <row r="12" spans="1:15" ht="15.75" customHeight="1" x14ac:dyDescent="0.2">
      <c r="A12" s="2"/>
      <c r="B12" s="27"/>
      <c r="C12" s="52"/>
      <c r="D12" s="215"/>
      <c r="E12" s="215"/>
      <c r="F12" s="215"/>
      <c r="G12" s="215"/>
      <c r="H12" s="18" t="s">
        <v>34</v>
      </c>
      <c r="I12" s="85"/>
      <c r="J12" s="8"/>
    </row>
    <row r="13" spans="1:15" ht="15.75" customHeight="1" x14ac:dyDescent="0.2">
      <c r="A13" s="2"/>
      <c r="B13" s="28"/>
      <c r="C13" s="53"/>
      <c r="D13" s="84"/>
      <c r="E13" s="218"/>
      <c r="F13" s="219"/>
      <c r="G13" s="219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 t="s">
        <v>43</v>
      </c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209"/>
      <c r="F15" s="209"/>
      <c r="G15" s="211"/>
      <c r="H15" s="211"/>
      <c r="I15" s="211" t="s">
        <v>29</v>
      </c>
      <c r="J15" s="212"/>
    </row>
    <row r="16" spans="1:15" ht="23.25" customHeight="1" x14ac:dyDescent="0.2">
      <c r="A16" s="142" t="s">
        <v>24</v>
      </c>
      <c r="B16" s="37" t="s">
        <v>24</v>
      </c>
      <c r="C16" s="58"/>
      <c r="D16" s="59"/>
      <c r="E16" s="200"/>
      <c r="F16" s="201"/>
      <c r="G16" s="200"/>
      <c r="H16" s="201"/>
      <c r="I16" s="200">
        <f>SUMIF(F59:F77,A16,I59:I77)+SUMIF(F59:F77,"PSU",I59:I77)</f>
        <v>0</v>
      </c>
      <c r="J16" s="202"/>
    </row>
    <row r="17" spans="1:10" ht="23.25" customHeight="1" x14ac:dyDescent="0.2">
      <c r="A17" s="142" t="s">
        <v>25</v>
      </c>
      <c r="B17" s="37" t="s">
        <v>25</v>
      </c>
      <c r="C17" s="58"/>
      <c r="D17" s="59"/>
      <c r="E17" s="200"/>
      <c r="F17" s="201"/>
      <c r="G17" s="200"/>
      <c r="H17" s="201"/>
      <c r="I17" s="200">
        <f>SUMIF(F59:F77,A17,I59:I77)</f>
        <v>0</v>
      </c>
      <c r="J17" s="202"/>
    </row>
    <row r="18" spans="1:10" ht="23.25" customHeight="1" x14ac:dyDescent="0.2">
      <c r="A18" s="142" t="s">
        <v>26</v>
      </c>
      <c r="B18" s="37" t="s">
        <v>26</v>
      </c>
      <c r="C18" s="58"/>
      <c r="D18" s="59"/>
      <c r="E18" s="200"/>
      <c r="F18" s="201"/>
      <c r="G18" s="200"/>
      <c r="H18" s="201"/>
      <c r="I18" s="200">
        <f>SUMIF(F59:F77,A18,I59:I77)</f>
        <v>0</v>
      </c>
      <c r="J18" s="202"/>
    </row>
    <row r="19" spans="1:10" ht="23.25" customHeight="1" x14ac:dyDescent="0.2">
      <c r="A19" s="142" t="s">
        <v>112</v>
      </c>
      <c r="B19" s="37" t="s">
        <v>27</v>
      </c>
      <c r="C19" s="58"/>
      <c r="D19" s="59"/>
      <c r="E19" s="200"/>
      <c r="F19" s="201"/>
      <c r="G19" s="200"/>
      <c r="H19" s="201"/>
      <c r="I19" s="200">
        <f>SUMIF(F59:F77,A19,I59:I77)</f>
        <v>0</v>
      </c>
      <c r="J19" s="202"/>
    </row>
    <row r="20" spans="1:10" ht="23.25" customHeight="1" x14ac:dyDescent="0.2">
      <c r="A20" s="142" t="s">
        <v>113</v>
      </c>
      <c r="B20" s="37" t="s">
        <v>28</v>
      </c>
      <c r="C20" s="58"/>
      <c r="D20" s="59"/>
      <c r="E20" s="200"/>
      <c r="F20" s="201"/>
      <c r="G20" s="200"/>
      <c r="H20" s="201"/>
      <c r="I20" s="200">
        <f>SUMIF(F59:F77,A20,I59:I77)</f>
        <v>0</v>
      </c>
      <c r="J20" s="202"/>
    </row>
    <row r="21" spans="1:10" ht="23.25" customHeight="1" x14ac:dyDescent="0.2">
      <c r="A21" s="2"/>
      <c r="B21" s="47" t="s">
        <v>29</v>
      </c>
      <c r="C21" s="60"/>
      <c r="D21" s="61"/>
      <c r="E21" s="213"/>
      <c r="F21" s="214"/>
      <c r="G21" s="213"/>
      <c r="H21" s="214"/>
      <c r="I21" s="213">
        <f>SUM(I16:J20)</f>
        <v>0</v>
      </c>
      <c r="J21" s="231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/>
      <c r="B23" s="37" t="s">
        <v>12</v>
      </c>
      <c r="C23" s="58"/>
      <c r="D23" s="59"/>
      <c r="E23" s="63">
        <v>15</v>
      </c>
      <c r="F23" s="38" t="s">
        <v>0</v>
      </c>
      <c r="G23" s="229">
        <f>ZakladDPHSniVypocet</f>
        <v>0</v>
      </c>
      <c r="H23" s="230"/>
      <c r="I23" s="230"/>
      <c r="J23" s="39" t="str">
        <f t="shared" ref="J23:J28" si="0">Mena</f>
        <v>CZK</v>
      </c>
    </row>
    <row r="24" spans="1:10" ht="23.25" hidden="1" customHeight="1" x14ac:dyDescent="0.2">
      <c r="A24" s="2"/>
      <c r="B24" s="37" t="s">
        <v>13</v>
      </c>
      <c r="C24" s="58"/>
      <c r="D24" s="59"/>
      <c r="E24" s="63">
        <f>SazbaDPH1</f>
        <v>15</v>
      </c>
      <c r="F24" s="38" t="s">
        <v>0</v>
      </c>
      <c r="G24" s="227">
        <f>I23*E23/100</f>
        <v>0</v>
      </c>
      <c r="H24" s="228"/>
      <c r="I24" s="228"/>
      <c r="J24" s="39" t="str">
        <f t="shared" si="0"/>
        <v>CZK</v>
      </c>
    </row>
    <row r="25" spans="1:10" ht="23.25" customHeight="1" x14ac:dyDescent="0.2">
      <c r="A25" s="2"/>
      <c r="B25" s="37" t="s">
        <v>14</v>
      </c>
      <c r="C25" s="58"/>
      <c r="D25" s="59"/>
      <c r="E25" s="63">
        <v>21</v>
      </c>
      <c r="F25" s="38" t="s">
        <v>0</v>
      </c>
      <c r="G25" s="229">
        <f>ZakladDPHZaklVypocet</f>
        <v>0</v>
      </c>
      <c r="H25" s="230"/>
      <c r="I25" s="230"/>
      <c r="J25" s="39" t="str">
        <f t="shared" si="0"/>
        <v>CZK</v>
      </c>
    </row>
    <row r="26" spans="1:10" ht="23.25" hidden="1" customHeight="1" x14ac:dyDescent="0.2">
      <c r="A26" s="2"/>
      <c r="B26" s="31" t="s">
        <v>15</v>
      </c>
      <c r="C26" s="64"/>
      <c r="D26" s="51"/>
      <c r="E26" s="65">
        <f>SazbaDPH2</f>
        <v>21</v>
      </c>
      <c r="F26" s="29" t="s">
        <v>0</v>
      </c>
      <c r="G26" s="197">
        <f>I25*E25/100</f>
        <v>0</v>
      </c>
      <c r="H26" s="198"/>
      <c r="I26" s="198"/>
      <c r="J26" s="36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0" t="s">
        <v>4</v>
      </c>
      <c r="C27" s="66"/>
      <c r="D27" s="67"/>
      <c r="E27" s="66"/>
      <c r="F27" s="16"/>
      <c r="G27" s="199">
        <f>CenaCelkemBezDPH-(ZakladDPHSni+ZakladDPHZakl)</f>
        <v>0</v>
      </c>
      <c r="H27" s="199"/>
      <c r="I27" s="199"/>
      <c r="J27" s="40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6" t="s">
        <v>23</v>
      </c>
      <c r="C28" s="117"/>
      <c r="D28" s="117"/>
      <c r="E28" s="118"/>
      <c r="F28" s="119"/>
      <c r="G28" s="233">
        <f>A27</f>
        <v>0</v>
      </c>
      <c r="H28" s="233"/>
      <c r="I28" s="233"/>
      <c r="J28" s="120" t="str">
        <f t="shared" si="0"/>
        <v>CZK</v>
      </c>
    </row>
    <row r="29" spans="1:10" ht="27.75" hidden="1" customHeight="1" thickBot="1" x14ac:dyDescent="0.25">
      <c r="A29" s="2"/>
      <c r="B29" s="116" t="s">
        <v>35</v>
      </c>
      <c r="C29" s="121"/>
      <c r="D29" s="121"/>
      <c r="E29" s="121"/>
      <c r="F29" s="122"/>
      <c r="G29" s="232">
        <f>ZakladDPHSni+DPHSni+ZakladDPHZakl+DPHZakl+Zaokrouhleni</f>
        <v>0</v>
      </c>
      <c r="H29" s="232"/>
      <c r="I29" s="232"/>
      <c r="J29" s="123" t="s">
        <v>78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34"/>
      <c r="E34" s="235"/>
      <c r="G34" s="236"/>
      <c r="H34" s="237"/>
      <c r="I34" s="237"/>
      <c r="J34" s="24"/>
    </row>
    <row r="35" spans="1:10" ht="12.75" customHeight="1" x14ac:dyDescent="0.2">
      <c r="A35" s="2"/>
      <c r="B35" s="2"/>
      <c r="D35" s="226" t="s">
        <v>2</v>
      </c>
      <c r="E35" s="226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7" t="s">
        <v>1</v>
      </c>
      <c r="J38" s="98" t="s">
        <v>0</v>
      </c>
    </row>
    <row r="39" spans="1:10" ht="25.5" hidden="1" customHeight="1" x14ac:dyDescent="0.2">
      <c r="A39" s="88">
        <v>1</v>
      </c>
      <c r="B39" s="99" t="s">
        <v>58</v>
      </c>
      <c r="C39" s="238"/>
      <c r="D39" s="238"/>
      <c r="E39" s="238"/>
      <c r="F39" s="100">
        <f>'00 0 Naklady'!AE46+'300 1 Pol'!AE131+'300 2 Pol'!AE224+'300 3 Pol'!AE361+'301 1 Pol'!AE225+'301 2 Pol'!AE248+'302 1 Pol'!AE86</f>
        <v>0</v>
      </c>
      <c r="G39" s="101">
        <f>'00 0 Naklady'!AF46+'300 1 Pol'!AF131+'300 2 Pol'!AF224+'300 3 Pol'!AF361+'301 1 Pol'!AF225+'301 2 Pol'!AF248+'302 1 Pol'!AF86</f>
        <v>0</v>
      </c>
      <c r="H39" s="102"/>
      <c r="I39" s="103">
        <f t="shared" ref="I39:I51" si="1">F39+G39+H39</f>
        <v>0</v>
      </c>
      <c r="J39" s="104" t="str">
        <f t="shared" ref="J39:J51" si="2">IF(CenaCelkemVypocet=0,"",I39/CenaCelkemVypocet*100)</f>
        <v/>
      </c>
    </row>
    <row r="40" spans="1:10" ht="25.5" customHeight="1" x14ac:dyDescent="0.2">
      <c r="A40" s="88">
        <v>2</v>
      </c>
      <c r="B40" s="105"/>
      <c r="C40" s="239" t="s">
        <v>59</v>
      </c>
      <c r="D40" s="239"/>
      <c r="E40" s="239"/>
      <c r="F40" s="106">
        <f>'00 0 Naklady'!AE46</f>
        <v>0</v>
      </c>
      <c r="G40" s="107">
        <f>'00 0 Naklady'!AF46</f>
        <v>0</v>
      </c>
      <c r="H40" s="107"/>
      <c r="I40" s="108">
        <f t="shared" si="1"/>
        <v>0</v>
      </c>
      <c r="J40" s="109" t="str">
        <f t="shared" si="2"/>
        <v/>
      </c>
    </row>
    <row r="41" spans="1:10" ht="25.5" customHeight="1" x14ac:dyDescent="0.2">
      <c r="A41" s="88">
        <v>3</v>
      </c>
      <c r="B41" s="110" t="s">
        <v>60</v>
      </c>
      <c r="C41" s="238" t="s">
        <v>61</v>
      </c>
      <c r="D41" s="238"/>
      <c r="E41" s="238"/>
      <c r="F41" s="111">
        <f>'00 0 Naklady'!AE46</f>
        <v>0</v>
      </c>
      <c r="G41" s="102">
        <f>'00 0 Naklady'!AF46</f>
        <v>0</v>
      </c>
      <c r="H41" s="102"/>
      <c r="I41" s="103">
        <f t="shared" si="1"/>
        <v>0</v>
      </c>
      <c r="J41" s="104" t="str">
        <f t="shared" si="2"/>
        <v/>
      </c>
    </row>
    <row r="42" spans="1:10" ht="25.5" customHeight="1" x14ac:dyDescent="0.2">
      <c r="A42" s="88">
        <v>2</v>
      </c>
      <c r="B42" s="105"/>
      <c r="C42" s="239" t="s">
        <v>62</v>
      </c>
      <c r="D42" s="239"/>
      <c r="E42" s="239"/>
      <c r="F42" s="106"/>
      <c r="G42" s="107"/>
      <c r="H42" s="107"/>
      <c r="I42" s="108">
        <f t="shared" si="1"/>
        <v>0</v>
      </c>
      <c r="J42" s="109" t="str">
        <f t="shared" si="2"/>
        <v/>
      </c>
    </row>
    <row r="43" spans="1:10" ht="25.5" customHeight="1" x14ac:dyDescent="0.2">
      <c r="A43" s="88">
        <v>2</v>
      </c>
      <c r="B43" s="105" t="s">
        <v>63</v>
      </c>
      <c r="C43" s="239" t="s">
        <v>64</v>
      </c>
      <c r="D43" s="239"/>
      <c r="E43" s="239"/>
      <c r="F43" s="106">
        <f>'300 1 Pol'!AE131+'300 2 Pol'!AE224+'300 3 Pol'!AE361</f>
        <v>0</v>
      </c>
      <c r="G43" s="107">
        <f>'300 1 Pol'!AF131+'300 2 Pol'!AF224+'300 3 Pol'!AF361</f>
        <v>0</v>
      </c>
      <c r="H43" s="107"/>
      <c r="I43" s="108">
        <f t="shared" si="1"/>
        <v>0</v>
      </c>
      <c r="J43" s="109" t="str">
        <f t="shared" si="2"/>
        <v/>
      </c>
    </row>
    <row r="44" spans="1:10" ht="25.5" customHeight="1" x14ac:dyDescent="0.2">
      <c r="A44" s="88">
        <v>3</v>
      </c>
      <c r="B44" s="110" t="s">
        <v>65</v>
      </c>
      <c r="C44" s="238" t="s">
        <v>66</v>
      </c>
      <c r="D44" s="238"/>
      <c r="E44" s="238"/>
      <c r="F44" s="111">
        <f>'300 1 Pol'!AE131</f>
        <v>0</v>
      </c>
      <c r="G44" s="102">
        <f>'300 1 Pol'!AF131</f>
        <v>0</v>
      </c>
      <c r="H44" s="102"/>
      <c r="I44" s="103">
        <f t="shared" si="1"/>
        <v>0</v>
      </c>
      <c r="J44" s="104" t="str">
        <f t="shared" si="2"/>
        <v/>
      </c>
    </row>
    <row r="45" spans="1:10" ht="25.5" customHeight="1" x14ac:dyDescent="0.2">
      <c r="A45" s="88">
        <v>3</v>
      </c>
      <c r="B45" s="110" t="s">
        <v>67</v>
      </c>
      <c r="C45" s="238" t="s">
        <v>68</v>
      </c>
      <c r="D45" s="238"/>
      <c r="E45" s="238"/>
      <c r="F45" s="111">
        <f>'300 2 Pol'!AE224</f>
        <v>0</v>
      </c>
      <c r="G45" s="102">
        <f>'300 2 Pol'!AF224</f>
        <v>0</v>
      </c>
      <c r="H45" s="102"/>
      <c r="I45" s="103">
        <f t="shared" si="1"/>
        <v>0</v>
      </c>
      <c r="J45" s="104" t="str">
        <f t="shared" si="2"/>
        <v/>
      </c>
    </row>
    <row r="46" spans="1:10" ht="25.5" customHeight="1" x14ac:dyDescent="0.2">
      <c r="A46" s="88">
        <v>3</v>
      </c>
      <c r="B46" s="110" t="s">
        <v>69</v>
      </c>
      <c r="C46" s="238" t="s">
        <v>70</v>
      </c>
      <c r="D46" s="238"/>
      <c r="E46" s="238"/>
      <c r="F46" s="111">
        <f>'300 3 Pol'!AE361</f>
        <v>0</v>
      </c>
      <c r="G46" s="102">
        <f>'300 3 Pol'!AF361</f>
        <v>0</v>
      </c>
      <c r="H46" s="102"/>
      <c r="I46" s="103">
        <f t="shared" si="1"/>
        <v>0</v>
      </c>
      <c r="J46" s="104" t="str">
        <f t="shared" si="2"/>
        <v/>
      </c>
    </row>
    <row r="47" spans="1:10" ht="25.5" customHeight="1" x14ac:dyDescent="0.2">
      <c r="A47" s="88">
        <v>2</v>
      </c>
      <c r="B47" s="105" t="s">
        <v>71</v>
      </c>
      <c r="C47" s="239" t="s">
        <v>72</v>
      </c>
      <c r="D47" s="239"/>
      <c r="E47" s="239"/>
      <c r="F47" s="106">
        <f>'301 1 Pol'!AE225+'301 2 Pol'!AE248</f>
        <v>0</v>
      </c>
      <c r="G47" s="107">
        <f>'301 1 Pol'!AF225+'301 2 Pol'!AF248</f>
        <v>0</v>
      </c>
      <c r="H47" s="107"/>
      <c r="I47" s="108">
        <f t="shared" si="1"/>
        <v>0</v>
      </c>
      <c r="J47" s="109" t="str">
        <f t="shared" si="2"/>
        <v/>
      </c>
    </row>
    <row r="48" spans="1:10" ht="25.5" customHeight="1" x14ac:dyDescent="0.2">
      <c r="A48" s="88">
        <v>3</v>
      </c>
      <c r="B48" s="110" t="s">
        <v>65</v>
      </c>
      <c r="C48" s="238" t="s">
        <v>73</v>
      </c>
      <c r="D48" s="238"/>
      <c r="E48" s="238"/>
      <c r="F48" s="111">
        <f>'301 1 Pol'!AE225</f>
        <v>0</v>
      </c>
      <c r="G48" s="102">
        <f>'301 1 Pol'!AF225</f>
        <v>0</v>
      </c>
      <c r="H48" s="102"/>
      <c r="I48" s="103">
        <f t="shared" si="1"/>
        <v>0</v>
      </c>
      <c r="J48" s="104" t="str">
        <f t="shared" si="2"/>
        <v/>
      </c>
    </row>
    <row r="49" spans="1:10" ht="25.5" customHeight="1" x14ac:dyDescent="0.2">
      <c r="A49" s="88">
        <v>3</v>
      </c>
      <c r="B49" s="110" t="s">
        <v>67</v>
      </c>
      <c r="C49" s="238" t="s">
        <v>74</v>
      </c>
      <c r="D49" s="238"/>
      <c r="E49" s="238"/>
      <c r="F49" s="111">
        <f>'301 2 Pol'!AE248</f>
        <v>0</v>
      </c>
      <c r="G49" s="102">
        <f>'301 2 Pol'!AF248</f>
        <v>0</v>
      </c>
      <c r="H49" s="102"/>
      <c r="I49" s="103">
        <f t="shared" si="1"/>
        <v>0</v>
      </c>
      <c r="J49" s="104" t="str">
        <f t="shared" si="2"/>
        <v/>
      </c>
    </row>
    <row r="50" spans="1:10" ht="25.5" customHeight="1" x14ac:dyDescent="0.2">
      <c r="A50" s="88">
        <v>2</v>
      </c>
      <c r="B50" s="105" t="s">
        <v>75</v>
      </c>
      <c r="C50" s="239" t="s">
        <v>76</v>
      </c>
      <c r="D50" s="239"/>
      <c r="E50" s="239"/>
      <c r="F50" s="106">
        <f>'302 1 Pol'!AE86</f>
        <v>0</v>
      </c>
      <c r="G50" s="107">
        <f>'302 1 Pol'!AF86</f>
        <v>0</v>
      </c>
      <c r="H50" s="107"/>
      <c r="I50" s="108">
        <f t="shared" si="1"/>
        <v>0</v>
      </c>
      <c r="J50" s="109" t="str">
        <f t="shared" si="2"/>
        <v/>
      </c>
    </row>
    <row r="51" spans="1:10" ht="25.5" customHeight="1" x14ac:dyDescent="0.2">
      <c r="A51" s="88">
        <v>3</v>
      </c>
      <c r="B51" s="110" t="s">
        <v>65</v>
      </c>
      <c r="C51" s="238" t="s">
        <v>76</v>
      </c>
      <c r="D51" s="238"/>
      <c r="E51" s="238"/>
      <c r="F51" s="111">
        <f>'302 1 Pol'!AE86</f>
        <v>0</v>
      </c>
      <c r="G51" s="102">
        <f>'302 1 Pol'!AF86</f>
        <v>0</v>
      </c>
      <c r="H51" s="102"/>
      <c r="I51" s="103">
        <f t="shared" si="1"/>
        <v>0</v>
      </c>
      <c r="J51" s="104" t="str">
        <f t="shared" si="2"/>
        <v/>
      </c>
    </row>
    <row r="52" spans="1:10" ht="25.5" customHeight="1" x14ac:dyDescent="0.2">
      <c r="A52" s="88"/>
      <c r="B52" s="240" t="s">
        <v>77</v>
      </c>
      <c r="C52" s="241"/>
      <c r="D52" s="241"/>
      <c r="E52" s="241"/>
      <c r="F52" s="112">
        <f>SUMIF(A39:A51,"=1",F39:F51)</f>
        <v>0</v>
      </c>
      <c r="G52" s="113">
        <f>SUMIF(A39:A51,"=1",G39:G51)</f>
        <v>0</v>
      </c>
      <c r="H52" s="113">
        <f>SUMIF(A39:A51,"=1",H39:H51)</f>
        <v>0</v>
      </c>
      <c r="I52" s="114">
        <f>SUMIF(A39:A51,"=1",I39:I51)</f>
        <v>0</v>
      </c>
      <c r="J52" s="115">
        <f>SUMIF(A39:A51,"=1",J39:J51)</f>
        <v>0</v>
      </c>
    </row>
    <row r="56" spans="1:10" ht="15.75" x14ac:dyDescent="0.25">
      <c r="B56" s="124" t="s">
        <v>79</v>
      </c>
    </row>
    <row r="58" spans="1:10" ht="25.5" customHeight="1" x14ac:dyDescent="0.2">
      <c r="A58" s="126"/>
      <c r="B58" s="129" t="s">
        <v>17</v>
      </c>
      <c r="C58" s="129" t="s">
        <v>5</v>
      </c>
      <c r="D58" s="130"/>
      <c r="E58" s="130"/>
      <c r="F58" s="131" t="s">
        <v>80</v>
      </c>
      <c r="G58" s="131"/>
      <c r="H58" s="131"/>
      <c r="I58" s="131" t="s">
        <v>29</v>
      </c>
      <c r="J58" s="131" t="s">
        <v>0</v>
      </c>
    </row>
    <row r="59" spans="1:10" ht="36.75" customHeight="1" x14ac:dyDescent="0.2">
      <c r="A59" s="127"/>
      <c r="B59" s="132" t="s">
        <v>65</v>
      </c>
      <c r="C59" s="242" t="s">
        <v>81</v>
      </c>
      <c r="D59" s="243"/>
      <c r="E59" s="243"/>
      <c r="F59" s="138" t="s">
        <v>24</v>
      </c>
      <c r="G59" s="139"/>
      <c r="H59" s="139"/>
      <c r="I59" s="139">
        <f>'300 1 Pol'!G8+'300 2 Pol'!G8+'300 3 Pol'!G8+'301 1 Pol'!G8+'301 2 Pol'!G8+'302 1 Pol'!G8</f>
        <v>0</v>
      </c>
      <c r="J59" s="136" t="str">
        <f>IF(I78=0,"",I59/I78*100)</f>
        <v/>
      </c>
    </row>
    <row r="60" spans="1:10" ht="36.75" customHeight="1" x14ac:dyDescent="0.2">
      <c r="A60" s="127"/>
      <c r="B60" s="132" t="s">
        <v>82</v>
      </c>
      <c r="C60" s="242" t="s">
        <v>83</v>
      </c>
      <c r="D60" s="243"/>
      <c r="E60" s="243"/>
      <c r="F60" s="138" t="s">
        <v>24</v>
      </c>
      <c r="G60" s="139"/>
      <c r="H60" s="139"/>
      <c r="I60" s="139">
        <f>'302 1 Pol'!G32</f>
        <v>0</v>
      </c>
      <c r="J60" s="136" t="str">
        <f>IF(I78=0,"",I60/I78*100)</f>
        <v/>
      </c>
    </row>
    <row r="61" spans="1:10" ht="36.75" customHeight="1" x14ac:dyDescent="0.2">
      <c r="A61" s="127"/>
      <c r="B61" s="132" t="s">
        <v>67</v>
      </c>
      <c r="C61" s="242" t="s">
        <v>84</v>
      </c>
      <c r="D61" s="243"/>
      <c r="E61" s="243"/>
      <c r="F61" s="138" t="s">
        <v>24</v>
      </c>
      <c r="G61" s="139"/>
      <c r="H61" s="139"/>
      <c r="I61" s="139">
        <f>'300 1 Pol'!G71+'300 2 Pol'!G166+'300 3 Pol'!G250+'301 1 Pol'!G85+'301 2 Pol'!G135</f>
        <v>0</v>
      </c>
      <c r="J61" s="136" t="str">
        <f>IF(I78=0,"",I61/I78*100)</f>
        <v/>
      </c>
    </row>
    <row r="62" spans="1:10" ht="36.75" customHeight="1" x14ac:dyDescent="0.2">
      <c r="A62" s="127"/>
      <c r="B62" s="132" t="s">
        <v>69</v>
      </c>
      <c r="C62" s="242" t="s">
        <v>85</v>
      </c>
      <c r="D62" s="243"/>
      <c r="E62" s="243"/>
      <c r="F62" s="138" t="s">
        <v>24</v>
      </c>
      <c r="G62" s="139"/>
      <c r="H62" s="139"/>
      <c r="I62" s="139">
        <f>'300 1 Pol'!G81+'300 2 Pol'!G173+'300 3 Pol'!G257+'301 1 Pol'!G99+'301 2 Pol'!G147</f>
        <v>0</v>
      </c>
      <c r="J62" s="136" t="str">
        <f>IF(I78=0,"",I62/I78*100)</f>
        <v/>
      </c>
    </row>
    <row r="63" spans="1:10" ht="36.75" customHeight="1" x14ac:dyDescent="0.2">
      <c r="A63" s="127"/>
      <c r="B63" s="132" t="s">
        <v>86</v>
      </c>
      <c r="C63" s="242" t="s">
        <v>87</v>
      </c>
      <c r="D63" s="243"/>
      <c r="E63" s="243"/>
      <c r="F63" s="138" t="s">
        <v>24</v>
      </c>
      <c r="G63" s="139"/>
      <c r="H63" s="139"/>
      <c r="I63" s="139">
        <f>'300 1 Pol'!G83+'300 2 Pol'!G175+'300 3 Pol'!G259+'301 1 Pol'!G124+'301 2 Pol'!G170</f>
        <v>0</v>
      </c>
      <c r="J63" s="136" t="str">
        <f>IF(I78=0,"",I63/I78*100)</f>
        <v/>
      </c>
    </row>
    <row r="64" spans="1:10" ht="36.75" customHeight="1" x14ac:dyDescent="0.2">
      <c r="A64" s="127"/>
      <c r="B64" s="132" t="s">
        <v>88</v>
      </c>
      <c r="C64" s="242" t="s">
        <v>89</v>
      </c>
      <c r="D64" s="243"/>
      <c r="E64" s="243"/>
      <c r="F64" s="138" t="s">
        <v>24</v>
      </c>
      <c r="G64" s="139"/>
      <c r="H64" s="139"/>
      <c r="I64" s="139">
        <f>'300 1 Pol'!G90+'300 2 Pol'!G186+'300 3 Pol'!G271+'301 1 Pol'!G151+'301 2 Pol'!G190</f>
        <v>0</v>
      </c>
      <c r="J64" s="136" t="str">
        <f>IF(I78=0,"",I64/I78*100)</f>
        <v/>
      </c>
    </row>
    <row r="65" spans="1:10" ht="36.75" customHeight="1" x14ac:dyDescent="0.2">
      <c r="A65" s="127"/>
      <c r="B65" s="132" t="s">
        <v>90</v>
      </c>
      <c r="C65" s="242" t="s">
        <v>91</v>
      </c>
      <c r="D65" s="243"/>
      <c r="E65" s="243"/>
      <c r="F65" s="138" t="s">
        <v>24</v>
      </c>
      <c r="G65" s="139"/>
      <c r="H65" s="139"/>
      <c r="I65" s="139">
        <f>'301 1 Pol'!G154+'301 2 Pol'!G193</f>
        <v>0</v>
      </c>
      <c r="J65" s="136" t="str">
        <f>IF(I78=0,"",I65/I78*100)</f>
        <v/>
      </c>
    </row>
    <row r="66" spans="1:10" ht="36.75" customHeight="1" x14ac:dyDescent="0.2">
      <c r="A66" s="127"/>
      <c r="B66" s="132" t="s">
        <v>92</v>
      </c>
      <c r="C66" s="242" t="s">
        <v>93</v>
      </c>
      <c r="D66" s="243"/>
      <c r="E66" s="243"/>
      <c r="F66" s="138" t="s">
        <v>24</v>
      </c>
      <c r="G66" s="139"/>
      <c r="H66" s="139"/>
      <c r="I66" s="139">
        <f>'300 1 Pol'!G95+'300 2 Pol'!G192+'300 3 Pol'!G298+'301 1 Pol'!G165+'301 2 Pol'!G196</f>
        <v>0</v>
      </c>
      <c r="J66" s="136" t="str">
        <f>IF(I78=0,"",I66/I78*100)</f>
        <v/>
      </c>
    </row>
    <row r="67" spans="1:10" ht="36.75" customHeight="1" x14ac:dyDescent="0.2">
      <c r="A67" s="127"/>
      <c r="B67" s="132" t="s">
        <v>94</v>
      </c>
      <c r="C67" s="242" t="s">
        <v>95</v>
      </c>
      <c r="D67" s="243"/>
      <c r="E67" s="243"/>
      <c r="F67" s="138" t="s">
        <v>24</v>
      </c>
      <c r="G67" s="139"/>
      <c r="H67" s="139"/>
      <c r="I67" s="139">
        <f>'300 1 Pol'!G118+'300 3 Pol'!G324+'301 1 Pol'!G188+'301 2 Pol'!G222</f>
        <v>0</v>
      </c>
      <c r="J67" s="136" t="str">
        <f>IF(I78=0,"",I67/I78*100)</f>
        <v/>
      </c>
    </row>
    <row r="68" spans="1:10" ht="36.75" customHeight="1" x14ac:dyDescent="0.2">
      <c r="A68" s="127"/>
      <c r="B68" s="132" t="s">
        <v>96</v>
      </c>
      <c r="C68" s="242" t="s">
        <v>97</v>
      </c>
      <c r="D68" s="243"/>
      <c r="E68" s="243"/>
      <c r="F68" s="138" t="s">
        <v>24</v>
      </c>
      <c r="G68" s="139"/>
      <c r="H68" s="139"/>
      <c r="I68" s="139">
        <f>'300 3 Pol'!G329</f>
        <v>0</v>
      </c>
      <c r="J68" s="136" t="str">
        <f>IF(I78=0,"",I68/I78*100)</f>
        <v/>
      </c>
    </row>
    <row r="69" spans="1:10" ht="36.75" customHeight="1" x14ac:dyDescent="0.2">
      <c r="A69" s="127"/>
      <c r="B69" s="132" t="s">
        <v>98</v>
      </c>
      <c r="C69" s="242" t="s">
        <v>99</v>
      </c>
      <c r="D69" s="243"/>
      <c r="E69" s="243"/>
      <c r="F69" s="138" t="s">
        <v>24</v>
      </c>
      <c r="G69" s="139"/>
      <c r="H69" s="139"/>
      <c r="I69" s="139">
        <f>'301 1 Pol'!G192+'301 2 Pol'!G226</f>
        <v>0</v>
      </c>
      <c r="J69" s="136" t="str">
        <f>IF(I78=0,"",I69/I78*100)</f>
        <v/>
      </c>
    </row>
    <row r="70" spans="1:10" ht="36.75" customHeight="1" x14ac:dyDescent="0.2">
      <c r="A70" s="127"/>
      <c r="B70" s="132" t="s">
        <v>100</v>
      </c>
      <c r="C70" s="242" t="s">
        <v>101</v>
      </c>
      <c r="D70" s="243"/>
      <c r="E70" s="243"/>
      <c r="F70" s="138" t="s">
        <v>24</v>
      </c>
      <c r="G70" s="139"/>
      <c r="H70" s="139"/>
      <c r="I70" s="139">
        <f>'301 1 Pol'!G213</f>
        <v>0</v>
      </c>
      <c r="J70" s="136" t="str">
        <f>IF(I78=0,"",I70/I78*100)</f>
        <v/>
      </c>
    </row>
    <row r="71" spans="1:10" ht="36.75" customHeight="1" x14ac:dyDescent="0.2">
      <c r="A71" s="127"/>
      <c r="B71" s="132" t="s">
        <v>102</v>
      </c>
      <c r="C71" s="242" t="s">
        <v>103</v>
      </c>
      <c r="D71" s="243"/>
      <c r="E71" s="243"/>
      <c r="F71" s="138" t="s">
        <v>24</v>
      </c>
      <c r="G71" s="139"/>
      <c r="H71" s="139"/>
      <c r="I71" s="139">
        <f>'301 2 Pol'!G238</f>
        <v>0</v>
      </c>
      <c r="J71" s="136" t="str">
        <f>IF(I78=0,"",I71/I78*100)</f>
        <v/>
      </c>
    </row>
    <row r="72" spans="1:10" ht="36.75" customHeight="1" x14ac:dyDescent="0.2">
      <c r="A72" s="127"/>
      <c r="B72" s="132" t="s">
        <v>104</v>
      </c>
      <c r="C72" s="242" t="s">
        <v>105</v>
      </c>
      <c r="D72" s="243"/>
      <c r="E72" s="243"/>
      <c r="F72" s="138" t="s">
        <v>24</v>
      </c>
      <c r="G72" s="139"/>
      <c r="H72" s="139"/>
      <c r="I72" s="139">
        <f>'300 3 Pol'!G343+'301 1 Pol'!G218+'301 2 Pol'!G241</f>
        <v>0</v>
      </c>
      <c r="J72" s="136" t="str">
        <f>IF(I78=0,"",I72/I78*100)</f>
        <v/>
      </c>
    </row>
    <row r="73" spans="1:10" ht="36.75" customHeight="1" x14ac:dyDescent="0.2">
      <c r="A73" s="127"/>
      <c r="B73" s="132" t="s">
        <v>106</v>
      </c>
      <c r="C73" s="242" t="s">
        <v>107</v>
      </c>
      <c r="D73" s="243"/>
      <c r="E73" s="243"/>
      <c r="F73" s="138" t="s">
        <v>24</v>
      </c>
      <c r="G73" s="139"/>
      <c r="H73" s="139"/>
      <c r="I73" s="139">
        <f>'300 1 Pol'!G120+'300 3 Pol'!G346</f>
        <v>0</v>
      </c>
      <c r="J73" s="136" t="str">
        <f>IF(I78=0,"",I73/I78*100)</f>
        <v/>
      </c>
    </row>
    <row r="74" spans="1:10" ht="36.75" customHeight="1" x14ac:dyDescent="0.2">
      <c r="A74" s="127"/>
      <c r="B74" s="132" t="s">
        <v>108</v>
      </c>
      <c r="C74" s="242" t="s">
        <v>109</v>
      </c>
      <c r="D74" s="243"/>
      <c r="E74" s="243"/>
      <c r="F74" s="138" t="s">
        <v>24</v>
      </c>
      <c r="G74" s="139"/>
      <c r="H74" s="139"/>
      <c r="I74" s="139">
        <f>'300 1 Pol'!G127+'300 2 Pol'!G216+'300 3 Pol'!G357+'301 1 Pol'!G221+'301 2 Pol'!G244</f>
        <v>0</v>
      </c>
      <c r="J74" s="136" t="str">
        <f>IF(I78=0,"",I74/I78*100)</f>
        <v/>
      </c>
    </row>
    <row r="75" spans="1:10" ht="36.75" customHeight="1" x14ac:dyDescent="0.2">
      <c r="A75" s="127"/>
      <c r="B75" s="132" t="s">
        <v>110</v>
      </c>
      <c r="C75" s="242" t="s">
        <v>111</v>
      </c>
      <c r="D75" s="243"/>
      <c r="E75" s="243"/>
      <c r="F75" s="138" t="s">
        <v>26</v>
      </c>
      <c r="G75" s="139"/>
      <c r="H75" s="139"/>
      <c r="I75" s="139">
        <f>'300 2 Pol'!G219</f>
        <v>0</v>
      </c>
      <c r="J75" s="136" t="str">
        <f>IF(I78=0,"",I75/I78*100)</f>
        <v/>
      </c>
    </row>
    <row r="76" spans="1:10" ht="36.75" customHeight="1" x14ac:dyDescent="0.2">
      <c r="A76" s="127"/>
      <c r="B76" s="132" t="s">
        <v>112</v>
      </c>
      <c r="C76" s="242" t="s">
        <v>27</v>
      </c>
      <c r="D76" s="243"/>
      <c r="E76" s="243"/>
      <c r="F76" s="138" t="s">
        <v>112</v>
      </c>
      <c r="G76" s="139"/>
      <c r="H76" s="139"/>
      <c r="I76" s="139">
        <f>'00 0 Naklady'!G8</f>
        <v>0</v>
      </c>
      <c r="J76" s="136" t="str">
        <f>IF(I78=0,"",I76/I78*100)</f>
        <v/>
      </c>
    </row>
    <row r="77" spans="1:10" ht="36.75" customHeight="1" x14ac:dyDescent="0.2">
      <c r="A77" s="127"/>
      <c r="B77" s="132" t="s">
        <v>113</v>
      </c>
      <c r="C77" s="242" t="s">
        <v>28</v>
      </c>
      <c r="D77" s="243"/>
      <c r="E77" s="243"/>
      <c r="F77" s="138" t="s">
        <v>113</v>
      </c>
      <c r="G77" s="139"/>
      <c r="H77" s="139"/>
      <c r="I77" s="139">
        <f>'00 0 Naklady'!G24</f>
        <v>0</v>
      </c>
      <c r="J77" s="136" t="str">
        <f>IF(I78=0,"",I77/I78*100)</f>
        <v/>
      </c>
    </row>
    <row r="78" spans="1:10" ht="25.5" customHeight="1" x14ac:dyDescent="0.2">
      <c r="A78" s="128"/>
      <c r="B78" s="133" t="s">
        <v>1</v>
      </c>
      <c r="C78" s="134"/>
      <c r="D78" s="135"/>
      <c r="E78" s="135"/>
      <c r="F78" s="140"/>
      <c r="G78" s="141"/>
      <c r="H78" s="141"/>
      <c r="I78" s="141">
        <f>SUM(I59:I77)</f>
        <v>0</v>
      </c>
      <c r="J78" s="137">
        <f>SUM(J59:J77)</f>
        <v>0</v>
      </c>
    </row>
    <row r="79" spans="1:10" x14ac:dyDescent="0.2">
      <c r="F79" s="86"/>
      <c r="G79" s="86"/>
      <c r="H79" s="86"/>
      <c r="I79" s="86"/>
      <c r="J79" s="87"/>
    </row>
    <row r="80" spans="1:10" x14ac:dyDescent="0.2">
      <c r="F80" s="86"/>
      <c r="G80" s="86"/>
      <c r="H80" s="86"/>
      <c r="I80" s="86"/>
      <c r="J80" s="87"/>
    </row>
    <row r="81" spans="6:10" x14ac:dyDescent="0.2">
      <c r="F81" s="86"/>
      <c r="G81" s="86"/>
      <c r="H81" s="86"/>
      <c r="I81" s="86"/>
      <c r="J81" s="87"/>
    </row>
  </sheetData>
  <sheetProtection password="DCFD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4">
    <mergeCell ref="C75:E75"/>
    <mergeCell ref="C76:E76"/>
    <mergeCell ref="C77:E77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49:E49"/>
    <mergeCell ref="C50:E50"/>
    <mergeCell ref="C51:E51"/>
    <mergeCell ref="B52:E52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49" t="s">
        <v>7</v>
      </c>
      <c r="B2" s="48"/>
      <c r="C2" s="246"/>
      <c r="D2" s="246"/>
      <c r="E2" s="246"/>
      <c r="F2" s="246"/>
      <c r="G2" s="247"/>
    </row>
    <row r="3" spans="1:7" ht="24.95" customHeight="1" x14ac:dyDescent="0.2">
      <c r="A3" s="49" t="s">
        <v>8</v>
      </c>
      <c r="B3" s="48"/>
      <c r="C3" s="246"/>
      <c r="D3" s="246"/>
      <c r="E3" s="246"/>
      <c r="F3" s="246"/>
      <c r="G3" s="247"/>
    </row>
    <row r="4" spans="1:7" ht="24.95" customHeight="1" x14ac:dyDescent="0.2">
      <c r="A4" s="49" t="s">
        <v>9</v>
      </c>
      <c r="B4" s="48"/>
      <c r="C4" s="246"/>
      <c r="D4" s="246"/>
      <c r="E4" s="246"/>
      <c r="F4" s="246"/>
      <c r="G4" s="247"/>
    </row>
    <row r="5" spans="1:7" x14ac:dyDescent="0.2">
      <c r="B5" s="4"/>
      <c r="C5" s="5"/>
      <c r="D5" s="6"/>
    </row>
  </sheetData>
  <sheetProtection password="DCFD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8" t="s">
        <v>114</v>
      </c>
      <c r="B1" s="248"/>
      <c r="C1" s="248"/>
      <c r="D1" s="248"/>
      <c r="E1" s="248"/>
      <c r="F1" s="248"/>
      <c r="G1" s="248"/>
      <c r="AG1" t="s">
        <v>115</v>
      </c>
    </row>
    <row r="2" spans="1:60" ht="24.95" customHeight="1" x14ac:dyDescent="0.2">
      <c r="A2" s="143" t="s">
        <v>7</v>
      </c>
      <c r="B2" s="48" t="s">
        <v>44</v>
      </c>
      <c r="C2" s="249" t="s">
        <v>45</v>
      </c>
      <c r="D2" s="250"/>
      <c r="E2" s="250"/>
      <c r="F2" s="250"/>
      <c r="G2" s="251"/>
      <c r="AG2" t="s">
        <v>116</v>
      </c>
    </row>
    <row r="3" spans="1:60" ht="24.95" customHeight="1" x14ac:dyDescent="0.2">
      <c r="A3" s="143" t="s">
        <v>8</v>
      </c>
      <c r="B3" s="48" t="s">
        <v>117</v>
      </c>
      <c r="C3" s="249" t="s">
        <v>118</v>
      </c>
      <c r="D3" s="250"/>
      <c r="E3" s="250"/>
      <c r="F3" s="250"/>
      <c r="G3" s="251"/>
      <c r="AC3" s="125" t="s">
        <v>119</v>
      </c>
      <c r="AG3" t="s">
        <v>120</v>
      </c>
    </row>
    <row r="4" spans="1:60" ht="24.95" customHeight="1" x14ac:dyDescent="0.2">
      <c r="A4" s="144" t="s">
        <v>9</v>
      </c>
      <c r="B4" s="145" t="s">
        <v>60</v>
      </c>
      <c r="C4" s="252" t="s">
        <v>61</v>
      </c>
      <c r="D4" s="253"/>
      <c r="E4" s="253"/>
      <c r="F4" s="253"/>
      <c r="G4" s="254"/>
      <c r="AG4" t="s">
        <v>121</v>
      </c>
    </row>
    <row r="5" spans="1:60" x14ac:dyDescent="0.2">
      <c r="D5" s="10"/>
    </row>
    <row r="6" spans="1:60" ht="38.25" x14ac:dyDescent="0.2">
      <c r="A6" s="147" t="s">
        <v>122</v>
      </c>
      <c r="B6" s="149" t="s">
        <v>123</v>
      </c>
      <c r="C6" s="149" t="s">
        <v>124</v>
      </c>
      <c r="D6" s="148" t="s">
        <v>125</v>
      </c>
      <c r="E6" s="147" t="s">
        <v>126</v>
      </c>
      <c r="F6" s="146" t="s">
        <v>127</v>
      </c>
      <c r="G6" s="147" t="s">
        <v>29</v>
      </c>
      <c r="H6" s="150" t="s">
        <v>30</v>
      </c>
      <c r="I6" s="150" t="s">
        <v>128</v>
      </c>
      <c r="J6" s="150" t="s">
        <v>31</v>
      </c>
      <c r="K6" s="150" t="s">
        <v>129</v>
      </c>
      <c r="L6" s="150" t="s">
        <v>130</v>
      </c>
      <c r="M6" s="150" t="s">
        <v>131</v>
      </c>
      <c r="N6" s="150" t="s">
        <v>132</v>
      </c>
      <c r="O6" s="150" t="s">
        <v>133</v>
      </c>
      <c r="P6" s="150" t="s">
        <v>134</v>
      </c>
      <c r="Q6" s="150" t="s">
        <v>135</v>
      </c>
      <c r="R6" s="150" t="s">
        <v>136</v>
      </c>
      <c r="S6" s="150" t="s">
        <v>137</v>
      </c>
      <c r="T6" s="150" t="s">
        <v>138</v>
      </c>
      <c r="U6" s="150" t="s">
        <v>139</v>
      </c>
      <c r="V6" s="150" t="s">
        <v>140</v>
      </c>
      <c r="W6" s="150" t="s">
        <v>141</v>
      </c>
      <c r="X6" s="150" t="s">
        <v>142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2" t="s">
        <v>143</v>
      </c>
      <c r="B8" s="163" t="s">
        <v>112</v>
      </c>
      <c r="C8" s="183" t="s">
        <v>27</v>
      </c>
      <c r="D8" s="164"/>
      <c r="E8" s="165"/>
      <c r="F8" s="166"/>
      <c r="G8" s="166">
        <f>SUMIF(AG9:AG23,"&lt;&gt;NOR",G9:G23)</f>
        <v>0</v>
      </c>
      <c r="H8" s="166"/>
      <c r="I8" s="166">
        <f>SUM(I9:I23)</f>
        <v>0</v>
      </c>
      <c r="J8" s="166"/>
      <c r="K8" s="166">
        <f>SUM(K9:K23)</f>
        <v>0</v>
      </c>
      <c r="L8" s="166"/>
      <c r="M8" s="166">
        <f>SUM(M9:M23)</f>
        <v>0</v>
      </c>
      <c r="N8" s="166"/>
      <c r="O8" s="166">
        <f>SUM(O9:O23)</f>
        <v>0</v>
      </c>
      <c r="P8" s="166"/>
      <c r="Q8" s="166">
        <f>SUM(Q9:Q23)</f>
        <v>0</v>
      </c>
      <c r="R8" s="166"/>
      <c r="S8" s="166"/>
      <c r="T8" s="167"/>
      <c r="U8" s="161"/>
      <c r="V8" s="161">
        <f>SUM(V9:V23)</f>
        <v>0</v>
      </c>
      <c r="W8" s="161"/>
      <c r="X8" s="161"/>
      <c r="AG8" t="s">
        <v>144</v>
      </c>
    </row>
    <row r="9" spans="1:60" outlineLevel="1" x14ac:dyDescent="0.2">
      <c r="A9" s="175">
        <v>1</v>
      </c>
      <c r="B9" s="176" t="s">
        <v>145</v>
      </c>
      <c r="C9" s="184" t="s">
        <v>146</v>
      </c>
      <c r="D9" s="177" t="s">
        <v>147</v>
      </c>
      <c r="E9" s="178">
        <v>1</v>
      </c>
      <c r="F9" s="179"/>
      <c r="G9" s="180">
        <f t="shared" ref="G9:G23" si="0">ROUND(E9*F9,2)</f>
        <v>0</v>
      </c>
      <c r="H9" s="179"/>
      <c r="I9" s="180">
        <f t="shared" ref="I9:I23" si="1">ROUND(E9*H9,2)</f>
        <v>0</v>
      </c>
      <c r="J9" s="179"/>
      <c r="K9" s="180">
        <f t="shared" ref="K9:K23" si="2">ROUND(E9*J9,2)</f>
        <v>0</v>
      </c>
      <c r="L9" s="180">
        <v>21</v>
      </c>
      <c r="M9" s="180">
        <f t="shared" ref="M9:M23" si="3">G9*(1+L9/100)</f>
        <v>0</v>
      </c>
      <c r="N9" s="180">
        <v>0</v>
      </c>
      <c r="O9" s="180">
        <f t="shared" ref="O9:O23" si="4">ROUND(E9*N9,2)</f>
        <v>0</v>
      </c>
      <c r="P9" s="180">
        <v>0</v>
      </c>
      <c r="Q9" s="180">
        <f t="shared" ref="Q9:Q23" si="5">ROUND(E9*P9,2)</f>
        <v>0</v>
      </c>
      <c r="R9" s="180"/>
      <c r="S9" s="180" t="s">
        <v>148</v>
      </c>
      <c r="T9" s="181" t="s">
        <v>149</v>
      </c>
      <c r="U9" s="160">
        <v>0</v>
      </c>
      <c r="V9" s="160">
        <f t="shared" ref="V9:V23" si="6">ROUND(E9*U9,2)</f>
        <v>0</v>
      </c>
      <c r="W9" s="160"/>
      <c r="X9" s="160" t="s">
        <v>150</v>
      </c>
      <c r="Y9" s="151"/>
      <c r="Z9" s="151"/>
      <c r="AA9" s="151"/>
      <c r="AB9" s="151"/>
      <c r="AC9" s="151"/>
      <c r="AD9" s="151"/>
      <c r="AE9" s="151"/>
      <c r="AF9" s="151"/>
      <c r="AG9" s="151" t="s">
        <v>151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75">
        <v>2</v>
      </c>
      <c r="B10" s="176" t="s">
        <v>152</v>
      </c>
      <c r="C10" s="184" t="s">
        <v>153</v>
      </c>
      <c r="D10" s="177" t="s">
        <v>147</v>
      </c>
      <c r="E10" s="178">
        <v>1</v>
      </c>
      <c r="F10" s="179"/>
      <c r="G10" s="180">
        <f t="shared" si="0"/>
        <v>0</v>
      </c>
      <c r="H10" s="179"/>
      <c r="I10" s="180">
        <f t="shared" si="1"/>
        <v>0</v>
      </c>
      <c r="J10" s="179"/>
      <c r="K10" s="180">
        <f t="shared" si="2"/>
        <v>0</v>
      </c>
      <c r="L10" s="180">
        <v>21</v>
      </c>
      <c r="M10" s="180">
        <f t="shared" si="3"/>
        <v>0</v>
      </c>
      <c r="N10" s="180">
        <v>0</v>
      </c>
      <c r="O10" s="180">
        <f t="shared" si="4"/>
        <v>0</v>
      </c>
      <c r="P10" s="180">
        <v>0</v>
      </c>
      <c r="Q10" s="180">
        <f t="shared" si="5"/>
        <v>0</v>
      </c>
      <c r="R10" s="180"/>
      <c r="S10" s="180" t="s">
        <v>148</v>
      </c>
      <c r="T10" s="181" t="s">
        <v>149</v>
      </c>
      <c r="U10" s="160">
        <v>0</v>
      </c>
      <c r="V10" s="160">
        <f t="shared" si="6"/>
        <v>0</v>
      </c>
      <c r="W10" s="160"/>
      <c r="X10" s="160" t="s">
        <v>150</v>
      </c>
      <c r="Y10" s="151"/>
      <c r="Z10" s="151"/>
      <c r="AA10" s="151"/>
      <c r="AB10" s="151"/>
      <c r="AC10" s="151"/>
      <c r="AD10" s="151"/>
      <c r="AE10" s="151"/>
      <c r="AF10" s="151"/>
      <c r="AG10" s="151" t="s">
        <v>151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75">
        <v>3</v>
      </c>
      <c r="B11" s="176" t="s">
        <v>154</v>
      </c>
      <c r="C11" s="184" t="s">
        <v>155</v>
      </c>
      <c r="D11" s="177" t="s">
        <v>147</v>
      </c>
      <c r="E11" s="178">
        <v>1</v>
      </c>
      <c r="F11" s="179"/>
      <c r="G11" s="180">
        <f t="shared" si="0"/>
        <v>0</v>
      </c>
      <c r="H11" s="179"/>
      <c r="I11" s="180">
        <f t="shared" si="1"/>
        <v>0</v>
      </c>
      <c r="J11" s="179"/>
      <c r="K11" s="180">
        <f t="shared" si="2"/>
        <v>0</v>
      </c>
      <c r="L11" s="180">
        <v>21</v>
      </c>
      <c r="M11" s="180">
        <f t="shared" si="3"/>
        <v>0</v>
      </c>
      <c r="N11" s="180">
        <v>0</v>
      </c>
      <c r="O11" s="180">
        <f t="shared" si="4"/>
        <v>0</v>
      </c>
      <c r="P11" s="180">
        <v>0</v>
      </c>
      <c r="Q11" s="180">
        <f t="shared" si="5"/>
        <v>0</v>
      </c>
      <c r="R11" s="180"/>
      <c r="S11" s="180" t="s">
        <v>148</v>
      </c>
      <c r="T11" s="181" t="s">
        <v>149</v>
      </c>
      <c r="U11" s="160">
        <v>0</v>
      </c>
      <c r="V11" s="160">
        <f t="shared" si="6"/>
        <v>0</v>
      </c>
      <c r="W11" s="160"/>
      <c r="X11" s="160" t="s">
        <v>150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156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75">
        <v>4</v>
      </c>
      <c r="B12" s="176" t="s">
        <v>157</v>
      </c>
      <c r="C12" s="184" t="s">
        <v>158</v>
      </c>
      <c r="D12" s="177" t="s">
        <v>147</v>
      </c>
      <c r="E12" s="178">
        <v>1</v>
      </c>
      <c r="F12" s="179"/>
      <c r="G12" s="180">
        <f t="shared" si="0"/>
        <v>0</v>
      </c>
      <c r="H12" s="179"/>
      <c r="I12" s="180">
        <f t="shared" si="1"/>
        <v>0</v>
      </c>
      <c r="J12" s="179"/>
      <c r="K12" s="180">
        <f t="shared" si="2"/>
        <v>0</v>
      </c>
      <c r="L12" s="180">
        <v>21</v>
      </c>
      <c r="M12" s="180">
        <f t="shared" si="3"/>
        <v>0</v>
      </c>
      <c r="N12" s="180">
        <v>0</v>
      </c>
      <c r="O12" s="180">
        <f t="shared" si="4"/>
        <v>0</v>
      </c>
      <c r="P12" s="180">
        <v>0</v>
      </c>
      <c r="Q12" s="180">
        <f t="shared" si="5"/>
        <v>0</v>
      </c>
      <c r="R12" s="180"/>
      <c r="S12" s="180" t="s">
        <v>148</v>
      </c>
      <c r="T12" s="181" t="s">
        <v>149</v>
      </c>
      <c r="U12" s="160">
        <v>0</v>
      </c>
      <c r="V12" s="160">
        <f t="shared" si="6"/>
        <v>0</v>
      </c>
      <c r="W12" s="160"/>
      <c r="X12" s="160" t="s">
        <v>150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151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75">
        <v>5</v>
      </c>
      <c r="B13" s="176" t="s">
        <v>159</v>
      </c>
      <c r="C13" s="184" t="s">
        <v>160</v>
      </c>
      <c r="D13" s="177" t="s">
        <v>147</v>
      </c>
      <c r="E13" s="178">
        <v>1</v>
      </c>
      <c r="F13" s="179"/>
      <c r="G13" s="180">
        <f t="shared" si="0"/>
        <v>0</v>
      </c>
      <c r="H13" s="179"/>
      <c r="I13" s="180">
        <f t="shared" si="1"/>
        <v>0</v>
      </c>
      <c r="J13" s="179"/>
      <c r="K13" s="180">
        <f t="shared" si="2"/>
        <v>0</v>
      </c>
      <c r="L13" s="180">
        <v>21</v>
      </c>
      <c r="M13" s="180">
        <f t="shared" si="3"/>
        <v>0</v>
      </c>
      <c r="N13" s="180">
        <v>0</v>
      </c>
      <c r="O13" s="180">
        <f t="shared" si="4"/>
        <v>0</v>
      </c>
      <c r="P13" s="180">
        <v>0</v>
      </c>
      <c r="Q13" s="180">
        <f t="shared" si="5"/>
        <v>0</v>
      </c>
      <c r="R13" s="180"/>
      <c r="S13" s="180" t="s">
        <v>148</v>
      </c>
      <c r="T13" s="181" t="s">
        <v>149</v>
      </c>
      <c r="U13" s="160">
        <v>0</v>
      </c>
      <c r="V13" s="160">
        <f t="shared" si="6"/>
        <v>0</v>
      </c>
      <c r="W13" s="160"/>
      <c r="X13" s="160" t="s">
        <v>150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151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75">
        <v>6</v>
      </c>
      <c r="B14" s="176" t="s">
        <v>161</v>
      </c>
      <c r="C14" s="184" t="s">
        <v>162</v>
      </c>
      <c r="D14" s="177" t="s">
        <v>163</v>
      </c>
      <c r="E14" s="178">
        <v>1</v>
      </c>
      <c r="F14" s="179"/>
      <c r="G14" s="180">
        <f t="shared" si="0"/>
        <v>0</v>
      </c>
      <c r="H14" s="179"/>
      <c r="I14" s="180">
        <f t="shared" si="1"/>
        <v>0</v>
      </c>
      <c r="J14" s="179"/>
      <c r="K14" s="180">
        <f t="shared" si="2"/>
        <v>0</v>
      </c>
      <c r="L14" s="180">
        <v>21</v>
      </c>
      <c r="M14" s="180">
        <f t="shared" si="3"/>
        <v>0</v>
      </c>
      <c r="N14" s="180">
        <v>0</v>
      </c>
      <c r="O14" s="180">
        <f t="shared" si="4"/>
        <v>0</v>
      </c>
      <c r="P14" s="180">
        <v>0</v>
      </c>
      <c r="Q14" s="180">
        <f t="shared" si="5"/>
        <v>0</v>
      </c>
      <c r="R14" s="180"/>
      <c r="S14" s="180" t="s">
        <v>164</v>
      </c>
      <c r="T14" s="181" t="s">
        <v>149</v>
      </c>
      <c r="U14" s="160">
        <v>0</v>
      </c>
      <c r="V14" s="160">
        <f t="shared" si="6"/>
        <v>0</v>
      </c>
      <c r="W14" s="160"/>
      <c r="X14" s="160" t="s">
        <v>150</v>
      </c>
      <c r="Y14" s="151"/>
      <c r="Z14" s="151"/>
      <c r="AA14" s="151"/>
      <c r="AB14" s="151"/>
      <c r="AC14" s="151"/>
      <c r="AD14" s="151"/>
      <c r="AE14" s="151"/>
      <c r="AF14" s="151"/>
      <c r="AG14" s="151" t="s">
        <v>151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5">
        <v>7</v>
      </c>
      <c r="B15" s="176" t="s">
        <v>165</v>
      </c>
      <c r="C15" s="184" t="s">
        <v>166</v>
      </c>
      <c r="D15" s="177" t="s">
        <v>147</v>
      </c>
      <c r="E15" s="178">
        <v>1</v>
      </c>
      <c r="F15" s="179"/>
      <c r="G15" s="180">
        <f t="shared" si="0"/>
        <v>0</v>
      </c>
      <c r="H15" s="179"/>
      <c r="I15" s="180">
        <f t="shared" si="1"/>
        <v>0</v>
      </c>
      <c r="J15" s="179"/>
      <c r="K15" s="180">
        <f t="shared" si="2"/>
        <v>0</v>
      </c>
      <c r="L15" s="180">
        <v>21</v>
      </c>
      <c r="M15" s="180">
        <f t="shared" si="3"/>
        <v>0</v>
      </c>
      <c r="N15" s="180">
        <v>0</v>
      </c>
      <c r="O15" s="180">
        <f t="shared" si="4"/>
        <v>0</v>
      </c>
      <c r="P15" s="180">
        <v>0</v>
      </c>
      <c r="Q15" s="180">
        <f t="shared" si="5"/>
        <v>0</v>
      </c>
      <c r="R15" s="180"/>
      <c r="S15" s="180" t="s">
        <v>164</v>
      </c>
      <c r="T15" s="181" t="s">
        <v>149</v>
      </c>
      <c r="U15" s="160">
        <v>0</v>
      </c>
      <c r="V15" s="160">
        <f t="shared" si="6"/>
        <v>0</v>
      </c>
      <c r="W15" s="160"/>
      <c r="X15" s="160" t="s">
        <v>150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151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 x14ac:dyDescent="0.2">
      <c r="A16" s="175">
        <v>8</v>
      </c>
      <c r="B16" s="176" t="s">
        <v>167</v>
      </c>
      <c r="C16" s="184" t="s">
        <v>168</v>
      </c>
      <c r="D16" s="177" t="s">
        <v>163</v>
      </c>
      <c r="E16" s="178">
        <v>1</v>
      </c>
      <c r="F16" s="179"/>
      <c r="G16" s="180">
        <f t="shared" si="0"/>
        <v>0</v>
      </c>
      <c r="H16" s="179"/>
      <c r="I16" s="180">
        <f t="shared" si="1"/>
        <v>0</v>
      </c>
      <c r="J16" s="179"/>
      <c r="K16" s="180">
        <f t="shared" si="2"/>
        <v>0</v>
      </c>
      <c r="L16" s="180">
        <v>21</v>
      </c>
      <c r="M16" s="180">
        <f t="shared" si="3"/>
        <v>0</v>
      </c>
      <c r="N16" s="180">
        <v>0</v>
      </c>
      <c r="O16" s="180">
        <f t="shared" si="4"/>
        <v>0</v>
      </c>
      <c r="P16" s="180">
        <v>0</v>
      </c>
      <c r="Q16" s="180">
        <f t="shared" si="5"/>
        <v>0</v>
      </c>
      <c r="R16" s="180"/>
      <c r="S16" s="180" t="s">
        <v>164</v>
      </c>
      <c r="T16" s="181" t="s">
        <v>149</v>
      </c>
      <c r="U16" s="160">
        <v>0</v>
      </c>
      <c r="V16" s="160">
        <f t="shared" si="6"/>
        <v>0</v>
      </c>
      <c r="W16" s="160"/>
      <c r="X16" s="160" t="s">
        <v>150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151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75">
        <v>9</v>
      </c>
      <c r="B17" s="176" t="s">
        <v>169</v>
      </c>
      <c r="C17" s="184" t="s">
        <v>170</v>
      </c>
      <c r="D17" s="177" t="s">
        <v>163</v>
      </c>
      <c r="E17" s="178">
        <v>1</v>
      </c>
      <c r="F17" s="179"/>
      <c r="G17" s="180">
        <f t="shared" si="0"/>
        <v>0</v>
      </c>
      <c r="H17" s="179"/>
      <c r="I17" s="180">
        <f t="shared" si="1"/>
        <v>0</v>
      </c>
      <c r="J17" s="179"/>
      <c r="K17" s="180">
        <f t="shared" si="2"/>
        <v>0</v>
      </c>
      <c r="L17" s="180">
        <v>21</v>
      </c>
      <c r="M17" s="180">
        <f t="shared" si="3"/>
        <v>0</v>
      </c>
      <c r="N17" s="180">
        <v>0</v>
      </c>
      <c r="O17" s="180">
        <f t="shared" si="4"/>
        <v>0</v>
      </c>
      <c r="P17" s="180">
        <v>0</v>
      </c>
      <c r="Q17" s="180">
        <f t="shared" si="5"/>
        <v>0</v>
      </c>
      <c r="R17" s="180"/>
      <c r="S17" s="180" t="s">
        <v>164</v>
      </c>
      <c r="T17" s="181" t="s">
        <v>149</v>
      </c>
      <c r="U17" s="160">
        <v>0</v>
      </c>
      <c r="V17" s="160">
        <f t="shared" si="6"/>
        <v>0</v>
      </c>
      <c r="W17" s="160"/>
      <c r="X17" s="160" t="s">
        <v>150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151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5">
        <v>10</v>
      </c>
      <c r="B18" s="176" t="s">
        <v>171</v>
      </c>
      <c r="C18" s="184" t="s">
        <v>172</v>
      </c>
      <c r="D18" s="177" t="s">
        <v>163</v>
      </c>
      <c r="E18" s="178">
        <v>1</v>
      </c>
      <c r="F18" s="179"/>
      <c r="G18" s="180">
        <f t="shared" si="0"/>
        <v>0</v>
      </c>
      <c r="H18" s="179"/>
      <c r="I18" s="180">
        <f t="shared" si="1"/>
        <v>0</v>
      </c>
      <c r="J18" s="179"/>
      <c r="K18" s="180">
        <f t="shared" si="2"/>
        <v>0</v>
      </c>
      <c r="L18" s="180">
        <v>21</v>
      </c>
      <c r="M18" s="180">
        <f t="shared" si="3"/>
        <v>0</v>
      </c>
      <c r="N18" s="180">
        <v>0</v>
      </c>
      <c r="O18" s="180">
        <f t="shared" si="4"/>
        <v>0</v>
      </c>
      <c r="P18" s="180">
        <v>0</v>
      </c>
      <c r="Q18" s="180">
        <f t="shared" si="5"/>
        <v>0</v>
      </c>
      <c r="R18" s="180"/>
      <c r="S18" s="180" t="s">
        <v>164</v>
      </c>
      <c r="T18" s="181" t="s">
        <v>149</v>
      </c>
      <c r="U18" s="160">
        <v>0</v>
      </c>
      <c r="V18" s="160">
        <f t="shared" si="6"/>
        <v>0</v>
      </c>
      <c r="W18" s="160"/>
      <c r="X18" s="160" t="s">
        <v>150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151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75">
        <v>11</v>
      </c>
      <c r="B19" s="176" t="s">
        <v>173</v>
      </c>
      <c r="C19" s="184" t="s">
        <v>174</v>
      </c>
      <c r="D19" s="177" t="s">
        <v>163</v>
      </c>
      <c r="E19" s="178">
        <v>1</v>
      </c>
      <c r="F19" s="179"/>
      <c r="G19" s="180">
        <f t="shared" si="0"/>
        <v>0</v>
      </c>
      <c r="H19" s="179"/>
      <c r="I19" s="180">
        <f t="shared" si="1"/>
        <v>0</v>
      </c>
      <c r="J19" s="179"/>
      <c r="K19" s="180">
        <f t="shared" si="2"/>
        <v>0</v>
      </c>
      <c r="L19" s="180">
        <v>21</v>
      </c>
      <c r="M19" s="180">
        <f t="shared" si="3"/>
        <v>0</v>
      </c>
      <c r="N19" s="180">
        <v>0</v>
      </c>
      <c r="O19" s="180">
        <f t="shared" si="4"/>
        <v>0</v>
      </c>
      <c r="P19" s="180">
        <v>0</v>
      </c>
      <c r="Q19" s="180">
        <f t="shared" si="5"/>
        <v>0</v>
      </c>
      <c r="R19" s="180"/>
      <c r="S19" s="180" t="s">
        <v>164</v>
      </c>
      <c r="T19" s="181" t="s">
        <v>149</v>
      </c>
      <c r="U19" s="160">
        <v>0</v>
      </c>
      <c r="V19" s="160">
        <f t="shared" si="6"/>
        <v>0</v>
      </c>
      <c r="W19" s="160"/>
      <c r="X19" s="160" t="s">
        <v>150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151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75">
        <v>12</v>
      </c>
      <c r="B20" s="176" t="s">
        <v>175</v>
      </c>
      <c r="C20" s="184" t="s">
        <v>176</v>
      </c>
      <c r="D20" s="177" t="s">
        <v>163</v>
      </c>
      <c r="E20" s="178">
        <v>1</v>
      </c>
      <c r="F20" s="179"/>
      <c r="G20" s="180">
        <f t="shared" si="0"/>
        <v>0</v>
      </c>
      <c r="H20" s="179"/>
      <c r="I20" s="180">
        <f t="shared" si="1"/>
        <v>0</v>
      </c>
      <c r="J20" s="179"/>
      <c r="K20" s="180">
        <f t="shared" si="2"/>
        <v>0</v>
      </c>
      <c r="L20" s="180">
        <v>21</v>
      </c>
      <c r="M20" s="180">
        <f t="shared" si="3"/>
        <v>0</v>
      </c>
      <c r="N20" s="180">
        <v>0</v>
      </c>
      <c r="O20" s="180">
        <f t="shared" si="4"/>
        <v>0</v>
      </c>
      <c r="P20" s="180">
        <v>0</v>
      </c>
      <c r="Q20" s="180">
        <f t="shared" si="5"/>
        <v>0</v>
      </c>
      <c r="R20" s="180"/>
      <c r="S20" s="180" t="s">
        <v>164</v>
      </c>
      <c r="T20" s="181" t="s">
        <v>149</v>
      </c>
      <c r="U20" s="160">
        <v>0</v>
      </c>
      <c r="V20" s="160">
        <f t="shared" si="6"/>
        <v>0</v>
      </c>
      <c r="W20" s="160"/>
      <c r="X20" s="160" t="s">
        <v>150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151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75">
        <v>13</v>
      </c>
      <c r="B21" s="176" t="s">
        <v>177</v>
      </c>
      <c r="C21" s="184" t="s">
        <v>178</v>
      </c>
      <c r="D21" s="177" t="s">
        <v>163</v>
      </c>
      <c r="E21" s="178">
        <v>1</v>
      </c>
      <c r="F21" s="179"/>
      <c r="G21" s="180">
        <f t="shared" si="0"/>
        <v>0</v>
      </c>
      <c r="H21" s="179"/>
      <c r="I21" s="180">
        <f t="shared" si="1"/>
        <v>0</v>
      </c>
      <c r="J21" s="179"/>
      <c r="K21" s="180">
        <f t="shared" si="2"/>
        <v>0</v>
      </c>
      <c r="L21" s="180">
        <v>21</v>
      </c>
      <c r="M21" s="180">
        <f t="shared" si="3"/>
        <v>0</v>
      </c>
      <c r="N21" s="180">
        <v>0</v>
      </c>
      <c r="O21" s="180">
        <f t="shared" si="4"/>
        <v>0</v>
      </c>
      <c r="P21" s="180">
        <v>0</v>
      </c>
      <c r="Q21" s="180">
        <f t="shared" si="5"/>
        <v>0</v>
      </c>
      <c r="R21" s="180"/>
      <c r="S21" s="180" t="s">
        <v>164</v>
      </c>
      <c r="T21" s="181" t="s">
        <v>149</v>
      </c>
      <c r="U21" s="160">
        <v>0</v>
      </c>
      <c r="V21" s="160">
        <f t="shared" si="6"/>
        <v>0</v>
      </c>
      <c r="W21" s="160"/>
      <c r="X21" s="160" t="s">
        <v>150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151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5">
        <v>14</v>
      </c>
      <c r="B22" s="176" t="s">
        <v>179</v>
      </c>
      <c r="C22" s="184" t="s">
        <v>180</v>
      </c>
      <c r="D22" s="177" t="s">
        <v>163</v>
      </c>
      <c r="E22" s="178">
        <v>1</v>
      </c>
      <c r="F22" s="179"/>
      <c r="G22" s="180">
        <f t="shared" si="0"/>
        <v>0</v>
      </c>
      <c r="H22" s="179"/>
      <c r="I22" s="180">
        <f t="shared" si="1"/>
        <v>0</v>
      </c>
      <c r="J22" s="179"/>
      <c r="K22" s="180">
        <f t="shared" si="2"/>
        <v>0</v>
      </c>
      <c r="L22" s="180">
        <v>21</v>
      </c>
      <c r="M22" s="180">
        <f t="shared" si="3"/>
        <v>0</v>
      </c>
      <c r="N22" s="180">
        <v>0</v>
      </c>
      <c r="O22" s="180">
        <f t="shared" si="4"/>
        <v>0</v>
      </c>
      <c r="P22" s="180">
        <v>0</v>
      </c>
      <c r="Q22" s="180">
        <f t="shared" si="5"/>
        <v>0</v>
      </c>
      <c r="R22" s="180"/>
      <c r="S22" s="180" t="s">
        <v>164</v>
      </c>
      <c r="T22" s="181" t="s">
        <v>149</v>
      </c>
      <c r="U22" s="160">
        <v>0</v>
      </c>
      <c r="V22" s="160">
        <f t="shared" si="6"/>
        <v>0</v>
      </c>
      <c r="W22" s="160"/>
      <c r="X22" s="160" t="s">
        <v>150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151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5">
        <v>15</v>
      </c>
      <c r="B23" s="176" t="s">
        <v>181</v>
      </c>
      <c r="C23" s="184" t="s">
        <v>182</v>
      </c>
      <c r="D23" s="177" t="s">
        <v>163</v>
      </c>
      <c r="E23" s="178">
        <v>1</v>
      </c>
      <c r="F23" s="179"/>
      <c r="G23" s="180">
        <f t="shared" si="0"/>
        <v>0</v>
      </c>
      <c r="H23" s="179"/>
      <c r="I23" s="180">
        <f t="shared" si="1"/>
        <v>0</v>
      </c>
      <c r="J23" s="179"/>
      <c r="K23" s="180">
        <f t="shared" si="2"/>
        <v>0</v>
      </c>
      <c r="L23" s="180">
        <v>21</v>
      </c>
      <c r="M23" s="180">
        <f t="shared" si="3"/>
        <v>0</v>
      </c>
      <c r="N23" s="180">
        <v>0</v>
      </c>
      <c r="O23" s="180">
        <f t="shared" si="4"/>
        <v>0</v>
      </c>
      <c r="P23" s="180">
        <v>0</v>
      </c>
      <c r="Q23" s="180">
        <f t="shared" si="5"/>
        <v>0</v>
      </c>
      <c r="R23" s="180"/>
      <c r="S23" s="180" t="s">
        <v>164</v>
      </c>
      <c r="T23" s="181" t="s">
        <v>149</v>
      </c>
      <c r="U23" s="160">
        <v>0</v>
      </c>
      <c r="V23" s="160">
        <f t="shared" si="6"/>
        <v>0</v>
      </c>
      <c r="W23" s="160"/>
      <c r="X23" s="160" t="s">
        <v>150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151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x14ac:dyDescent="0.2">
      <c r="A24" s="162" t="s">
        <v>143</v>
      </c>
      <c r="B24" s="163" t="s">
        <v>113</v>
      </c>
      <c r="C24" s="183" t="s">
        <v>28</v>
      </c>
      <c r="D24" s="164"/>
      <c r="E24" s="165"/>
      <c r="F24" s="166"/>
      <c r="G24" s="166">
        <f>SUMIF(AG25:AG44,"&lt;&gt;NOR",G25:G44)</f>
        <v>0</v>
      </c>
      <c r="H24" s="166"/>
      <c r="I24" s="166">
        <f>SUM(I25:I44)</f>
        <v>0</v>
      </c>
      <c r="J24" s="166"/>
      <c r="K24" s="166">
        <f>SUM(K25:K44)</f>
        <v>0</v>
      </c>
      <c r="L24" s="166"/>
      <c r="M24" s="166">
        <f>SUM(M25:M44)</f>
        <v>0</v>
      </c>
      <c r="N24" s="166"/>
      <c r="O24" s="166">
        <f>SUM(O25:O44)</f>
        <v>0</v>
      </c>
      <c r="P24" s="166"/>
      <c r="Q24" s="166">
        <f>SUM(Q25:Q44)</f>
        <v>0</v>
      </c>
      <c r="R24" s="166"/>
      <c r="S24" s="166"/>
      <c r="T24" s="167"/>
      <c r="U24" s="161"/>
      <c r="V24" s="161">
        <f>SUM(V25:V44)</f>
        <v>0.2</v>
      </c>
      <c r="W24" s="161"/>
      <c r="X24" s="161"/>
      <c r="AG24" t="s">
        <v>144</v>
      </c>
    </row>
    <row r="25" spans="1:60" outlineLevel="1" x14ac:dyDescent="0.2">
      <c r="A25" s="175">
        <v>16</v>
      </c>
      <c r="B25" s="176" t="s">
        <v>183</v>
      </c>
      <c r="C25" s="184" t="s">
        <v>184</v>
      </c>
      <c r="D25" s="177" t="s">
        <v>147</v>
      </c>
      <c r="E25" s="178">
        <v>1</v>
      </c>
      <c r="F25" s="179"/>
      <c r="G25" s="180">
        <f t="shared" ref="G25:G44" si="7">ROUND(E25*F25,2)</f>
        <v>0</v>
      </c>
      <c r="H25" s="179"/>
      <c r="I25" s="180">
        <f t="shared" ref="I25:I44" si="8">ROUND(E25*H25,2)</f>
        <v>0</v>
      </c>
      <c r="J25" s="179"/>
      <c r="K25" s="180">
        <f t="shared" ref="K25:K44" si="9">ROUND(E25*J25,2)</f>
        <v>0</v>
      </c>
      <c r="L25" s="180">
        <v>21</v>
      </c>
      <c r="M25" s="180">
        <f t="shared" ref="M25:M44" si="10">G25*(1+L25/100)</f>
        <v>0</v>
      </c>
      <c r="N25" s="180">
        <v>0</v>
      </c>
      <c r="O25" s="180">
        <f t="shared" ref="O25:O44" si="11">ROUND(E25*N25,2)</f>
        <v>0</v>
      </c>
      <c r="P25" s="180">
        <v>0</v>
      </c>
      <c r="Q25" s="180">
        <f t="shared" ref="Q25:Q44" si="12">ROUND(E25*P25,2)</f>
        <v>0</v>
      </c>
      <c r="R25" s="180"/>
      <c r="S25" s="180" t="s">
        <v>148</v>
      </c>
      <c r="T25" s="181" t="s">
        <v>149</v>
      </c>
      <c r="U25" s="160">
        <v>0</v>
      </c>
      <c r="V25" s="160">
        <f t="shared" ref="V25:V44" si="13">ROUND(E25*U25,2)</f>
        <v>0</v>
      </c>
      <c r="W25" s="160"/>
      <c r="X25" s="160" t="s">
        <v>150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151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75">
        <v>17</v>
      </c>
      <c r="B26" s="176" t="s">
        <v>185</v>
      </c>
      <c r="C26" s="184" t="s">
        <v>186</v>
      </c>
      <c r="D26" s="177" t="s">
        <v>147</v>
      </c>
      <c r="E26" s="178">
        <v>1</v>
      </c>
      <c r="F26" s="179"/>
      <c r="G26" s="180">
        <f t="shared" si="7"/>
        <v>0</v>
      </c>
      <c r="H26" s="179"/>
      <c r="I26" s="180">
        <f t="shared" si="8"/>
        <v>0</v>
      </c>
      <c r="J26" s="179"/>
      <c r="K26" s="180">
        <f t="shared" si="9"/>
        <v>0</v>
      </c>
      <c r="L26" s="180">
        <v>21</v>
      </c>
      <c r="M26" s="180">
        <f t="shared" si="10"/>
        <v>0</v>
      </c>
      <c r="N26" s="180">
        <v>0</v>
      </c>
      <c r="O26" s="180">
        <f t="shared" si="11"/>
        <v>0</v>
      </c>
      <c r="P26" s="180">
        <v>0</v>
      </c>
      <c r="Q26" s="180">
        <f t="shared" si="12"/>
        <v>0</v>
      </c>
      <c r="R26" s="180"/>
      <c r="S26" s="180" t="s">
        <v>148</v>
      </c>
      <c r="T26" s="181" t="s">
        <v>149</v>
      </c>
      <c r="U26" s="160">
        <v>0</v>
      </c>
      <c r="V26" s="160">
        <f t="shared" si="13"/>
        <v>0</v>
      </c>
      <c r="W26" s="160"/>
      <c r="X26" s="160" t="s">
        <v>150</v>
      </c>
      <c r="Y26" s="151"/>
      <c r="Z26" s="151"/>
      <c r="AA26" s="151"/>
      <c r="AB26" s="151"/>
      <c r="AC26" s="151"/>
      <c r="AD26" s="151"/>
      <c r="AE26" s="151"/>
      <c r="AF26" s="151"/>
      <c r="AG26" s="151" t="s">
        <v>151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75">
        <v>18</v>
      </c>
      <c r="B27" s="176" t="s">
        <v>187</v>
      </c>
      <c r="C27" s="184" t="s">
        <v>188</v>
      </c>
      <c r="D27" s="177" t="s">
        <v>147</v>
      </c>
      <c r="E27" s="178">
        <v>1</v>
      </c>
      <c r="F27" s="179"/>
      <c r="G27" s="180">
        <f t="shared" si="7"/>
        <v>0</v>
      </c>
      <c r="H27" s="179"/>
      <c r="I27" s="180">
        <f t="shared" si="8"/>
        <v>0</v>
      </c>
      <c r="J27" s="179"/>
      <c r="K27" s="180">
        <f t="shared" si="9"/>
        <v>0</v>
      </c>
      <c r="L27" s="180">
        <v>21</v>
      </c>
      <c r="M27" s="180">
        <f t="shared" si="10"/>
        <v>0</v>
      </c>
      <c r="N27" s="180">
        <v>0</v>
      </c>
      <c r="O27" s="180">
        <f t="shared" si="11"/>
        <v>0</v>
      </c>
      <c r="P27" s="180">
        <v>0</v>
      </c>
      <c r="Q27" s="180">
        <f t="shared" si="12"/>
        <v>0</v>
      </c>
      <c r="R27" s="180"/>
      <c r="S27" s="180" t="s">
        <v>148</v>
      </c>
      <c r="T27" s="181" t="s">
        <v>149</v>
      </c>
      <c r="U27" s="160">
        <v>0</v>
      </c>
      <c r="V27" s="160">
        <f t="shared" si="13"/>
        <v>0</v>
      </c>
      <c r="W27" s="160"/>
      <c r="X27" s="160" t="s">
        <v>150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151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75">
        <v>19</v>
      </c>
      <c r="B28" s="176" t="s">
        <v>189</v>
      </c>
      <c r="C28" s="184" t="s">
        <v>190</v>
      </c>
      <c r="D28" s="177" t="s">
        <v>147</v>
      </c>
      <c r="E28" s="178">
        <v>1</v>
      </c>
      <c r="F28" s="179"/>
      <c r="G28" s="180">
        <f t="shared" si="7"/>
        <v>0</v>
      </c>
      <c r="H28" s="179"/>
      <c r="I28" s="180">
        <f t="shared" si="8"/>
        <v>0</v>
      </c>
      <c r="J28" s="179"/>
      <c r="K28" s="180">
        <f t="shared" si="9"/>
        <v>0</v>
      </c>
      <c r="L28" s="180">
        <v>21</v>
      </c>
      <c r="M28" s="180">
        <f t="shared" si="10"/>
        <v>0</v>
      </c>
      <c r="N28" s="180">
        <v>0</v>
      </c>
      <c r="O28" s="180">
        <f t="shared" si="11"/>
        <v>0</v>
      </c>
      <c r="P28" s="180">
        <v>0</v>
      </c>
      <c r="Q28" s="180">
        <f t="shared" si="12"/>
        <v>0</v>
      </c>
      <c r="R28" s="180"/>
      <c r="S28" s="180" t="s">
        <v>148</v>
      </c>
      <c r="T28" s="181" t="s">
        <v>149</v>
      </c>
      <c r="U28" s="160">
        <v>0</v>
      </c>
      <c r="V28" s="160">
        <f t="shared" si="13"/>
        <v>0</v>
      </c>
      <c r="W28" s="160"/>
      <c r="X28" s="160" t="s">
        <v>150</v>
      </c>
      <c r="Y28" s="151"/>
      <c r="Z28" s="151"/>
      <c r="AA28" s="151"/>
      <c r="AB28" s="151"/>
      <c r="AC28" s="151"/>
      <c r="AD28" s="151"/>
      <c r="AE28" s="151"/>
      <c r="AF28" s="151"/>
      <c r="AG28" s="151" t="s">
        <v>151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5">
        <v>20</v>
      </c>
      <c r="B29" s="176" t="s">
        <v>191</v>
      </c>
      <c r="C29" s="184" t="s">
        <v>192</v>
      </c>
      <c r="D29" s="177" t="s">
        <v>147</v>
      </c>
      <c r="E29" s="178">
        <v>1</v>
      </c>
      <c r="F29" s="179"/>
      <c r="G29" s="180">
        <f t="shared" si="7"/>
        <v>0</v>
      </c>
      <c r="H29" s="179"/>
      <c r="I29" s="180">
        <f t="shared" si="8"/>
        <v>0</v>
      </c>
      <c r="J29" s="179"/>
      <c r="K29" s="180">
        <f t="shared" si="9"/>
        <v>0</v>
      </c>
      <c r="L29" s="180">
        <v>21</v>
      </c>
      <c r="M29" s="180">
        <f t="shared" si="10"/>
        <v>0</v>
      </c>
      <c r="N29" s="180">
        <v>0</v>
      </c>
      <c r="O29" s="180">
        <f t="shared" si="11"/>
        <v>0</v>
      </c>
      <c r="P29" s="180">
        <v>0</v>
      </c>
      <c r="Q29" s="180">
        <f t="shared" si="12"/>
        <v>0</v>
      </c>
      <c r="R29" s="180"/>
      <c r="S29" s="180" t="s">
        <v>148</v>
      </c>
      <c r="T29" s="181" t="s">
        <v>149</v>
      </c>
      <c r="U29" s="160">
        <v>0</v>
      </c>
      <c r="V29" s="160">
        <f t="shared" si="13"/>
        <v>0</v>
      </c>
      <c r="W29" s="160"/>
      <c r="X29" s="160" t="s">
        <v>150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151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5">
        <v>21</v>
      </c>
      <c r="B30" s="176" t="s">
        <v>193</v>
      </c>
      <c r="C30" s="184" t="s">
        <v>194</v>
      </c>
      <c r="D30" s="177" t="s">
        <v>147</v>
      </c>
      <c r="E30" s="178">
        <v>1</v>
      </c>
      <c r="F30" s="179"/>
      <c r="G30" s="180">
        <f t="shared" si="7"/>
        <v>0</v>
      </c>
      <c r="H30" s="179"/>
      <c r="I30" s="180">
        <f t="shared" si="8"/>
        <v>0</v>
      </c>
      <c r="J30" s="179"/>
      <c r="K30" s="180">
        <f t="shared" si="9"/>
        <v>0</v>
      </c>
      <c r="L30" s="180">
        <v>21</v>
      </c>
      <c r="M30" s="180">
        <f t="shared" si="10"/>
        <v>0</v>
      </c>
      <c r="N30" s="180">
        <v>0</v>
      </c>
      <c r="O30" s="180">
        <f t="shared" si="11"/>
        <v>0</v>
      </c>
      <c r="P30" s="180">
        <v>0</v>
      </c>
      <c r="Q30" s="180">
        <f t="shared" si="12"/>
        <v>0</v>
      </c>
      <c r="R30" s="180"/>
      <c r="S30" s="180" t="s">
        <v>148</v>
      </c>
      <c r="T30" s="181" t="s">
        <v>149</v>
      </c>
      <c r="U30" s="160">
        <v>0</v>
      </c>
      <c r="V30" s="160">
        <f t="shared" si="13"/>
        <v>0</v>
      </c>
      <c r="W30" s="160"/>
      <c r="X30" s="160" t="s">
        <v>150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151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75">
        <v>22</v>
      </c>
      <c r="B31" s="176" t="s">
        <v>195</v>
      </c>
      <c r="C31" s="184" t="s">
        <v>196</v>
      </c>
      <c r="D31" s="177" t="s">
        <v>147</v>
      </c>
      <c r="E31" s="178">
        <v>1</v>
      </c>
      <c r="F31" s="179"/>
      <c r="G31" s="180">
        <f t="shared" si="7"/>
        <v>0</v>
      </c>
      <c r="H31" s="179"/>
      <c r="I31" s="180">
        <f t="shared" si="8"/>
        <v>0</v>
      </c>
      <c r="J31" s="179"/>
      <c r="K31" s="180">
        <f t="shared" si="9"/>
        <v>0</v>
      </c>
      <c r="L31" s="180">
        <v>21</v>
      </c>
      <c r="M31" s="180">
        <f t="shared" si="10"/>
        <v>0</v>
      </c>
      <c r="N31" s="180">
        <v>0</v>
      </c>
      <c r="O31" s="180">
        <f t="shared" si="11"/>
        <v>0</v>
      </c>
      <c r="P31" s="180">
        <v>0</v>
      </c>
      <c r="Q31" s="180">
        <f t="shared" si="12"/>
        <v>0</v>
      </c>
      <c r="R31" s="180"/>
      <c r="S31" s="180" t="s">
        <v>148</v>
      </c>
      <c r="T31" s="181" t="s">
        <v>149</v>
      </c>
      <c r="U31" s="160">
        <v>0</v>
      </c>
      <c r="V31" s="160">
        <f t="shared" si="13"/>
        <v>0</v>
      </c>
      <c r="W31" s="160"/>
      <c r="X31" s="160" t="s">
        <v>150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151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75">
        <v>23</v>
      </c>
      <c r="B32" s="176" t="s">
        <v>197</v>
      </c>
      <c r="C32" s="184" t="s">
        <v>198</v>
      </c>
      <c r="D32" s="177" t="s">
        <v>147</v>
      </c>
      <c r="E32" s="178">
        <v>1</v>
      </c>
      <c r="F32" s="179"/>
      <c r="G32" s="180">
        <f t="shared" si="7"/>
        <v>0</v>
      </c>
      <c r="H32" s="179"/>
      <c r="I32" s="180">
        <f t="shared" si="8"/>
        <v>0</v>
      </c>
      <c r="J32" s="179"/>
      <c r="K32" s="180">
        <f t="shared" si="9"/>
        <v>0</v>
      </c>
      <c r="L32" s="180">
        <v>21</v>
      </c>
      <c r="M32" s="180">
        <f t="shared" si="10"/>
        <v>0</v>
      </c>
      <c r="N32" s="180">
        <v>0</v>
      </c>
      <c r="O32" s="180">
        <f t="shared" si="11"/>
        <v>0</v>
      </c>
      <c r="P32" s="180">
        <v>0</v>
      </c>
      <c r="Q32" s="180">
        <f t="shared" si="12"/>
        <v>0</v>
      </c>
      <c r="R32" s="180"/>
      <c r="S32" s="180" t="s">
        <v>148</v>
      </c>
      <c r="T32" s="181" t="s">
        <v>149</v>
      </c>
      <c r="U32" s="160">
        <v>0</v>
      </c>
      <c r="V32" s="160">
        <f t="shared" si="13"/>
        <v>0</v>
      </c>
      <c r="W32" s="160"/>
      <c r="X32" s="160" t="s">
        <v>150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151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5">
        <v>24</v>
      </c>
      <c r="B33" s="176" t="s">
        <v>199</v>
      </c>
      <c r="C33" s="184" t="s">
        <v>200</v>
      </c>
      <c r="D33" s="177" t="s">
        <v>163</v>
      </c>
      <c r="E33" s="178">
        <v>1</v>
      </c>
      <c r="F33" s="179"/>
      <c r="G33" s="180">
        <f t="shared" si="7"/>
        <v>0</v>
      </c>
      <c r="H33" s="179"/>
      <c r="I33" s="180">
        <f t="shared" si="8"/>
        <v>0</v>
      </c>
      <c r="J33" s="179"/>
      <c r="K33" s="180">
        <f t="shared" si="9"/>
        <v>0</v>
      </c>
      <c r="L33" s="180">
        <v>21</v>
      </c>
      <c r="M33" s="180">
        <f t="shared" si="10"/>
        <v>0</v>
      </c>
      <c r="N33" s="180">
        <v>0</v>
      </c>
      <c r="O33" s="180">
        <f t="shared" si="11"/>
        <v>0</v>
      </c>
      <c r="P33" s="180">
        <v>0</v>
      </c>
      <c r="Q33" s="180">
        <f t="shared" si="12"/>
        <v>0</v>
      </c>
      <c r="R33" s="180"/>
      <c r="S33" s="180" t="s">
        <v>164</v>
      </c>
      <c r="T33" s="181" t="s">
        <v>149</v>
      </c>
      <c r="U33" s="160">
        <v>0</v>
      </c>
      <c r="V33" s="160">
        <f t="shared" si="13"/>
        <v>0</v>
      </c>
      <c r="W33" s="160"/>
      <c r="X33" s="160" t="s">
        <v>150</v>
      </c>
      <c r="Y33" s="151"/>
      <c r="Z33" s="151"/>
      <c r="AA33" s="151"/>
      <c r="AB33" s="151"/>
      <c r="AC33" s="151"/>
      <c r="AD33" s="151"/>
      <c r="AE33" s="151"/>
      <c r="AF33" s="151"/>
      <c r="AG33" s="151" t="s">
        <v>151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75">
        <v>25</v>
      </c>
      <c r="B34" s="176" t="s">
        <v>201</v>
      </c>
      <c r="C34" s="184" t="s">
        <v>202</v>
      </c>
      <c r="D34" s="177" t="s">
        <v>163</v>
      </c>
      <c r="E34" s="178">
        <v>1</v>
      </c>
      <c r="F34" s="179"/>
      <c r="G34" s="180">
        <f t="shared" si="7"/>
        <v>0</v>
      </c>
      <c r="H34" s="179"/>
      <c r="I34" s="180">
        <f t="shared" si="8"/>
        <v>0</v>
      </c>
      <c r="J34" s="179"/>
      <c r="K34" s="180">
        <f t="shared" si="9"/>
        <v>0</v>
      </c>
      <c r="L34" s="180">
        <v>21</v>
      </c>
      <c r="M34" s="180">
        <f t="shared" si="10"/>
        <v>0</v>
      </c>
      <c r="N34" s="180">
        <v>0</v>
      </c>
      <c r="O34" s="180">
        <f t="shared" si="11"/>
        <v>0</v>
      </c>
      <c r="P34" s="180">
        <v>0</v>
      </c>
      <c r="Q34" s="180">
        <f t="shared" si="12"/>
        <v>0</v>
      </c>
      <c r="R34" s="180"/>
      <c r="S34" s="180" t="s">
        <v>164</v>
      </c>
      <c r="T34" s="181" t="s">
        <v>149</v>
      </c>
      <c r="U34" s="160">
        <v>0</v>
      </c>
      <c r="V34" s="160">
        <f t="shared" si="13"/>
        <v>0</v>
      </c>
      <c r="W34" s="160"/>
      <c r="X34" s="160" t="s">
        <v>150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151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75">
        <v>26</v>
      </c>
      <c r="B35" s="176" t="s">
        <v>203</v>
      </c>
      <c r="C35" s="184" t="s">
        <v>204</v>
      </c>
      <c r="D35" s="177" t="s">
        <v>163</v>
      </c>
      <c r="E35" s="178">
        <v>1</v>
      </c>
      <c r="F35" s="179"/>
      <c r="G35" s="180">
        <f t="shared" si="7"/>
        <v>0</v>
      </c>
      <c r="H35" s="179"/>
      <c r="I35" s="180">
        <f t="shared" si="8"/>
        <v>0</v>
      </c>
      <c r="J35" s="179"/>
      <c r="K35" s="180">
        <f t="shared" si="9"/>
        <v>0</v>
      </c>
      <c r="L35" s="180">
        <v>21</v>
      </c>
      <c r="M35" s="180">
        <f t="shared" si="10"/>
        <v>0</v>
      </c>
      <c r="N35" s="180">
        <v>0</v>
      </c>
      <c r="O35" s="180">
        <f t="shared" si="11"/>
        <v>0</v>
      </c>
      <c r="P35" s="180">
        <v>0</v>
      </c>
      <c r="Q35" s="180">
        <f t="shared" si="12"/>
        <v>0</v>
      </c>
      <c r="R35" s="180"/>
      <c r="S35" s="180" t="s">
        <v>164</v>
      </c>
      <c r="T35" s="181" t="s">
        <v>149</v>
      </c>
      <c r="U35" s="160">
        <v>0.2</v>
      </c>
      <c r="V35" s="160">
        <f t="shared" si="13"/>
        <v>0.2</v>
      </c>
      <c r="W35" s="160"/>
      <c r="X35" s="160" t="s">
        <v>150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151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75">
        <v>27</v>
      </c>
      <c r="B36" s="176" t="s">
        <v>205</v>
      </c>
      <c r="C36" s="184" t="s">
        <v>206</v>
      </c>
      <c r="D36" s="177" t="s">
        <v>163</v>
      </c>
      <c r="E36" s="178">
        <v>1</v>
      </c>
      <c r="F36" s="179"/>
      <c r="G36" s="180">
        <f t="shared" si="7"/>
        <v>0</v>
      </c>
      <c r="H36" s="179"/>
      <c r="I36" s="180">
        <f t="shared" si="8"/>
        <v>0</v>
      </c>
      <c r="J36" s="179"/>
      <c r="K36" s="180">
        <f t="shared" si="9"/>
        <v>0</v>
      </c>
      <c r="L36" s="180">
        <v>21</v>
      </c>
      <c r="M36" s="180">
        <f t="shared" si="10"/>
        <v>0</v>
      </c>
      <c r="N36" s="180">
        <v>0</v>
      </c>
      <c r="O36" s="180">
        <f t="shared" si="11"/>
        <v>0</v>
      </c>
      <c r="P36" s="180">
        <v>0</v>
      </c>
      <c r="Q36" s="180">
        <f t="shared" si="12"/>
        <v>0</v>
      </c>
      <c r="R36" s="180"/>
      <c r="S36" s="180" t="s">
        <v>164</v>
      </c>
      <c r="T36" s="181" t="s">
        <v>149</v>
      </c>
      <c r="U36" s="160">
        <v>0</v>
      </c>
      <c r="V36" s="160">
        <f t="shared" si="13"/>
        <v>0</v>
      </c>
      <c r="W36" s="160"/>
      <c r="X36" s="160" t="s">
        <v>150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151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75">
        <v>28</v>
      </c>
      <c r="B37" s="176" t="s">
        <v>207</v>
      </c>
      <c r="C37" s="184" t="s">
        <v>208</v>
      </c>
      <c r="D37" s="177" t="s">
        <v>163</v>
      </c>
      <c r="E37" s="178">
        <v>1</v>
      </c>
      <c r="F37" s="179"/>
      <c r="G37" s="180">
        <f t="shared" si="7"/>
        <v>0</v>
      </c>
      <c r="H37" s="179"/>
      <c r="I37" s="180">
        <f t="shared" si="8"/>
        <v>0</v>
      </c>
      <c r="J37" s="179"/>
      <c r="K37" s="180">
        <f t="shared" si="9"/>
        <v>0</v>
      </c>
      <c r="L37" s="180">
        <v>21</v>
      </c>
      <c r="M37" s="180">
        <f t="shared" si="10"/>
        <v>0</v>
      </c>
      <c r="N37" s="180">
        <v>0</v>
      </c>
      <c r="O37" s="180">
        <f t="shared" si="11"/>
        <v>0</v>
      </c>
      <c r="P37" s="180">
        <v>0</v>
      </c>
      <c r="Q37" s="180">
        <f t="shared" si="12"/>
        <v>0</v>
      </c>
      <c r="R37" s="180"/>
      <c r="S37" s="180" t="s">
        <v>164</v>
      </c>
      <c r="T37" s="181" t="s">
        <v>149</v>
      </c>
      <c r="U37" s="160">
        <v>0</v>
      </c>
      <c r="V37" s="160">
        <f t="shared" si="13"/>
        <v>0</v>
      </c>
      <c r="W37" s="160"/>
      <c r="X37" s="160" t="s">
        <v>150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151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75">
        <v>29</v>
      </c>
      <c r="B38" s="176" t="s">
        <v>209</v>
      </c>
      <c r="C38" s="184" t="s">
        <v>210</v>
      </c>
      <c r="D38" s="177" t="s">
        <v>163</v>
      </c>
      <c r="E38" s="178">
        <v>1</v>
      </c>
      <c r="F38" s="179"/>
      <c r="G38" s="180">
        <f t="shared" si="7"/>
        <v>0</v>
      </c>
      <c r="H38" s="179"/>
      <c r="I38" s="180">
        <f t="shared" si="8"/>
        <v>0</v>
      </c>
      <c r="J38" s="179"/>
      <c r="K38" s="180">
        <f t="shared" si="9"/>
        <v>0</v>
      </c>
      <c r="L38" s="180">
        <v>21</v>
      </c>
      <c r="M38" s="180">
        <f t="shared" si="10"/>
        <v>0</v>
      </c>
      <c r="N38" s="180">
        <v>0</v>
      </c>
      <c r="O38" s="180">
        <f t="shared" si="11"/>
        <v>0</v>
      </c>
      <c r="P38" s="180">
        <v>0</v>
      </c>
      <c r="Q38" s="180">
        <f t="shared" si="12"/>
        <v>0</v>
      </c>
      <c r="R38" s="180"/>
      <c r="S38" s="180" t="s">
        <v>164</v>
      </c>
      <c r="T38" s="181" t="s">
        <v>149</v>
      </c>
      <c r="U38" s="160">
        <v>0</v>
      </c>
      <c r="V38" s="160">
        <f t="shared" si="13"/>
        <v>0</v>
      </c>
      <c r="W38" s="160"/>
      <c r="X38" s="160" t="s">
        <v>150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151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75">
        <v>30</v>
      </c>
      <c r="B39" s="176" t="s">
        <v>211</v>
      </c>
      <c r="C39" s="184" t="s">
        <v>212</v>
      </c>
      <c r="D39" s="177" t="s">
        <v>163</v>
      </c>
      <c r="E39" s="178">
        <v>1</v>
      </c>
      <c r="F39" s="179"/>
      <c r="G39" s="180">
        <f t="shared" si="7"/>
        <v>0</v>
      </c>
      <c r="H39" s="179"/>
      <c r="I39" s="180">
        <f t="shared" si="8"/>
        <v>0</v>
      </c>
      <c r="J39" s="179"/>
      <c r="K39" s="180">
        <f t="shared" si="9"/>
        <v>0</v>
      </c>
      <c r="L39" s="180">
        <v>21</v>
      </c>
      <c r="M39" s="180">
        <f t="shared" si="10"/>
        <v>0</v>
      </c>
      <c r="N39" s="180">
        <v>0</v>
      </c>
      <c r="O39" s="180">
        <f t="shared" si="11"/>
        <v>0</v>
      </c>
      <c r="P39" s="180">
        <v>0</v>
      </c>
      <c r="Q39" s="180">
        <f t="shared" si="12"/>
        <v>0</v>
      </c>
      <c r="R39" s="180"/>
      <c r="S39" s="180" t="s">
        <v>164</v>
      </c>
      <c r="T39" s="181" t="s">
        <v>149</v>
      </c>
      <c r="U39" s="160">
        <v>0</v>
      </c>
      <c r="V39" s="160">
        <f t="shared" si="13"/>
        <v>0</v>
      </c>
      <c r="W39" s="160"/>
      <c r="X39" s="160" t="s">
        <v>150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151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75">
        <v>31</v>
      </c>
      <c r="B40" s="176" t="s">
        <v>213</v>
      </c>
      <c r="C40" s="184" t="s">
        <v>214</v>
      </c>
      <c r="D40" s="177" t="s">
        <v>163</v>
      </c>
      <c r="E40" s="178">
        <v>1</v>
      </c>
      <c r="F40" s="179"/>
      <c r="G40" s="180">
        <f t="shared" si="7"/>
        <v>0</v>
      </c>
      <c r="H40" s="179"/>
      <c r="I40" s="180">
        <f t="shared" si="8"/>
        <v>0</v>
      </c>
      <c r="J40" s="179"/>
      <c r="K40" s="180">
        <f t="shared" si="9"/>
        <v>0</v>
      </c>
      <c r="L40" s="180">
        <v>21</v>
      </c>
      <c r="M40" s="180">
        <f t="shared" si="10"/>
        <v>0</v>
      </c>
      <c r="N40" s="180">
        <v>0</v>
      </c>
      <c r="O40" s="180">
        <f t="shared" si="11"/>
        <v>0</v>
      </c>
      <c r="P40" s="180">
        <v>0</v>
      </c>
      <c r="Q40" s="180">
        <f t="shared" si="12"/>
        <v>0</v>
      </c>
      <c r="R40" s="180"/>
      <c r="S40" s="180" t="s">
        <v>164</v>
      </c>
      <c r="T40" s="181" t="s">
        <v>149</v>
      </c>
      <c r="U40" s="160">
        <v>0</v>
      </c>
      <c r="V40" s="160">
        <f t="shared" si="13"/>
        <v>0</v>
      </c>
      <c r="W40" s="160"/>
      <c r="X40" s="160" t="s">
        <v>150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151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75">
        <v>32</v>
      </c>
      <c r="B41" s="176" t="s">
        <v>215</v>
      </c>
      <c r="C41" s="184" t="s">
        <v>216</v>
      </c>
      <c r="D41" s="177" t="s">
        <v>147</v>
      </c>
      <c r="E41" s="178">
        <v>1</v>
      </c>
      <c r="F41" s="179"/>
      <c r="G41" s="180">
        <f t="shared" si="7"/>
        <v>0</v>
      </c>
      <c r="H41" s="179"/>
      <c r="I41" s="180">
        <f t="shared" si="8"/>
        <v>0</v>
      </c>
      <c r="J41" s="179"/>
      <c r="K41" s="180">
        <f t="shared" si="9"/>
        <v>0</v>
      </c>
      <c r="L41" s="180">
        <v>21</v>
      </c>
      <c r="M41" s="180">
        <f t="shared" si="10"/>
        <v>0</v>
      </c>
      <c r="N41" s="180">
        <v>0</v>
      </c>
      <c r="O41" s="180">
        <f t="shared" si="11"/>
        <v>0</v>
      </c>
      <c r="P41" s="180">
        <v>0</v>
      </c>
      <c r="Q41" s="180">
        <f t="shared" si="12"/>
        <v>0</v>
      </c>
      <c r="R41" s="180"/>
      <c r="S41" s="180" t="s">
        <v>164</v>
      </c>
      <c r="T41" s="181" t="s">
        <v>149</v>
      </c>
      <c r="U41" s="160">
        <v>0</v>
      </c>
      <c r="V41" s="160">
        <f t="shared" si="13"/>
        <v>0</v>
      </c>
      <c r="W41" s="160"/>
      <c r="X41" s="160" t="s">
        <v>150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151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2.5" outlineLevel="1" x14ac:dyDescent="0.2">
      <c r="A42" s="175">
        <v>33</v>
      </c>
      <c r="B42" s="176" t="s">
        <v>217</v>
      </c>
      <c r="C42" s="184" t="s">
        <v>218</v>
      </c>
      <c r="D42" s="177" t="s">
        <v>163</v>
      </c>
      <c r="E42" s="178">
        <v>1</v>
      </c>
      <c r="F42" s="179"/>
      <c r="G42" s="180">
        <f t="shared" si="7"/>
        <v>0</v>
      </c>
      <c r="H42" s="179"/>
      <c r="I42" s="180">
        <f t="shared" si="8"/>
        <v>0</v>
      </c>
      <c r="J42" s="179"/>
      <c r="K42" s="180">
        <f t="shared" si="9"/>
        <v>0</v>
      </c>
      <c r="L42" s="180">
        <v>21</v>
      </c>
      <c r="M42" s="180">
        <f t="shared" si="10"/>
        <v>0</v>
      </c>
      <c r="N42" s="180">
        <v>0</v>
      </c>
      <c r="O42" s="180">
        <f t="shared" si="11"/>
        <v>0</v>
      </c>
      <c r="P42" s="180">
        <v>0</v>
      </c>
      <c r="Q42" s="180">
        <f t="shared" si="12"/>
        <v>0</v>
      </c>
      <c r="R42" s="180"/>
      <c r="S42" s="180" t="s">
        <v>164</v>
      </c>
      <c r="T42" s="181" t="s">
        <v>149</v>
      </c>
      <c r="U42" s="160">
        <v>0</v>
      </c>
      <c r="V42" s="160">
        <f t="shared" si="13"/>
        <v>0</v>
      </c>
      <c r="W42" s="160"/>
      <c r="X42" s="160" t="s">
        <v>150</v>
      </c>
      <c r="Y42" s="151"/>
      <c r="Z42" s="151"/>
      <c r="AA42" s="151"/>
      <c r="AB42" s="151"/>
      <c r="AC42" s="151"/>
      <c r="AD42" s="151"/>
      <c r="AE42" s="151"/>
      <c r="AF42" s="151"/>
      <c r="AG42" s="151" t="s">
        <v>151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75">
        <v>34</v>
      </c>
      <c r="B43" s="176" t="s">
        <v>219</v>
      </c>
      <c r="C43" s="184" t="s">
        <v>220</v>
      </c>
      <c r="D43" s="177" t="s">
        <v>147</v>
      </c>
      <c r="E43" s="178">
        <v>1</v>
      </c>
      <c r="F43" s="179"/>
      <c r="G43" s="180">
        <f t="shared" si="7"/>
        <v>0</v>
      </c>
      <c r="H43" s="179"/>
      <c r="I43" s="180">
        <f t="shared" si="8"/>
        <v>0</v>
      </c>
      <c r="J43" s="179"/>
      <c r="K43" s="180">
        <f t="shared" si="9"/>
        <v>0</v>
      </c>
      <c r="L43" s="180">
        <v>21</v>
      </c>
      <c r="M43" s="180">
        <f t="shared" si="10"/>
        <v>0</v>
      </c>
      <c r="N43" s="180">
        <v>0</v>
      </c>
      <c r="O43" s="180">
        <f t="shared" si="11"/>
        <v>0</v>
      </c>
      <c r="P43" s="180">
        <v>0</v>
      </c>
      <c r="Q43" s="180">
        <f t="shared" si="12"/>
        <v>0</v>
      </c>
      <c r="R43" s="180"/>
      <c r="S43" s="180" t="s">
        <v>164</v>
      </c>
      <c r="T43" s="181" t="s">
        <v>149</v>
      </c>
      <c r="U43" s="160">
        <v>0</v>
      </c>
      <c r="V43" s="160">
        <f t="shared" si="13"/>
        <v>0</v>
      </c>
      <c r="W43" s="160"/>
      <c r="X43" s="160" t="s">
        <v>150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151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68">
        <v>35</v>
      </c>
      <c r="B44" s="169" t="s">
        <v>221</v>
      </c>
      <c r="C44" s="185" t="s">
        <v>222</v>
      </c>
      <c r="D44" s="170" t="s">
        <v>163</v>
      </c>
      <c r="E44" s="171">
        <v>1</v>
      </c>
      <c r="F44" s="172"/>
      <c r="G44" s="173">
        <f t="shared" si="7"/>
        <v>0</v>
      </c>
      <c r="H44" s="172"/>
      <c r="I44" s="173">
        <f t="shared" si="8"/>
        <v>0</v>
      </c>
      <c r="J44" s="172"/>
      <c r="K44" s="173">
        <f t="shared" si="9"/>
        <v>0</v>
      </c>
      <c r="L44" s="173">
        <v>21</v>
      </c>
      <c r="M44" s="173">
        <f t="shared" si="10"/>
        <v>0</v>
      </c>
      <c r="N44" s="173">
        <v>0</v>
      </c>
      <c r="O44" s="173">
        <f t="shared" si="11"/>
        <v>0</v>
      </c>
      <c r="P44" s="173">
        <v>0</v>
      </c>
      <c r="Q44" s="173">
        <f t="shared" si="12"/>
        <v>0</v>
      </c>
      <c r="R44" s="173"/>
      <c r="S44" s="173" t="s">
        <v>164</v>
      </c>
      <c r="T44" s="174" t="s">
        <v>149</v>
      </c>
      <c r="U44" s="160">
        <v>0</v>
      </c>
      <c r="V44" s="160">
        <f t="shared" si="13"/>
        <v>0</v>
      </c>
      <c r="W44" s="160"/>
      <c r="X44" s="160" t="s">
        <v>150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151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x14ac:dyDescent="0.2">
      <c r="A45" s="3"/>
      <c r="B45" s="4"/>
      <c r="C45" s="186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AE45">
        <v>15</v>
      </c>
      <c r="AF45">
        <v>21</v>
      </c>
      <c r="AG45" t="s">
        <v>130</v>
      </c>
    </row>
    <row r="46" spans="1:60" x14ac:dyDescent="0.2">
      <c r="A46" s="154"/>
      <c r="B46" s="155" t="s">
        <v>29</v>
      </c>
      <c r="C46" s="187"/>
      <c r="D46" s="156"/>
      <c r="E46" s="157"/>
      <c r="F46" s="157"/>
      <c r="G46" s="182">
        <f>G8+G24</f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AE46">
        <f>SUMIF(L7:L44,AE45,G7:G44)</f>
        <v>0</v>
      </c>
      <c r="AF46">
        <f>SUMIF(L7:L44,AF45,G7:G44)</f>
        <v>0</v>
      </c>
      <c r="AG46" t="s">
        <v>223</v>
      </c>
    </row>
    <row r="47" spans="1:60" x14ac:dyDescent="0.2">
      <c r="C47" s="188"/>
      <c r="D47" s="10"/>
      <c r="AG47" t="s">
        <v>224</v>
      </c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FD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pane ySplit="7" topLeftCell="A77" activePane="bottomLeft" state="frozen"/>
      <selection pane="bottomLeft" activeCell="AB97" sqref="AB97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225</v>
      </c>
      <c r="B1" s="248"/>
      <c r="C1" s="248"/>
      <c r="D1" s="248"/>
      <c r="E1" s="248"/>
      <c r="F1" s="248"/>
      <c r="G1" s="248"/>
      <c r="AG1" t="s">
        <v>115</v>
      </c>
    </row>
    <row r="2" spans="1:60" ht="24.95" customHeight="1" x14ac:dyDescent="0.2">
      <c r="A2" s="143" t="s">
        <v>7</v>
      </c>
      <c r="B2" s="48" t="s">
        <v>44</v>
      </c>
      <c r="C2" s="249" t="s">
        <v>45</v>
      </c>
      <c r="D2" s="250"/>
      <c r="E2" s="250"/>
      <c r="F2" s="250"/>
      <c r="G2" s="251"/>
      <c r="AG2" t="s">
        <v>116</v>
      </c>
    </row>
    <row r="3" spans="1:60" ht="24.95" customHeight="1" x14ac:dyDescent="0.2">
      <c r="A3" s="143" t="s">
        <v>8</v>
      </c>
      <c r="B3" s="48" t="s">
        <v>63</v>
      </c>
      <c r="C3" s="249" t="s">
        <v>64</v>
      </c>
      <c r="D3" s="250"/>
      <c r="E3" s="250"/>
      <c r="F3" s="250"/>
      <c r="G3" s="251"/>
      <c r="AC3" s="125" t="s">
        <v>116</v>
      </c>
      <c r="AG3" t="s">
        <v>120</v>
      </c>
    </row>
    <row r="4" spans="1:60" ht="24.95" customHeight="1" x14ac:dyDescent="0.2">
      <c r="A4" s="144" t="s">
        <v>9</v>
      </c>
      <c r="B4" s="145" t="s">
        <v>65</v>
      </c>
      <c r="C4" s="252" t="s">
        <v>66</v>
      </c>
      <c r="D4" s="253"/>
      <c r="E4" s="253"/>
      <c r="F4" s="253"/>
      <c r="G4" s="254"/>
      <c r="AG4" t="s">
        <v>121</v>
      </c>
    </row>
    <row r="5" spans="1:60" x14ac:dyDescent="0.2">
      <c r="D5" s="10"/>
    </row>
    <row r="6" spans="1:60" ht="38.25" x14ac:dyDescent="0.2">
      <c r="A6" s="147" t="s">
        <v>122</v>
      </c>
      <c r="B6" s="149" t="s">
        <v>123</v>
      </c>
      <c r="C6" s="149" t="s">
        <v>124</v>
      </c>
      <c r="D6" s="148" t="s">
        <v>125</v>
      </c>
      <c r="E6" s="147" t="s">
        <v>126</v>
      </c>
      <c r="F6" s="146" t="s">
        <v>127</v>
      </c>
      <c r="G6" s="147" t="s">
        <v>29</v>
      </c>
      <c r="H6" s="150" t="s">
        <v>30</v>
      </c>
      <c r="I6" s="150" t="s">
        <v>128</v>
      </c>
      <c r="J6" s="150" t="s">
        <v>31</v>
      </c>
      <c r="K6" s="150" t="s">
        <v>129</v>
      </c>
      <c r="L6" s="150" t="s">
        <v>130</v>
      </c>
      <c r="M6" s="150" t="s">
        <v>131</v>
      </c>
      <c r="N6" s="150" t="s">
        <v>132</v>
      </c>
      <c r="O6" s="150" t="s">
        <v>133</v>
      </c>
      <c r="P6" s="150" t="s">
        <v>134</v>
      </c>
      <c r="Q6" s="150" t="s">
        <v>135</v>
      </c>
      <c r="R6" s="150" t="s">
        <v>136</v>
      </c>
      <c r="S6" s="150" t="s">
        <v>137</v>
      </c>
      <c r="T6" s="150" t="s">
        <v>138</v>
      </c>
      <c r="U6" s="150" t="s">
        <v>139</v>
      </c>
      <c r="V6" s="150" t="s">
        <v>140</v>
      </c>
      <c r="W6" s="150" t="s">
        <v>141</v>
      </c>
      <c r="X6" s="150" t="s">
        <v>142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2" t="s">
        <v>143</v>
      </c>
      <c r="B8" s="163" t="s">
        <v>65</v>
      </c>
      <c r="C8" s="183" t="s">
        <v>81</v>
      </c>
      <c r="D8" s="164"/>
      <c r="E8" s="165"/>
      <c r="F8" s="166"/>
      <c r="G8" s="166">
        <f>SUMIF(AG9:AG70,"&lt;&gt;NOR",G9:G70)</f>
        <v>0</v>
      </c>
      <c r="H8" s="166"/>
      <c r="I8" s="166">
        <f>SUM(I9:I70)</f>
        <v>0</v>
      </c>
      <c r="J8" s="166"/>
      <c r="K8" s="166">
        <f>SUM(K9:K70)</f>
        <v>0</v>
      </c>
      <c r="L8" s="166"/>
      <c r="M8" s="166">
        <f>SUM(M9:M70)</f>
        <v>0</v>
      </c>
      <c r="N8" s="166"/>
      <c r="O8" s="166">
        <f>SUM(O9:O70)</f>
        <v>174.57</v>
      </c>
      <c r="P8" s="166"/>
      <c r="Q8" s="166">
        <f>SUM(Q9:Q70)</f>
        <v>0</v>
      </c>
      <c r="R8" s="166"/>
      <c r="S8" s="166"/>
      <c r="T8" s="167"/>
      <c r="U8" s="161"/>
      <c r="V8" s="161">
        <f>SUM(V9:V70)</f>
        <v>570.45000000000005</v>
      </c>
      <c r="W8" s="161"/>
      <c r="X8" s="161"/>
      <c r="AG8" t="s">
        <v>144</v>
      </c>
    </row>
    <row r="9" spans="1:60" outlineLevel="1" x14ac:dyDescent="0.2">
      <c r="A9" s="168">
        <v>1</v>
      </c>
      <c r="B9" s="169" t="s">
        <v>226</v>
      </c>
      <c r="C9" s="185" t="s">
        <v>227</v>
      </c>
      <c r="D9" s="170" t="s">
        <v>228</v>
      </c>
      <c r="E9" s="171">
        <v>4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2.99E-3</v>
      </c>
      <c r="O9" s="173">
        <f>ROUND(E9*N9,2)</f>
        <v>0.01</v>
      </c>
      <c r="P9" s="173">
        <v>0</v>
      </c>
      <c r="Q9" s="173">
        <f>ROUND(E9*P9,2)</f>
        <v>0</v>
      </c>
      <c r="R9" s="173" t="s">
        <v>229</v>
      </c>
      <c r="S9" s="173" t="s">
        <v>148</v>
      </c>
      <c r="T9" s="174" t="s">
        <v>148</v>
      </c>
      <c r="U9" s="160">
        <v>1.7</v>
      </c>
      <c r="V9" s="160">
        <f>ROUND(E9*U9,2)</f>
        <v>6.8</v>
      </c>
      <c r="W9" s="160"/>
      <c r="X9" s="160" t="s">
        <v>230</v>
      </c>
      <c r="Y9" s="151"/>
      <c r="Z9" s="151"/>
      <c r="AA9" s="151"/>
      <c r="AB9" s="151"/>
      <c r="AC9" s="151"/>
      <c r="AD9" s="151"/>
      <c r="AE9" s="151"/>
      <c r="AF9" s="151"/>
      <c r="AG9" s="151" t="s">
        <v>231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255" t="s">
        <v>232</v>
      </c>
      <c r="D10" s="256"/>
      <c r="E10" s="256"/>
      <c r="F10" s="256"/>
      <c r="G10" s="256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233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68">
        <v>2</v>
      </c>
      <c r="B11" s="169" t="s">
        <v>234</v>
      </c>
      <c r="C11" s="185" t="s">
        <v>235</v>
      </c>
      <c r="D11" s="170" t="s">
        <v>228</v>
      </c>
      <c r="E11" s="171">
        <v>4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73">
        <v>0</v>
      </c>
      <c r="O11" s="173">
        <f>ROUND(E11*N11,2)</f>
        <v>0</v>
      </c>
      <c r="P11" s="173">
        <v>0</v>
      </c>
      <c r="Q11" s="173">
        <f>ROUND(E11*P11,2)</f>
        <v>0</v>
      </c>
      <c r="R11" s="173" t="s">
        <v>229</v>
      </c>
      <c r="S11" s="173" t="s">
        <v>148</v>
      </c>
      <c r="T11" s="174" t="s">
        <v>148</v>
      </c>
      <c r="U11" s="160">
        <v>0.49</v>
      </c>
      <c r="V11" s="160">
        <f>ROUND(E11*U11,2)</f>
        <v>1.96</v>
      </c>
      <c r="W11" s="160"/>
      <c r="X11" s="160" t="s">
        <v>230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231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58"/>
      <c r="B12" s="159"/>
      <c r="C12" s="255" t="s">
        <v>236</v>
      </c>
      <c r="D12" s="256"/>
      <c r="E12" s="256"/>
      <c r="F12" s="256"/>
      <c r="G12" s="256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233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91" t="str">
        <f>C12</f>
        <v>s odřezáním kmene a odvětvením, včetně případného odklizení kmene a větví na oddělené hromady na vzdálenost do 50 m nebo s naložením na dopravní prostředek,</v>
      </c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68">
        <v>3</v>
      </c>
      <c r="B13" s="169" t="s">
        <v>237</v>
      </c>
      <c r="C13" s="185" t="s">
        <v>238</v>
      </c>
      <c r="D13" s="170" t="s">
        <v>228</v>
      </c>
      <c r="E13" s="171">
        <v>4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21</v>
      </c>
      <c r="M13" s="173">
        <f>G13*(1+L13/100)</f>
        <v>0</v>
      </c>
      <c r="N13" s="173">
        <v>0</v>
      </c>
      <c r="O13" s="173">
        <f>ROUND(E13*N13,2)</f>
        <v>0</v>
      </c>
      <c r="P13" s="173">
        <v>0</v>
      </c>
      <c r="Q13" s="173">
        <f>ROUND(E13*P13,2)</f>
        <v>0</v>
      </c>
      <c r="R13" s="173" t="s">
        <v>239</v>
      </c>
      <c r="S13" s="173" t="s">
        <v>148</v>
      </c>
      <c r="T13" s="174" t="s">
        <v>148</v>
      </c>
      <c r="U13" s="160">
        <v>11.613</v>
      </c>
      <c r="V13" s="160">
        <f>ROUND(E13*U13,2)</f>
        <v>46.45</v>
      </c>
      <c r="W13" s="160"/>
      <c r="X13" s="160" t="s">
        <v>230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231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58"/>
      <c r="B14" s="159"/>
      <c r="C14" s="255" t="s">
        <v>240</v>
      </c>
      <c r="D14" s="256"/>
      <c r="E14" s="256"/>
      <c r="F14" s="256"/>
      <c r="G14" s="256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233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91" t="str">
        <f>C14</f>
        <v>s odklizením získaného dřeva na vzdálenost do 20 m, se složením na hromady nebo s naložením na dopravní prostředek, se zasypáním jámy, doplněním zeminy, zhutněním a úpravou terénu,</v>
      </c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75">
        <v>4</v>
      </c>
      <c r="B15" s="176" t="s">
        <v>241</v>
      </c>
      <c r="C15" s="184" t="s">
        <v>242</v>
      </c>
      <c r="D15" s="177" t="s">
        <v>228</v>
      </c>
      <c r="E15" s="178">
        <v>4</v>
      </c>
      <c r="F15" s="179"/>
      <c r="G15" s="180">
        <f>ROUND(E15*F15,2)</f>
        <v>0</v>
      </c>
      <c r="H15" s="179"/>
      <c r="I15" s="180">
        <f>ROUND(E15*H15,2)</f>
        <v>0</v>
      </c>
      <c r="J15" s="179"/>
      <c r="K15" s="180">
        <f>ROUND(E15*J15,2)</f>
        <v>0</v>
      </c>
      <c r="L15" s="180">
        <v>21</v>
      </c>
      <c r="M15" s="180">
        <f>G15*(1+L15/100)</f>
        <v>0</v>
      </c>
      <c r="N15" s="180">
        <v>0</v>
      </c>
      <c r="O15" s="180">
        <f>ROUND(E15*N15,2)</f>
        <v>0</v>
      </c>
      <c r="P15" s="180">
        <v>0</v>
      </c>
      <c r="Q15" s="180">
        <f>ROUND(E15*P15,2)</f>
        <v>0</v>
      </c>
      <c r="R15" s="180" t="s">
        <v>243</v>
      </c>
      <c r="S15" s="180" t="s">
        <v>148</v>
      </c>
      <c r="T15" s="181" t="s">
        <v>148</v>
      </c>
      <c r="U15" s="160">
        <v>1.27</v>
      </c>
      <c r="V15" s="160">
        <f>ROUND(E15*U15,2)</f>
        <v>5.08</v>
      </c>
      <c r="W15" s="160"/>
      <c r="X15" s="160" t="s">
        <v>230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231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68">
        <v>5</v>
      </c>
      <c r="B16" s="169" t="s">
        <v>244</v>
      </c>
      <c r="C16" s="185" t="s">
        <v>245</v>
      </c>
      <c r="D16" s="170" t="s">
        <v>246</v>
      </c>
      <c r="E16" s="171">
        <v>200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21</v>
      </c>
      <c r="M16" s="173">
        <f>G16*(1+L16/100)</f>
        <v>0</v>
      </c>
      <c r="N16" s="173">
        <v>4.0000000000000003E-5</v>
      </c>
      <c r="O16" s="173">
        <f>ROUND(E16*N16,2)</f>
        <v>0.01</v>
      </c>
      <c r="P16" s="173">
        <v>0</v>
      </c>
      <c r="Q16" s="173">
        <f>ROUND(E16*P16,2)</f>
        <v>0</v>
      </c>
      <c r="R16" s="173" t="s">
        <v>229</v>
      </c>
      <c r="S16" s="173" t="s">
        <v>148</v>
      </c>
      <c r="T16" s="174" t="s">
        <v>148</v>
      </c>
      <c r="U16" s="160">
        <v>0.30299999999999999</v>
      </c>
      <c r="V16" s="160">
        <f>ROUND(E16*U16,2)</f>
        <v>60.6</v>
      </c>
      <c r="W16" s="160"/>
      <c r="X16" s="160" t="s">
        <v>230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231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2.5" outlineLevel="1" x14ac:dyDescent="0.2">
      <c r="A17" s="158"/>
      <c r="B17" s="159"/>
      <c r="C17" s="255" t="s">
        <v>247</v>
      </c>
      <c r="D17" s="256"/>
      <c r="E17" s="256"/>
      <c r="F17" s="256"/>
      <c r="G17" s="256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1"/>
      <c r="Z17" s="151"/>
      <c r="AA17" s="151"/>
      <c r="AB17" s="151"/>
      <c r="AC17" s="151"/>
      <c r="AD17" s="151"/>
      <c r="AE17" s="151"/>
      <c r="AF17" s="151"/>
      <c r="AG17" s="151" t="s">
        <v>233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91" t="str">
        <f>C17</f>
        <v>na vzdálenost od hladiny vody v jímce po výšku roviny proložené osou nejvyššího bodu výtlačného potrubí. Včetně odpadní potrubí v délce do 20 m.</v>
      </c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68">
        <v>6</v>
      </c>
      <c r="B18" s="169" t="s">
        <v>248</v>
      </c>
      <c r="C18" s="185" t="s">
        <v>249</v>
      </c>
      <c r="D18" s="170" t="s">
        <v>250</v>
      </c>
      <c r="E18" s="171">
        <v>20</v>
      </c>
      <c r="F18" s="172"/>
      <c r="G18" s="173">
        <f>ROUND(E18*F18,2)</f>
        <v>0</v>
      </c>
      <c r="H18" s="172"/>
      <c r="I18" s="173">
        <f>ROUND(E18*H18,2)</f>
        <v>0</v>
      </c>
      <c r="J18" s="172"/>
      <c r="K18" s="173">
        <f>ROUND(E18*J18,2)</f>
        <v>0</v>
      </c>
      <c r="L18" s="173">
        <v>21</v>
      </c>
      <c r="M18" s="173">
        <f>G18*(1+L18/100)</f>
        <v>0</v>
      </c>
      <c r="N18" s="173">
        <v>0</v>
      </c>
      <c r="O18" s="173">
        <f>ROUND(E18*N18,2)</f>
        <v>0</v>
      </c>
      <c r="P18" s="173">
        <v>0</v>
      </c>
      <c r="Q18" s="173">
        <f>ROUND(E18*P18,2)</f>
        <v>0</v>
      </c>
      <c r="R18" s="173" t="s">
        <v>229</v>
      </c>
      <c r="S18" s="173" t="s">
        <v>148</v>
      </c>
      <c r="T18" s="174" t="s">
        <v>148</v>
      </c>
      <c r="U18" s="160">
        <v>0</v>
      </c>
      <c r="V18" s="160">
        <f>ROUND(E18*U18,2)</f>
        <v>0</v>
      </c>
      <c r="W18" s="160"/>
      <c r="X18" s="160" t="s">
        <v>230</v>
      </c>
      <c r="Y18" s="151"/>
      <c r="Z18" s="151"/>
      <c r="AA18" s="151"/>
      <c r="AB18" s="151"/>
      <c r="AC18" s="151"/>
      <c r="AD18" s="151"/>
      <c r="AE18" s="151"/>
      <c r="AF18" s="151"/>
      <c r="AG18" s="151" t="s">
        <v>231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58"/>
      <c r="B19" s="159"/>
      <c r="C19" s="255" t="s">
        <v>251</v>
      </c>
      <c r="D19" s="256"/>
      <c r="E19" s="256"/>
      <c r="F19" s="256"/>
      <c r="G19" s="256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51"/>
      <c r="Z19" s="151"/>
      <c r="AA19" s="151"/>
      <c r="AB19" s="151"/>
      <c r="AC19" s="151"/>
      <c r="AD19" s="151"/>
      <c r="AE19" s="151"/>
      <c r="AF19" s="151"/>
      <c r="AG19" s="151" t="s">
        <v>233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91" t="str">
        <f>C19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68">
        <v>7</v>
      </c>
      <c r="B20" s="169" t="s">
        <v>252</v>
      </c>
      <c r="C20" s="185" t="s">
        <v>253</v>
      </c>
      <c r="D20" s="170" t="s">
        <v>254</v>
      </c>
      <c r="E20" s="171">
        <v>2</v>
      </c>
      <c r="F20" s="172"/>
      <c r="G20" s="173">
        <f>ROUND(E20*F20,2)</f>
        <v>0</v>
      </c>
      <c r="H20" s="172"/>
      <c r="I20" s="173">
        <f>ROUND(E20*H20,2)</f>
        <v>0</v>
      </c>
      <c r="J20" s="172"/>
      <c r="K20" s="173">
        <f>ROUND(E20*J20,2)</f>
        <v>0</v>
      </c>
      <c r="L20" s="173">
        <v>21</v>
      </c>
      <c r="M20" s="173">
        <f>G20*(1+L20/100)</f>
        <v>0</v>
      </c>
      <c r="N20" s="173">
        <v>1.2710000000000001E-2</v>
      </c>
      <c r="O20" s="173">
        <f>ROUND(E20*N20,2)</f>
        <v>0.03</v>
      </c>
      <c r="P20" s="173">
        <v>0</v>
      </c>
      <c r="Q20" s="173">
        <f>ROUND(E20*P20,2)</f>
        <v>0</v>
      </c>
      <c r="R20" s="173" t="s">
        <v>229</v>
      </c>
      <c r="S20" s="173" t="s">
        <v>148</v>
      </c>
      <c r="T20" s="174" t="s">
        <v>148</v>
      </c>
      <c r="U20" s="160">
        <v>1.153</v>
      </c>
      <c r="V20" s="160">
        <f>ROUND(E20*U20,2)</f>
        <v>2.31</v>
      </c>
      <c r="W20" s="160"/>
      <c r="X20" s="160" t="s">
        <v>230</v>
      </c>
      <c r="Y20" s="151"/>
      <c r="Z20" s="151"/>
      <c r="AA20" s="151"/>
      <c r="AB20" s="151"/>
      <c r="AC20" s="151"/>
      <c r="AD20" s="151"/>
      <c r="AE20" s="151"/>
      <c r="AF20" s="151"/>
      <c r="AG20" s="151" t="s">
        <v>231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58"/>
      <c r="B21" s="159"/>
      <c r="C21" s="255" t="s">
        <v>255</v>
      </c>
      <c r="D21" s="256"/>
      <c r="E21" s="256"/>
      <c r="F21" s="256"/>
      <c r="G21" s="256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51"/>
      <c r="Z21" s="151"/>
      <c r="AA21" s="151"/>
      <c r="AB21" s="151"/>
      <c r="AC21" s="151"/>
      <c r="AD21" s="151"/>
      <c r="AE21" s="151"/>
      <c r="AF21" s="151"/>
      <c r="AG21" s="151" t="s">
        <v>233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91" t="str">
        <f>C21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68">
        <v>8</v>
      </c>
      <c r="B22" s="169" t="s">
        <v>256</v>
      </c>
      <c r="C22" s="185" t="s">
        <v>257</v>
      </c>
      <c r="D22" s="170" t="s">
        <v>258</v>
      </c>
      <c r="E22" s="171">
        <v>5</v>
      </c>
      <c r="F22" s="172"/>
      <c r="G22" s="173">
        <f>ROUND(E22*F22,2)</f>
        <v>0</v>
      </c>
      <c r="H22" s="172"/>
      <c r="I22" s="173">
        <f>ROUND(E22*H22,2)</f>
        <v>0</v>
      </c>
      <c r="J22" s="172"/>
      <c r="K22" s="173">
        <f>ROUND(E22*J22,2)</f>
        <v>0</v>
      </c>
      <c r="L22" s="173">
        <v>21</v>
      </c>
      <c r="M22" s="173">
        <f>G22*(1+L22/100)</f>
        <v>0</v>
      </c>
      <c r="N22" s="173">
        <v>0</v>
      </c>
      <c r="O22" s="173">
        <f>ROUND(E22*N22,2)</f>
        <v>0</v>
      </c>
      <c r="P22" s="173">
        <v>0</v>
      </c>
      <c r="Q22" s="173">
        <f>ROUND(E22*P22,2)</f>
        <v>0</v>
      </c>
      <c r="R22" s="173" t="s">
        <v>229</v>
      </c>
      <c r="S22" s="173" t="s">
        <v>148</v>
      </c>
      <c r="T22" s="174" t="s">
        <v>148</v>
      </c>
      <c r="U22" s="160">
        <v>1.55</v>
      </c>
      <c r="V22" s="160">
        <f>ROUND(E22*U22,2)</f>
        <v>7.75</v>
      </c>
      <c r="W22" s="160"/>
      <c r="X22" s="160" t="s">
        <v>230</v>
      </c>
      <c r="Y22" s="151"/>
      <c r="Z22" s="151"/>
      <c r="AA22" s="151"/>
      <c r="AB22" s="151"/>
      <c r="AC22" s="151"/>
      <c r="AD22" s="151"/>
      <c r="AE22" s="151"/>
      <c r="AF22" s="151"/>
      <c r="AG22" s="151" t="s">
        <v>231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255" t="s">
        <v>259</v>
      </c>
      <c r="D23" s="256"/>
      <c r="E23" s="256"/>
      <c r="F23" s="256"/>
      <c r="G23" s="256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1"/>
      <c r="Z23" s="151"/>
      <c r="AA23" s="151"/>
      <c r="AB23" s="151"/>
      <c r="AC23" s="151"/>
      <c r="AD23" s="151"/>
      <c r="AE23" s="151"/>
      <c r="AF23" s="151"/>
      <c r="AG23" s="151" t="s">
        <v>233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91" t="str">
        <f>C23</f>
        <v>příplatek k cenám vykopávek za ztížení vykopávky v blízkosti podzemního vedení nebo výbušnin v horninách jakékoliv třídy,</v>
      </c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68">
        <v>9</v>
      </c>
      <c r="B24" s="169" t="s">
        <v>260</v>
      </c>
      <c r="C24" s="185" t="s">
        <v>261</v>
      </c>
      <c r="D24" s="170" t="s">
        <v>258</v>
      </c>
      <c r="E24" s="171">
        <v>2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21</v>
      </c>
      <c r="M24" s="173">
        <f>G24*(1+L24/100)</f>
        <v>0</v>
      </c>
      <c r="N24" s="173">
        <v>0</v>
      </c>
      <c r="O24" s="173">
        <f>ROUND(E24*N24,2)</f>
        <v>0</v>
      </c>
      <c r="P24" s="173">
        <v>0</v>
      </c>
      <c r="Q24" s="173">
        <f>ROUND(E24*P24,2)</f>
        <v>0</v>
      </c>
      <c r="R24" s="173" t="s">
        <v>229</v>
      </c>
      <c r="S24" s="173" t="s">
        <v>148</v>
      </c>
      <c r="T24" s="174" t="s">
        <v>148</v>
      </c>
      <c r="U24" s="160">
        <v>16.54</v>
      </c>
      <c r="V24" s="160">
        <f>ROUND(E24*U24,2)</f>
        <v>33.08</v>
      </c>
      <c r="W24" s="160"/>
      <c r="X24" s="160" t="s">
        <v>230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231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22.5" outlineLevel="1" x14ac:dyDescent="0.2">
      <c r="A25" s="158"/>
      <c r="B25" s="159"/>
      <c r="C25" s="255" t="s">
        <v>262</v>
      </c>
      <c r="D25" s="256"/>
      <c r="E25" s="256"/>
      <c r="F25" s="256"/>
      <c r="G25" s="256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1"/>
      <c r="Z25" s="151"/>
      <c r="AA25" s="151"/>
      <c r="AB25" s="151"/>
      <c r="AC25" s="151"/>
      <c r="AD25" s="151"/>
      <c r="AE25" s="151"/>
      <c r="AF25" s="151"/>
      <c r="AG25" s="151" t="s">
        <v>233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91" t="str">
        <f>C25</f>
        <v>korytech vodotečí, melioračních kanálech s přemístěním suti na hromady na vzdálenost do 20 m nebo s naložením na dopravní prostředek,</v>
      </c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92" t="s">
        <v>263</v>
      </c>
      <c r="D26" s="189"/>
      <c r="E26" s="190">
        <v>2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264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68">
        <v>10</v>
      </c>
      <c r="B27" s="169" t="s">
        <v>265</v>
      </c>
      <c r="C27" s="185" t="s">
        <v>266</v>
      </c>
      <c r="D27" s="170" t="s">
        <v>258</v>
      </c>
      <c r="E27" s="171">
        <v>270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3">
        <v>0</v>
      </c>
      <c r="O27" s="173">
        <f>ROUND(E27*N27,2)</f>
        <v>0</v>
      </c>
      <c r="P27" s="173">
        <v>0</v>
      </c>
      <c r="Q27" s="173">
        <f>ROUND(E27*P27,2)</f>
        <v>0</v>
      </c>
      <c r="R27" s="173" t="s">
        <v>229</v>
      </c>
      <c r="S27" s="173" t="s">
        <v>148</v>
      </c>
      <c r="T27" s="174" t="s">
        <v>148</v>
      </c>
      <c r="U27" s="160">
        <v>0.1</v>
      </c>
      <c r="V27" s="160">
        <f>ROUND(E27*U27,2)</f>
        <v>27</v>
      </c>
      <c r="W27" s="160"/>
      <c r="X27" s="160" t="s">
        <v>230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231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255" t="s">
        <v>267</v>
      </c>
      <c r="D28" s="256"/>
      <c r="E28" s="256"/>
      <c r="F28" s="256"/>
      <c r="G28" s="256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233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91" t="str">
        <f>C28</f>
        <v>nebo lesní půdy, s vodorovným přemístěním na hromady v místě upotřebení nebo na dočasné či trvalé skládky se složením</v>
      </c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2" t="s">
        <v>268</v>
      </c>
      <c r="D29" s="189"/>
      <c r="E29" s="190">
        <v>270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1"/>
      <c r="Z29" s="151"/>
      <c r="AA29" s="151"/>
      <c r="AB29" s="151"/>
      <c r="AC29" s="151"/>
      <c r="AD29" s="151"/>
      <c r="AE29" s="151"/>
      <c r="AF29" s="151"/>
      <c r="AG29" s="151" t="s">
        <v>264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68">
        <v>11</v>
      </c>
      <c r="B30" s="169" t="s">
        <v>269</v>
      </c>
      <c r="C30" s="185" t="s">
        <v>270</v>
      </c>
      <c r="D30" s="170" t="s">
        <v>258</v>
      </c>
      <c r="E30" s="171">
        <v>167.06</v>
      </c>
      <c r="F30" s="172"/>
      <c r="G30" s="173">
        <f>ROUND(E30*F30,2)</f>
        <v>0</v>
      </c>
      <c r="H30" s="172"/>
      <c r="I30" s="173">
        <f>ROUND(E30*H30,2)</f>
        <v>0</v>
      </c>
      <c r="J30" s="172"/>
      <c r="K30" s="173">
        <f>ROUND(E30*J30,2)</f>
        <v>0</v>
      </c>
      <c r="L30" s="173">
        <v>21</v>
      </c>
      <c r="M30" s="173">
        <f>G30*(1+L30/100)</f>
        <v>0</v>
      </c>
      <c r="N30" s="173">
        <v>0</v>
      </c>
      <c r="O30" s="173">
        <f>ROUND(E30*N30,2)</f>
        <v>0</v>
      </c>
      <c r="P30" s="173">
        <v>0</v>
      </c>
      <c r="Q30" s="173">
        <f>ROUND(E30*P30,2)</f>
        <v>0</v>
      </c>
      <c r="R30" s="173" t="s">
        <v>229</v>
      </c>
      <c r="S30" s="173" t="s">
        <v>148</v>
      </c>
      <c r="T30" s="174" t="s">
        <v>148</v>
      </c>
      <c r="U30" s="160">
        <v>0.16</v>
      </c>
      <c r="V30" s="160">
        <f>ROUND(E30*U30,2)</f>
        <v>26.73</v>
      </c>
      <c r="W30" s="160"/>
      <c r="X30" s="160" t="s">
        <v>230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231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33.75" outlineLevel="1" x14ac:dyDescent="0.2">
      <c r="A31" s="158"/>
      <c r="B31" s="159"/>
      <c r="C31" s="255" t="s">
        <v>271</v>
      </c>
      <c r="D31" s="256"/>
      <c r="E31" s="256"/>
      <c r="F31" s="256"/>
      <c r="G31" s="256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1"/>
      <c r="Z31" s="151"/>
      <c r="AA31" s="151"/>
      <c r="AB31" s="151"/>
      <c r="AC31" s="151"/>
      <c r="AD31" s="151"/>
      <c r="AE31" s="151"/>
      <c r="AF31" s="151"/>
      <c r="AG31" s="151" t="s">
        <v>233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91" t="str">
        <f>C31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192" t="s">
        <v>272</v>
      </c>
      <c r="D32" s="189"/>
      <c r="E32" s="190">
        <v>9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264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2" t="s">
        <v>273</v>
      </c>
      <c r="D33" s="189"/>
      <c r="E33" s="190">
        <v>14.3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264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2" t="s">
        <v>274</v>
      </c>
      <c r="D34" s="189"/>
      <c r="E34" s="190">
        <v>49.5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264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2" t="s">
        <v>275</v>
      </c>
      <c r="D35" s="189"/>
      <c r="E35" s="190">
        <v>86.9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1"/>
      <c r="Z35" s="151"/>
      <c r="AA35" s="151"/>
      <c r="AB35" s="151"/>
      <c r="AC35" s="151"/>
      <c r="AD35" s="151"/>
      <c r="AE35" s="151"/>
      <c r="AF35" s="151"/>
      <c r="AG35" s="151" t="s">
        <v>264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2" t="s">
        <v>276</v>
      </c>
      <c r="D36" s="189"/>
      <c r="E36" s="190">
        <v>7.36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264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68">
        <v>12</v>
      </c>
      <c r="B37" s="169" t="s">
        <v>277</v>
      </c>
      <c r="C37" s="185" t="s">
        <v>278</v>
      </c>
      <c r="D37" s="170" t="s">
        <v>258</v>
      </c>
      <c r="E37" s="171">
        <v>83.53</v>
      </c>
      <c r="F37" s="172"/>
      <c r="G37" s="173">
        <f>ROUND(E37*F37,2)</f>
        <v>0</v>
      </c>
      <c r="H37" s="172"/>
      <c r="I37" s="173">
        <f>ROUND(E37*H37,2)</f>
        <v>0</v>
      </c>
      <c r="J37" s="172"/>
      <c r="K37" s="173">
        <f>ROUND(E37*J37,2)</f>
        <v>0</v>
      </c>
      <c r="L37" s="173">
        <v>21</v>
      </c>
      <c r="M37" s="173">
        <f>G37*(1+L37/100)</f>
        <v>0</v>
      </c>
      <c r="N37" s="173">
        <v>0</v>
      </c>
      <c r="O37" s="173">
        <f>ROUND(E37*N37,2)</f>
        <v>0</v>
      </c>
      <c r="P37" s="173">
        <v>0</v>
      </c>
      <c r="Q37" s="173">
        <f>ROUND(E37*P37,2)</f>
        <v>0</v>
      </c>
      <c r="R37" s="173" t="s">
        <v>229</v>
      </c>
      <c r="S37" s="173" t="s">
        <v>148</v>
      </c>
      <c r="T37" s="174" t="s">
        <v>148</v>
      </c>
      <c r="U37" s="160">
        <v>8.4000000000000005E-2</v>
      </c>
      <c r="V37" s="160">
        <f>ROUND(E37*U37,2)</f>
        <v>7.02</v>
      </c>
      <c r="W37" s="160"/>
      <c r="X37" s="160" t="s">
        <v>230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231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33.75" outlineLevel="1" x14ac:dyDescent="0.2">
      <c r="A38" s="158"/>
      <c r="B38" s="159"/>
      <c r="C38" s="255" t="s">
        <v>271</v>
      </c>
      <c r="D38" s="256"/>
      <c r="E38" s="256"/>
      <c r="F38" s="256"/>
      <c r="G38" s="256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233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91" t="str">
        <f>C38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2" t="s">
        <v>279</v>
      </c>
      <c r="D39" s="189"/>
      <c r="E39" s="190">
        <v>83.53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1"/>
      <c r="Z39" s="151"/>
      <c r="AA39" s="151"/>
      <c r="AB39" s="151"/>
      <c r="AC39" s="151"/>
      <c r="AD39" s="151"/>
      <c r="AE39" s="151"/>
      <c r="AF39" s="151"/>
      <c r="AG39" s="151" t="s">
        <v>264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22.5" outlineLevel="1" x14ac:dyDescent="0.2">
      <c r="A40" s="168">
        <v>13</v>
      </c>
      <c r="B40" s="169" t="s">
        <v>280</v>
      </c>
      <c r="C40" s="185" t="s">
        <v>281</v>
      </c>
      <c r="D40" s="170" t="s">
        <v>282</v>
      </c>
      <c r="E40" s="171">
        <v>146.30000000000001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21</v>
      </c>
      <c r="M40" s="173">
        <f>G40*(1+L40/100)</f>
        <v>0</v>
      </c>
      <c r="N40" s="173">
        <v>9.8999999999999999E-4</v>
      </c>
      <c r="O40" s="173">
        <f>ROUND(E40*N40,2)</f>
        <v>0.14000000000000001</v>
      </c>
      <c r="P40" s="173">
        <v>0</v>
      </c>
      <c r="Q40" s="173">
        <f>ROUND(E40*P40,2)</f>
        <v>0</v>
      </c>
      <c r="R40" s="173" t="s">
        <v>229</v>
      </c>
      <c r="S40" s="173" t="s">
        <v>148</v>
      </c>
      <c r="T40" s="174" t="s">
        <v>148</v>
      </c>
      <c r="U40" s="160">
        <v>0.24</v>
      </c>
      <c r="V40" s="160">
        <f>ROUND(E40*U40,2)</f>
        <v>35.11</v>
      </c>
      <c r="W40" s="160"/>
      <c r="X40" s="160" t="s">
        <v>230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231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255" t="s">
        <v>283</v>
      </c>
      <c r="D41" s="256"/>
      <c r="E41" s="256"/>
      <c r="F41" s="256"/>
      <c r="G41" s="256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1"/>
      <c r="Z41" s="151"/>
      <c r="AA41" s="151"/>
      <c r="AB41" s="151"/>
      <c r="AC41" s="151"/>
      <c r="AD41" s="151"/>
      <c r="AE41" s="151"/>
      <c r="AF41" s="151"/>
      <c r="AG41" s="151" t="s">
        <v>233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92" t="s">
        <v>284</v>
      </c>
      <c r="D42" s="189"/>
      <c r="E42" s="190">
        <v>146.30000000000001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1"/>
      <c r="Z42" s="151"/>
      <c r="AA42" s="151"/>
      <c r="AB42" s="151"/>
      <c r="AC42" s="151"/>
      <c r="AD42" s="151"/>
      <c r="AE42" s="151"/>
      <c r="AF42" s="151"/>
      <c r="AG42" s="151" t="s">
        <v>264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68">
        <v>14</v>
      </c>
      <c r="B43" s="169" t="s">
        <v>285</v>
      </c>
      <c r="C43" s="185" t="s">
        <v>286</v>
      </c>
      <c r="D43" s="170" t="s">
        <v>282</v>
      </c>
      <c r="E43" s="171">
        <v>146.30000000000001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21</v>
      </c>
      <c r="M43" s="173">
        <f>G43*(1+L43/100)</f>
        <v>0</v>
      </c>
      <c r="N43" s="173">
        <v>0</v>
      </c>
      <c r="O43" s="173">
        <f>ROUND(E43*N43,2)</f>
        <v>0</v>
      </c>
      <c r="P43" s="173">
        <v>0</v>
      </c>
      <c r="Q43" s="173">
        <f>ROUND(E43*P43,2)</f>
        <v>0</v>
      </c>
      <c r="R43" s="173" t="s">
        <v>229</v>
      </c>
      <c r="S43" s="173" t="s">
        <v>148</v>
      </c>
      <c r="T43" s="174" t="s">
        <v>148</v>
      </c>
      <c r="U43" s="160">
        <v>7.0000000000000007E-2</v>
      </c>
      <c r="V43" s="160">
        <f>ROUND(E43*U43,2)</f>
        <v>10.24</v>
      </c>
      <c r="W43" s="160"/>
      <c r="X43" s="160" t="s">
        <v>230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231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255" t="s">
        <v>287</v>
      </c>
      <c r="D44" s="256"/>
      <c r="E44" s="256"/>
      <c r="F44" s="256"/>
      <c r="G44" s="256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1"/>
      <c r="Z44" s="151"/>
      <c r="AA44" s="151"/>
      <c r="AB44" s="151"/>
      <c r="AC44" s="151"/>
      <c r="AD44" s="151"/>
      <c r="AE44" s="151"/>
      <c r="AF44" s="151"/>
      <c r="AG44" s="151" t="s">
        <v>233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68">
        <v>15</v>
      </c>
      <c r="B45" s="169" t="s">
        <v>288</v>
      </c>
      <c r="C45" s="185" t="s">
        <v>289</v>
      </c>
      <c r="D45" s="170" t="s">
        <v>258</v>
      </c>
      <c r="E45" s="171">
        <v>91.882999999999996</v>
      </c>
      <c r="F45" s="172"/>
      <c r="G45" s="173">
        <f>ROUND(E45*F45,2)</f>
        <v>0</v>
      </c>
      <c r="H45" s="172"/>
      <c r="I45" s="173">
        <f>ROUND(E45*H45,2)</f>
        <v>0</v>
      </c>
      <c r="J45" s="172"/>
      <c r="K45" s="173">
        <f>ROUND(E45*J45,2)</f>
        <v>0</v>
      </c>
      <c r="L45" s="173">
        <v>21</v>
      </c>
      <c r="M45" s="173">
        <f>G45*(1+L45/100)</f>
        <v>0</v>
      </c>
      <c r="N45" s="173">
        <v>0</v>
      </c>
      <c r="O45" s="173">
        <f>ROUND(E45*N45,2)</f>
        <v>0</v>
      </c>
      <c r="P45" s="173">
        <v>0</v>
      </c>
      <c r="Q45" s="173">
        <f>ROUND(E45*P45,2)</f>
        <v>0</v>
      </c>
      <c r="R45" s="173" t="s">
        <v>229</v>
      </c>
      <c r="S45" s="173" t="s">
        <v>148</v>
      </c>
      <c r="T45" s="174" t="s">
        <v>148</v>
      </c>
      <c r="U45" s="160">
        <v>0.35</v>
      </c>
      <c r="V45" s="160">
        <f>ROUND(E45*U45,2)</f>
        <v>32.159999999999997</v>
      </c>
      <c r="W45" s="160"/>
      <c r="X45" s="160" t="s">
        <v>230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231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255" t="s">
        <v>290</v>
      </c>
      <c r="D46" s="256"/>
      <c r="E46" s="256"/>
      <c r="F46" s="256"/>
      <c r="G46" s="256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151"/>
      <c r="AC46" s="151"/>
      <c r="AD46" s="151"/>
      <c r="AE46" s="151"/>
      <c r="AF46" s="151"/>
      <c r="AG46" s="151" t="s">
        <v>233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91" t="str">
        <f>C46</f>
        <v>bez naložení do dopravní nádoby, ale s vyprázdněním dopravní nádoby na hromadu nebo na dopravní prostředek,</v>
      </c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2" t="s">
        <v>291</v>
      </c>
      <c r="D47" s="189"/>
      <c r="E47" s="190">
        <v>91.882999999999996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1"/>
      <c r="Z47" s="151"/>
      <c r="AA47" s="151"/>
      <c r="AB47" s="151"/>
      <c r="AC47" s="151"/>
      <c r="AD47" s="151"/>
      <c r="AE47" s="151"/>
      <c r="AF47" s="151"/>
      <c r="AG47" s="151" t="s">
        <v>264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68">
        <v>16</v>
      </c>
      <c r="B48" s="169" t="s">
        <v>292</v>
      </c>
      <c r="C48" s="185" t="s">
        <v>293</v>
      </c>
      <c r="D48" s="170" t="s">
        <v>258</v>
      </c>
      <c r="E48" s="171">
        <v>129.25</v>
      </c>
      <c r="F48" s="172"/>
      <c r="G48" s="173">
        <f>ROUND(E48*F48,2)</f>
        <v>0</v>
      </c>
      <c r="H48" s="172"/>
      <c r="I48" s="173">
        <f>ROUND(E48*H48,2)</f>
        <v>0</v>
      </c>
      <c r="J48" s="172"/>
      <c r="K48" s="173">
        <f>ROUND(E48*J48,2)</f>
        <v>0</v>
      </c>
      <c r="L48" s="173">
        <v>21</v>
      </c>
      <c r="M48" s="173">
        <f>G48*(1+L48/100)</f>
        <v>0</v>
      </c>
      <c r="N48" s="173">
        <v>0</v>
      </c>
      <c r="O48" s="173">
        <f>ROUND(E48*N48,2)</f>
        <v>0</v>
      </c>
      <c r="P48" s="173">
        <v>0</v>
      </c>
      <c r="Q48" s="173">
        <f>ROUND(E48*P48,2)</f>
        <v>0</v>
      </c>
      <c r="R48" s="173" t="s">
        <v>229</v>
      </c>
      <c r="S48" s="173" t="s">
        <v>148</v>
      </c>
      <c r="T48" s="174" t="s">
        <v>148</v>
      </c>
      <c r="U48" s="160">
        <v>0.01</v>
      </c>
      <c r="V48" s="160">
        <f>ROUND(E48*U48,2)</f>
        <v>1.29</v>
      </c>
      <c r="W48" s="160"/>
      <c r="X48" s="160" t="s">
        <v>230</v>
      </c>
      <c r="Y48" s="151"/>
      <c r="Z48" s="151"/>
      <c r="AA48" s="151"/>
      <c r="AB48" s="151"/>
      <c r="AC48" s="151"/>
      <c r="AD48" s="151"/>
      <c r="AE48" s="151"/>
      <c r="AF48" s="151"/>
      <c r="AG48" s="151" t="s">
        <v>231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255" t="s">
        <v>294</v>
      </c>
      <c r="D49" s="256"/>
      <c r="E49" s="256"/>
      <c r="F49" s="256"/>
      <c r="G49" s="256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1"/>
      <c r="Z49" s="151"/>
      <c r="AA49" s="151"/>
      <c r="AB49" s="151"/>
      <c r="AC49" s="151"/>
      <c r="AD49" s="151"/>
      <c r="AE49" s="151"/>
      <c r="AF49" s="151"/>
      <c r="AG49" s="151" t="s">
        <v>233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92" t="s">
        <v>295</v>
      </c>
      <c r="D50" s="189"/>
      <c r="E50" s="190">
        <v>167.06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264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92" t="s">
        <v>296</v>
      </c>
      <c r="D51" s="189"/>
      <c r="E51" s="190">
        <v>-37.81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1"/>
      <c r="Z51" s="151"/>
      <c r="AA51" s="151"/>
      <c r="AB51" s="151"/>
      <c r="AC51" s="151"/>
      <c r="AD51" s="151"/>
      <c r="AE51" s="151"/>
      <c r="AF51" s="151"/>
      <c r="AG51" s="151" t="s">
        <v>264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 x14ac:dyDescent="0.2">
      <c r="A52" s="175">
        <v>17</v>
      </c>
      <c r="B52" s="176" t="s">
        <v>297</v>
      </c>
      <c r="C52" s="184" t="s">
        <v>298</v>
      </c>
      <c r="D52" s="177" t="s">
        <v>258</v>
      </c>
      <c r="E52" s="178">
        <v>129.25</v>
      </c>
      <c r="F52" s="179"/>
      <c r="G52" s="180">
        <f>ROUND(E52*F52,2)</f>
        <v>0</v>
      </c>
      <c r="H52" s="179"/>
      <c r="I52" s="180">
        <f>ROUND(E52*H52,2)</f>
        <v>0</v>
      </c>
      <c r="J52" s="179"/>
      <c r="K52" s="180">
        <f>ROUND(E52*J52,2)</f>
        <v>0</v>
      </c>
      <c r="L52" s="180">
        <v>21</v>
      </c>
      <c r="M52" s="180">
        <f>G52*(1+L52/100)</f>
        <v>0</v>
      </c>
      <c r="N52" s="180">
        <v>0</v>
      </c>
      <c r="O52" s="180">
        <f>ROUND(E52*N52,2)</f>
        <v>0</v>
      </c>
      <c r="P52" s="180">
        <v>0</v>
      </c>
      <c r="Q52" s="180">
        <f>ROUND(E52*P52,2)</f>
        <v>0</v>
      </c>
      <c r="R52" s="180" t="s">
        <v>229</v>
      </c>
      <c r="S52" s="180" t="s">
        <v>148</v>
      </c>
      <c r="T52" s="181" t="s">
        <v>148</v>
      </c>
      <c r="U52" s="160">
        <v>0.05</v>
      </c>
      <c r="V52" s="160">
        <f>ROUND(E52*U52,2)</f>
        <v>6.46</v>
      </c>
      <c r="W52" s="160"/>
      <c r="X52" s="160" t="s">
        <v>230</v>
      </c>
      <c r="Y52" s="151"/>
      <c r="Z52" s="151"/>
      <c r="AA52" s="151"/>
      <c r="AB52" s="151"/>
      <c r="AC52" s="151"/>
      <c r="AD52" s="151"/>
      <c r="AE52" s="151"/>
      <c r="AF52" s="151"/>
      <c r="AG52" s="151" t="s">
        <v>231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56.25" outlineLevel="1" x14ac:dyDescent="0.2">
      <c r="A53" s="168">
        <v>18</v>
      </c>
      <c r="B53" s="169" t="s">
        <v>299</v>
      </c>
      <c r="C53" s="185" t="s">
        <v>300</v>
      </c>
      <c r="D53" s="170" t="s">
        <v>258</v>
      </c>
      <c r="E53" s="171">
        <v>129.25</v>
      </c>
      <c r="F53" s="172"/>
      <c r="G53" s="173">
        <f>ROUND(E53*F53,2)</f>
        <v>0</v>
      </c>
      <c r="H53" s="172"/>
      <c r="I53" s="173">
        <f>ROUND(E53*H53,2)</f>
        <v>0</v>
      </c>
      <c r="J53" s="172"/>
      <c r="K53" s="173">
        <f>ROUND(E53*J53,2)</f>
        <v>0</v>
      </c>
      <c r="L53" s="173">
        <v>21</v>
      </c>
      <c r="M53" s="173">
        <f>G53*(1+L53/100)</f>
        <v>0</v>
      </c>
      <c r="N53" s="173">
        <v>0</v>
      </c>
      <c r="O53" s="173">
        <f>ROUND(E53*N53,2)</f>
        <v>0</v>
      </c>
      <c r="P53" s="173">
        <v>0</v>
      </c>
      <c r="Q53" s="173">
        <f>ROUND(E53*P53,2)</f>
        <v>0</v>
      </c>
      <c r="R53" s="173" t="s">
        <v>229</v>
      </c>
      <c r="S53" s="173" t="s">
        <v>148</v>
      </c>
      <c r="T53" s="174" t="s">
        <v>148</v>
      </c>
      <c r="U53" s="160">
        <v>0.05</v>
      </c>
      <c r="V53" s="160">
        <f>ROUND(E53*U53,2)</f>
        <v>6.46</v>
      </c>
      <c r="W53" s="160"/>
      <c r="X53" s="160" t="s">
        <v>230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231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255" t="s">
        <v>301</v>
      </c>
      <c r="D54" s="256"/>
      <c r="E54" s="256"/>
      <c r="F54" s="256"/>
      <c r="G54" s="256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233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22.5" outlineLevel="1" x14ac:dyDescent="0.2">
      <c r="A55" s="168">
        <v>19</v>
      </c>
      <c r="B55" s="169" t="s">
        <v>302</v>
      </c>
      <c r="C55" s="185" t="s">
        <v>303</v>
      </c>
      <c r="D55" s="170" t="s">
        <v>258</v>
      </c>
      <c r="E55" s="171">
        <v>37.81</v>
      </c>
      <c r="F55" s="172"/>
      <c r="G55" s="173">
        <f>ROUND(E55*F55,2)</f>
        <v>0</v>
      </c>
      <c r="H55" s="172"/>
      <c r="I55" s="173">
        <f>ROUND(E55*H55,2)</f>
        <v>0</v>
      </c>
      <c r="J55" s="172"/>
      <c r="K55" s="173">
        <f>ROUND(E55*J55,2)</f>
        <v>0</v>
      </c>
      <c r="L55" s="173">
        <v>21</v>
      </c>
      <c r="M55" s="173">
        <f>G55*(1+L55/100)</f>
        <v>0</v>
      </c>
      <c r="N55" s="173">
        <v>0</v>
      </c>
      <c r="O55" s="173">
        <f>ROUND(E55*N55,2)</f>
        <v>0</v>
      </c>
      <c r="P55" s="173">
        <v>0</v>
      </c>
      <c r="Q55" s="173">
        <f>ROUND(E55*P55,2)</f>
        <v>0</v>
      </c>
      <c r="R55" s="173" t="s">
        <v>229</v>
      </c>
      <c r="S55" s="173" t="s">
        <v>148</v>
      </c>
      <c r="T55" s="174" t="s">
        <v>148</v>
      </c>
      <c r="U55" s="160">
        <v>0.2</v>
      </c>
      <c r="V55" s="160">
        <f>ROUND(E55*U55,2)</f>
        <v>7.56</v>
      </c>
      <c r="W55" s="160"/>
      <c r="X55" s="160" t="s">
        <v>230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231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255" t="s">
        <v>304</v>
      </c>
      <c r="D56" s="256"/>
      <c r="E56" s="256"/>
      <c r="F56" s="256"/>
      <c r="G56" s="256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1"/>
      <c r="Z56" s="151"/>
      <c r="AA56" s="151"/>
      <c r="AB56" s="151"/>
      <c r="AC56" s="151"/>
      <c r="AD56" s="151"/>
      <c r="AE56" s="151"/>
      <c r="AF56" s="151"/>
      <c r="AG56" s="151" t="s">
        <v>233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92" t="s">
        <v>295</v>
      </c>
      <c r="D57" s="189"/>
      <c r="E57" s="190">
        <v>167.06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1"/>
      <c r="Z57" s="151"/>
      <c r="AA57" s="151"/>
      <c r="AB57" s="151"/>
      <c r="AC57" s="151"/>
      <c r="AD57" s="151"/>
      <c r="AE57" s="151"/>
      <c r="AF57" s="151"/>
      <c r="AG57" s="151" t="s">
        <v>264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2" t="s">
        <v>305</v>
      </c>
      <c r="D58" s="189"/>
      <c r="E58" s="190">
        <v>-16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1"/>
      <c r="Z58" s="151"/>
      <c r="AA58" s="151"/>
      <c r="AB58" s="151"/>
      <c r="AC58" s="151"/>
      <c r="AD58" s="151"/>
      <c r="AE58" s="151"/>
      <c r="AF58" s="151"/>
      <c r="AG58" s="151" t="s">
        <v>264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92" t="s">
        <v>306</v>
      </c>
      <c r="D59" s="189"/>
      <c r="E59" s="190">
        <v>-113.25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264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68">
        <v>20</v>
      </c>
      <c r="B60" s="169" t="s">
        <v>307</v>
      </c>
      <c r="C60" s="185" t="s">
        <v>308</v>
      </c>
      <c r="D60" s="170" t="s">
        <v>258</v>
      </c>
      <c r="E60" s="171">
        <v>102.57644000000001</v>
      </c>
      <c r="F60" s="172"/>
      <c r="G60" s="173">
        <f>ROUND(E60*F60,2)</f>
        <v>0</v>
      </c>
      <c r="H60" s="172"/>
      <c r="I60" s="173">
        <f>ROUND(E60*H60,2)</f>
        <v>0</v>
      </c>
      <c r="J60" s="172"/>
      <c r="K60" s="173">
        <f>ROUND(E60*J60,2)</f>
        <v>0</v>
      </c>
      <c r="L60" s="173">
        <v>21</v>
      </c>
      <c r="M60" s="173">
        <f>G60*(1+L60/100)</f>
        <v>0</v>
      </c>
      <c r="N60" s="173">
        <v>1.7</v>
      </c>
      <c r="O60" s="173">
        <f>ROUND(E60*N60,2)</f>
        <v>174.38</v>
      </c>
      <c r="P60" s="173">
        <v>0</v>
      </c>
      <c r="Q60" s="173">
        <f>ROUND(E60*P60,2)</f>
        <v>0</v>
      </c>
      <c r="R60" s="173" t="s">
        <v>229</v>
      </c>
      <c r="S60" s="173" t="s">
        <v>148</v>
      </c>
      <c r="T60" s="174" t="s">
        <v>148</v>
      </c>
      <c r="U60" s="160">
        <v>1.59</v>
      </c>
      <c r="V60" s="160">
        <f>ROUND(E60*U60,2)</f>
        <v>163.1</v>
      </c>
      <c r="W60" s="160"/>
      <c r="X60" s="160" t="s">
        <v>230</v>
      </c>
      <c r="Y60" s="151"/>
      <c r="Z60" s="151"/>
      <c r="AA60" s="151"/>
      <c r="AB60" s="151"/>
      <c r="AC60" s="151"/>
      <c r="AD60" s="151"/>
      <c r="AE60" s="151"/>
      <c r="AF60" s="151"/>
      <c r="AG60" s="151" t="s">
        <v>231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 x14ac:dyDescent="0.2">
      <c r="A61" s="158"/>
      <c r="B61" s="159"/>
      <c r="C61" s="255" t="s">
        <v>309</v>
      </c>
      <c r="D61" s="256"/>
      <c r="E61" s="256"/>
      <c r="F61" s="256"/>
      <c r="G61" s="256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1"/>
      <c r="Z61" s="151"/>
      <c r="AA61" s="151"/>
      <c r="AB61" s="151"/>
      <c r="AC61" s="151"/>
      <c r="AD61" s="151"/>
      <c r="AE61" s="151"/>
      <c r="AF61" s="151"/>
      <c r="AG61" s="151" t="s">
        <v>233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91" t="str">
        <f>C61</f>
        <v>sypaninou z vhodných hornin tř. 1 - 4 nebo materiálem připraveným podél výkopu ve vzdálenosti do 3 m od jeho kraje, pro jakoukoliv hloubku výkopu a jakoukoliv míru zhutnění,</v>
      </c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92" t="s">
        <v>310</v>
      </c>
      <c r="D62" s="189"/>
      <c r="E62" s="190">
        <v>102.57644000000001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1"/>
      <c r="Z62" s="151"/>
      <c r="AA62" s="151"/>
      <c r="AB62" s="151"/>
      <c r="AC62" s="151"/>
      <c r="AD62" s="151"/>
      <c r="AE62" s="151"/>
      <c r="AF62" s="151"/>
      <c r="AG62" s="151" t="s">
        <v>264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68">
        <v>21</v>
      </c>
      <c r="B63" s="169" t="s">
        <v>311</v>
      </c>
      <c r="C63" s="185" t="s">
        <v>312</v>
      </c>
      <c r="D63" s="170" t="s">
        <v>258</v>
      </c>
      <c r="E63" s="171">
        <v>2</v>
      </c>
      <c r="F63" s="172"/>
      <c r="G63" s="173">
        <f>ROUND(E63*F63,2)</f>
        <v>0</v>
      </c>
      <c r="H63" s="172"/>
      <c r="I63" s="173">
        <f>ROUND(E63*H63,2)</f>
        <v>0</v>
      </c>
      <c r="J63" s="172"/>
      <c r="K63" s="173">
        <f>ROUND(E63*J63,2)</f>
        <v>0</v>
      </c>
      <c r="L63" s="173">
        <v>21</v>
      </c>
      <c r="M63" s="173">
        <f>G63*(1+L63/100)</f>
        <v>0</v>
      </c>
      <c r="N63" s="173">
        <v>0</v>
      </c>
      <c r="O63" s="173">
        <f>ROUND(E63*N63,2)</f>
        <v>0</v>
      </c>
      <c r="P63" s="173">
        <v>0</v>
      </c>
      <c r="Q63" s="173">
        <f>ROUND(E63*P63,2)</f>
        <v>0</v>
      </c>
      <c r="R63" s="173" t="s">
        <v>239</v>
      </c>
      <c r="S63" s="173" t="s">
        <v>148</v>
      </c>
      <c r="T63" s="174" t="s">
        <v>148</v>
      </c>
      <c r="U63" s="160">
        <v>1.145</v>
      </c>
      <c r="V63" s="160">
        <f>ROUND(E63*U63,2)</f>
        <v>2.29</v>
      </c>
      <c r="W63" s="160"/>
      <c r="X63" s="160" t="s">
        <v>230</v>
      </c>
      <c r="Y63" s="151"/>
      <c r="Z63" s="151"/>
      <c r="AA63" s="151"/>
      <c r="AB63" s="151"/>
      <c r="AC63" s="151"/>
      <c r="AD63" s="151"/>
      <c r="AE63" s="151"/>
      <c r="AF63" s="151"/>
      <c r="AG63" s="151" t="s">
        <v>231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255" t="s">
        <v>313</v>
      </c>
      <c r="D64" s="256"/>
      <c r="E64" s="256"/>
      <c r="F64" s="256"/>
      <c r="G64" s="256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1"/>
      <c r="Z64" s="151"/>
      <c r="AA64" s="151"/>
      <c r="AB64" s="151"/>
      <c r="AC64" s="151"/>
      <c r="AD64" s="151"/>
      <c r="AE64" s="151"/>
      <c r="AF64" s="151"/>
      <c r="AG64" s="151" t="s">
        <v>233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68">
        <v>22</v>
      </c>
      <c r="B65" s="169" t="s">
        <v>314</v>
      </c>
      <c r="C65" s="185" t="s">
        <v>315</v>
      </c>
      <c r="D65" s="170" t="s">
        <v>282</v>
      </c>
      <c r="E65" s="171">
        <v>1800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73">
        <v>0</v>
      </c>
      <c r="O65" s="173">
        <f>ROUND(E65*N65,2)</f>
        <v>0</v>
      </c>
      <c r="P65" s="173">
        <v>0</v>
      </c>
      <c r="Q65" s="173">
        <f>ROUND(E65*P65,2)</f>
        <v>0</v>
      </c>
      <c r="R65" s="173" t="s">
        <v>229</v>
      </c>
      <c r="S65" s="173" t="s">
        <v>148</v>
      </c>
      <c r="T65" s="174" t="s">
        <v>148</v>
      </c>
      <c r="U65" s="160">
        <v>1.2999999999999999E-2</v>
      </c>
      <c r="V65" s="160">
        <f>ROUND(E65*U65,2)</f>
        <v>23.4</v>
      </c>
      <c r="W65" s="160"/>
      <c r="X65" s="160" t="s">
        <v>230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231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255" t="s">
        <v>316</v>
      </c>
      <c r="D66" s="256"/>
      <c r="E66" s="256"/>
      <c r="F66" s="256"/>
      <c r="G66" s="256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233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22.5" outlineLevel="1" x14ac:dyDescent="0.2">
      <c r="A67" s="168">
        <v>23</v>
      </c>
      <c r="B67" s="169" t="s">
        <v>317</v>
      </c>
      <c r="C67" s="185" t="s">
        <v>318</v>
      </c>
      <c r="D67" s="170" t="s">
        <v>282</v>
      </c>
      <c r="E67" s="171">
        <v>1800</v>
      </c>
      <c r="F67" s="172"/>
      <c r="G67" s="173">
        <f>ROUND(E67*F67,2)</f>
        <v>0</v>
      </c>
      <c r="H67" s="172"/>
      <c r="I67" s="173">
        <f>ROUND(E67*H67,2)</f>
        <v>0</v>
      </c>
      <c r="J67" s="172"/>
      <c r="K67" s="173">
        <f>ROUND(E67*J67,2)</f>
        <v>0</v>
      </c>
      <c r="L67" s="173">
        <v>21</v>
      </c>
      <c r="M67" s="173">
        <f>G67*(1+L67/100)</f>
        <v>0</v>
      </c>
      <c r="N67" s="173">
        <v>0</v>
      </c>
      <c r="O67" s="173">
        <f>ROUND(E67*N67,2)</f>
        <v>0</v>
      </c>
      <c r="P67" s="173">
        <v>0</v>
      </c>
      <c r="Q67" s="173">
        <f>ROUND(E67*P67,2)</f>
        <v>0</v>
      </c>
      <c r="R67" s="173" t="s">
        <v>229</v>
      </c>
      <c r="S67" s="173" t="s">
        <v>148</v>
      </c>
      <c r="T67" s="174" t="s">
        <v>148</v>
      </c>
      <c r="U67" s="160">
        <v>0.03</v>
      </c>
      <c r="V67" s="160">
        <f>ROUND(E67*U67,2)</f>
        <v>54</v>
      </c>
      <c r="W67" s="160"/>
      <c r="X67" s="160" t="s">
        <v>230</v>
      </c>
      <c r="Y67" s="151"/>
      <c r="Z67" s="151"/>
      <c r="AA67" s="151"/>
      <c r="AB67" s="151"/>
      <c r="AC67" s="151"/>
      <c r="AD67" s="151"/>
      <c r="AE67" s="151"/>
      <c r="AF67" s="151"/>
      <c r="AG67" s="151" t="s">
        <v>231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22.5" outlineLevel="1" x14ac:dyDescent="0.2">
      <c r="A68" s="158"/>
      <c r="B68" s="159"/>
      <c r="C68" s="255" t="s">
        <v>319</v>
      </c>
      <c r="D68" s="256"/>
      <c r="E68" s="256"/>
      <c r="F68" s="256"/>
      <c r="G68" s="256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233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91" t="str">
        <f>C68</f>
        <v>s případným nutným přemístěním hromad nebo dočasných skládek na místo potřeby ze vzdálenosti do 30 m, v rovině nebo ve svahu do 1 : 5,</v>
      </c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92" t="s">
        <v>320</v>
      </c>
      <c r="D69" s="189"/>
      <c r="E69" s="190">
        <v>1800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264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75">
        <v>24</v>
      </c>
      <c r="B70" s="176" t="s">
        <v>321</v>
      </c>
      <c r="C70" s="184" t="s">
        <v>322</v>
      </c>
      <c r="D70" s="177" t="s">
        <v>282</v>
      </c>
      <c r="E70" s="178">
        <v>180</v>
      </c>
      <c r="F70" s="179"/>
      <c r="G70" s="180">
        <f>ROUND(E70*F70,2)</f>
        <v>0</v>
      </c>
      <c r="H70" s="179"/>
      <c r="I70" s="180">
        <f>ROUND(E70*H70,2)</f>
        <v>0</v>
      </c>
      <c r="J70" s="179"/>
      <c r="K70" s="180">
        <f>ROUND(E70*J70,2)</f>
        <v>0</v>
      </c>
      <c r="L70" s="180">
        <v>21</v>
      </c>
      <c r="M70" s="180">
        <f>G70*(1+L70/100)</f>
        <v>0</v>
      </c>
      <c r="N70" s="180">
        <v>0</v>
      </c>
      <c r="O70" s="180">
        <f>ROUND(E70*N70,2)</f>
        <v>0</v>
      </c>
      <c r="P70" s="180">
        <v>0</v>
      </c>
      <c r="Q70" s="180">
        <f>ROUND(E70*P70,2)</f>
        <v>0</v>
      </c>
      <c r="R70" s="180" t="s">
        <v>239</v>
      </c>
      <c r="S70" s="180" t="s">
        <v>148</v>
      </c>
      <c r="T70" s="181" t="s">
        <v>148</v>
      </c>
      <c r="U70" s="160">
        <v>0.02</v>
      </c>
      <c r="V70" s="160">
        <f>ROUND(E70*U70,2)</f>
        <v>3.6</v>
      </c>
      <c r="W70" s="160"/>
      <c r="X70" s="160" t="s">
        <v>230</v>
      </c>
      <c r="Y70" s="151"/>
      <c r="Z70" s="151"/>
      <c r="AA70" s="151"/>
      <c r="AB70" s="151"/>
      <c r="AC70" s="151"/>
      <c r="AD70" s="151"/>
      <c r="AE70" s="151"/>
      <c r="AF70" s="151"/>
      <c r="AG70" s="151" t="s">
        <v>231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x14ac:dyDescent="0.2">
      <c r="A71" s="162" t="s">
        <v>143</v>
      </c>
      <c r="B71" s="163" t="s">
        <v>67</v>
      </c>
      <c r="C71" s="183" t="s">
        <v>84</v>
      </c>
      <c r="D71" s="164"/>
      <c r="E71" s="165"/>
      <c r="F71" s="166"/>
      <c r="G71" s="166">
        <f>SUMIF(AG72:AG80,"&lt;&gt;NOR",G72:G80)</f>
        <v>0</v>
      </c>
      <c r="H71" s="166"/>
      <c r="I71" s="166">
        <f>SUM(I72:I80)</f>
        <v>0</v>
      </c>
      <c r="J71" s="166"/>
      <c r="K71" s="166">
        <f>SUM(K72:K80)</f>
        <v>0</v>
      </c>
      <c r="L71" s="166"/>
      <c r="M71" s="166">
        <f>SUM(M72:M80)</f>
        <v>0</v>
      </c>
      <c r="N71" s="166"/>
      <c r="O71" s="166">
        <f>SUM(O72:O80)</f>
        <v>39.819999999999993</v>
      </c>
      <c r="P71" s="166"/>
      <c r="Q71" s="166">
        <f>SUM(Q72:Q80)</f>
        <v>0</v>
      </c>
      <c r="R71" s="166"/>
      <c r="S71" s="166"/>
      <c r="T71" s="167"/>
      <c r="U71" s="161"/>
      <c r="V71" s="161">
        <f>SUM(V72:V80)</f>
        <v>69.61</v>
      </c>
      <c r="W71" s="161"/>
      <c r="X71" s="161"/>
      <c r="AG71" t="s">
        <v>144</v>
      </c>
    </row>
    <row r="72" spans="1:60" outlineLevel="1" x14ac:dyDescent="0.2">
      <c r="A72" s="168">
        <v>25</v>
      </c>
      <c r="B72" s="169" t="s">
        <v>323</v>
      </c>
      <c r="C72" s="185" t="s">
        <v>324</v>
      </c>
      <c r="D72" s="170" t="s">
        <v>254</v>
      </c>
      <c r="E72" s="171">
        <v>170</v>
      </c>
      <c r="F72" s="172"/>
      <c r="G72" s="173">
        <f>ROUND(E72*F72,2)</f>
        <v>0</v>
      </c>
      <c r="H72" s="172"/>
      <c r="I72" s="173">
        <f>ROUND(E72*H72,2)</f>
        <v>0</v>
      </c>
      <c r="J72" s="172"/>
      <c r="K72" s="173">
        <f>ROUND(E72*J72,2)</f>
        <v>0</v>
      </c>
      <c r="L72" s="173">
        <v>21</v>
      </c>
      <c r="M72" s="173">
        <f>G72*(1+L72/100)</f>
        <v>0</v>
      </c>
      <c r="N72" s="173">
        <v>0.23382</v>
      </c>
      <c r="O72" s="173">
        <f>ROUND(E72*N72,2)</f>
        <v>39.75</v>
      </c>
      <c r="P72" s="173">
        <v>0</v>
      </c>
      <c r="Q72" s="173">
        <f>ROUND(E72*P72,2)</f>
        <v>0</v>
      </c>
      <c r="R72" s="173" t="s">
        <v>325</v>
      </c>
      <c r="S72" s="173" t="s">
        <v>326</v>
      </c>
      <c r="T72" s="174" t="s">
        <v>326</v>
      </c>
      <c r="U72" s="160">
        <v>0.22</v>
      </c>
      <c r="V72" s="160">
        <f>ROUND(E72*U72,2)</f>
        <v>37.4</v>
      </c>
      <c r="W72" s="160"/>
      <c r="X72" s="160" t="s">
        <v>230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231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255" t="s">
        <v>327</v>
      </c>
      <c r="D73" s="256"/>
      <c r="E73" s="256"/>
      <c r="F73" s="256"/>
      <c r="G73" s="256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1"/>
      <c r="Z73" s="151"/>
      <c r="AA73" s="151"/>
      <c r="AB73" s="151"/>
      <c r="AC73" s="151"/>
      <c r="AD73" s="151"/>
      <c r="AE73" s="151"/>
      <c r="AF73" s="151"/>
      <c r="AG73" s="151" t="s">
        <v>233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91" t="str">
        <f>C73</f>
        <v>se zřízením štěrkopískového lože pod trubky a s jejich obsypem v průměrném celkovém množství do 0,15 m3/m v otevřeném příkopu,</v>
      </c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68">
        <v>26</v>
      </c>
      <c r="B74" s="169" t="s">
        <v>328</v>
      </c>
      <c r="C74" s="185" t="s">
        <v>329</v>
      </c>
      <c r="D74" s="170" t="s">
        <v>282</v>
      </c>
      <c r="E74" s="171">
        <v>33</v>
      </c>
      <c r="F74" s="172"/>
      <c r="G74" s="173">
        <f>ROUND(E74*F74,2)</f>
        <v>0</v>
      </c>
      <c r="H74" s="172"/>
      <c r="I74" s="173">
        <f>ROUND(E74*H74,2)</f>
        <v>0</v>
      </c>
      <c r="J74" s="172"/>
      <c r="K74" s="173">
        <f>ROUND(E74*J74,2)</f>
        <v>0</v>
      </c>
      <c r="L74" s="173">
        <v>21</v>
      </c>
      <c r="M74" s="173">
        <f>G74*(1+L74/100)</f>
        <v>0</v>
      </c>
      <c r="N74" s="173">
        <v>2.0000000000000001E-4</v>
      </c>
      <c r="O74" s="173">
        <f>ROUND(E74*N74,2)</f>
        <v>0.01</v>
      </c>
      <c r="P74" s="173">
        <v>0</v>
      </c>
      <c r="Q74" s="173">
        <f>ROUND(E74*P74,2)</f>
        <v>0</v>
      </c>
      <c r="R74" s="173" t="s">
        <v>330</v>
      </c>
      <c r="S74" s="173" t="s">
        <v>148</v>
      </c>
      <c r="T74" s="174" t="s">
        <v>148</v>
      </c>
      <c r="U74" s="160">
        <v>0.45</v>
      </c>
      <c r="V74" s="160">
        <f>ROUND(E74*U74,2)</f>
        <v>14.85</v>
      </c>
      <c r="W74" s="160"/>
      <c r="X74" s="160" t="s">
        <v>230</v>
      </c>
      <c r="Y74" s="151"/>
      <c r="Z74" s="151"/>
      <c r="AA74" s="151"/>
      <c r="AB74" s="151"/>
      <c r="AC74" s="151"/>
      <c r="AD74" s="151"/>
      <c r="AE74" s="151"/>
      <c r="AF74" s="151"/>
      <c r="AG74" s="151" t="s">
        <v>231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2" t="s">
        <v>331</v>
      </c>
      <c r="D75" s="189"/>
      <c r="E75" s="190">
        <v>33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51"/>
      <c r="Z75" s="151"/>
      <c r="AA75" s="151"/>
      <c r="AB75" s="151"/>
      <c r="AC75" s="151"/>
      <c r="AD75" s="151"/>
      <c r="AE75" s="151"/>
      <c r="AF75" s="151"/>
      <c r="AG75" s="151" t="s">
        <v>264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75">
        <v>27</v>
      </c>
      <c r="B76" s="176" t="s">
        <v>332</v>
      </c>
      <c r="C76" s="184" t="s">
        <v>333</v>
      </c>
      <c r="D76" s="177" t="s">
        <v>282</v>
      </c>
      <c r="E76" s="178">
        <v>33</v>
      </c>
      <c r="F76" s="179"/>
      <c r="G76" s="180">
        <f>ROUND(E76*F76,2)</f>
        <v>0</v>
      </c>
      <c r="H76" s="179"/>
      <c r="I76" s="180">
        <f>ROUND(E76*H76,2)</f>
        <v>0</v>
      </c>
      <c r="J76" s="179"/>
      <c r="K76" s="180">
        <f>ROUND(E76*J76,2)</f>
        <v>0</v>
      </c>
      <c r="L76" s="180">
        <v>21</v>
      </c>
      <c r="M76" s="180">
        <f>G76*(1+L76/100)</f>
        <v>0</v>
      </c>
      <c r="N76" s="180">
        <v>0</v>
      </c>
      <c r="O76" s="180">
        <f>ROUND(E76*N76,2)</f>
        <v>0</v>
      </c>
      <c r="P76" s="180">
        <v>0</v>
      </c>
      <c r="Q76" s="180">
        <f>ROUND(E76*P76,2)</f>
        <v>0</v>
      </c>
      <c r="R76" s="180" t="s">
        <v>330</v>
      </c>
      <c r="S76" s="180" t="s">
        <v>148</v>
      </c>
      <c r="T76" s="181" t="s">
        <v>148</v>
      </c>
      <c r="U76" s="160">
        <v>0.32</v>
      </c>
      <c r="V76" s="160">
        <f>ROUND(E76*U76,2)</f>
        <v>10.56</v>
      </c>
      <c r="W76" s="160"/>
      <c r="X76" s="160" t="s">
        <v>230</v>
      </c>
      <c r="Y76" s="151"/>
      <c r="Z76" s="151"/>
      <c r="AA76" s="151"/>
      <c r="AB76" s="151"/>
      <c r="AC76" s="151"/>
      <c r="AD76" s="151"/>
      <c r="AE76" s="151"/>
      <c r="AF76" s="151"/>
      <c r="AG76" s="151" t="s">
        <v>231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68">
        <v>28</v>
      </c>
      <c r="B77" s="169" t="s">
        <v>334</v>
      </c>
      <c r="C77" s="185" t="s">
        <v>335</v>
      </c>
      <c r="D77" s="170" t="s">
        <v>282</v>
      </c>
      <c r="E77" s="171">
        <v>170</v>
      </c>
      <c r="F77" s="172"/>
      <c r="G77" s="173">
        <f>ROUND(E77*F77,2)</f>
        <v>0</v>
      </c>
      <c r="H77" s="172"/>
      <c r="I77" s="173">
        <f>ROUND(E77*H77,2)</f>
        <v>0</v>
      </c>
      <c r="J77" s="172"/>
      <c r="K77" s="173">
        <f>ROUND(E77*J77,2)</f>
        <v>0</v>
      </c>
      <c r="L77" s="173">
        <v>21</v>
      </c>
      <c r="M77" s="173">
        <f>G77*(1+L77/100)</f>
        <v>0</v>
      </c>
      <c r="N77" s="173">
        <v>3.0000000000000001E-5</v>
      </c>
      <c r="O77" s="173">
        <f>ROUND(E77*N77,2)</f>
        <v>0.01</v>
      </c>
      <c r="P77" s="173">
        <v>0</v>
      </c>
      <c r="Q77" s="173">
        <f>ROUND(E77*P77,2)</f>
        <v>0</v>
      </c>
      <c r="R77" s="173" t="s">
        <v>336</v>
      </c>
      <c r="S77" s="173" t="s">
        <v>148</v>
      </c>
      <c r="T77" s="174" t="s">
        <v>148</v>
      </c>
      <c r="U77" s="160">
        <v>0.04</v>
      </c>
      <c r="V77" s="160">
        <f>ROUND(E77*U77,2)</f>
        <v>6.8</v>
      </c>
      <c r="W77" s="160"/>
      <c r="X77" s="160" t="s">
        <v>230</v>
      </c>
      <c r="Y77" s="151"/>
      <c r="Z77" s="151"/>
      <c r="AA77" s="151"/>
      <c r="AB77" s="151"/>
      <c r="AC77" s="151"/>
      <c r="AD77" s="151"/>
      <c r="AE77" s="151"/>
      <c r="AF77" s="151"/>
      <c r="AG77" s="151" t="s">
        <v>231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2" t="s">
        <v>337</v>
      </c>
      <c r="D78" s="189"/>
      <c r="E78" s="190">
        <v>170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264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22.5" outlineLevel="1" x14ac:dyDescent="0.2">
      <c r="A79" s="168">
        <v>29</v>
      </c>
      <c r="B79" s="169" t="s">
        <v>338</v>
      </c>
      <c r="C79" s="185" t="s">
        <v>339</v>
      </c>
      <c r="D79" s="170" t="s">
        <v>282</v>
      </c>
      <c r="E79" s="171">
        <v>170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73">
        <v>2.9999999999999997E-4</v>
      </c>
      <c r="O79" s="173">
        <f>ROUND(E79*N79,2)</f>
        <v>0.05</v>
      </c>
      <c r="P79" s="173">
        <v>0</v>
      </c>
      <c r="Q79" s="173">
        <f>ROUND(E79*P79,2)</f>
        <v>0</v>
      </c>
      <c r="R79" s="173" t="s">
        <v>340</v>
      </c>
      <c r="S79" s="173" t="s">
        <v>148</v>
      </c>
      <c r="T79" s="174" t="s">
        <v>148</v>
      </c>
      <c r="U79" s="160">
        <v>0</v>
      </c>
      <c r="V79" s="160">
        <f>ROUND(E79*U79,2)</f>
        <v>0</v>
      </c>
      <c r="W79" s="160"/>
      <c r="X79" s="160" t="s">
        <v>341</v>
      </c>
      <c r="Y79" s="151"/>
      <c r="Z79" s="151"/>
      <c r="AA79" s="151"/>
      <c r="AB79" s="151"/>
      <c r="AC79" s="151"/>
      <c r="AD79" s="151"/>
      <c r="AE79" s="151"/>
      <c r="AF79" s="151"/>
      <c r="AG79" s="151" t="s">
        <v>342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2" t="s">
        <v>337</v>
      </c>
      <c r="D80" s="189"/>
      <c r="E80" s="190">
        <v>170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264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x14ac:dyDescent="0.2">
      <c r="A81" s="162" t="s">
        <v>143</v>
      </c>
      <c r="B81" s="163" t="s">
        <v>69</v>
      </c>
      <c r="C81" s="183" t="s">
        <v>85</v>
      </c>
      <c r="D81" s="164"/>
      <c r="E81" s="165"/>
      <c r="F81" s="166"/>
      <c r="G81" s="166">
        <f>SUMIF(AG82:AG82,"&lt;&gt;NOR",G82:G82)</f>
        <v>0</v>
      </c>
      <c r="H81" s="166"/>
      <c r="I81" s="166">
        <f>SUM(I82:I82)</f>
        <v>0</v>
      </c>
      <c r="J81" s="166"/>
      <c r="K81" s="166">
        <f>SUM(K82:K82)</f>
        <v>0</v>
      </c>
      <c r="L81" s="166"/>
      <c r="M81" s="166">
        <f>SUM(M82:M82)</f>
        <v>0</v>
      </c>
      <c r="N81" s="166"/>
      <c r="O81" s="166">
        <f>SUM(O82:O82)</f>
        <v>0</v>
      </c>
      <c r="P81" s="166"/>
      <c r="Q81" s="166">
        <f>SUM(Q82:Q82)</f>
        <v>0</v>
      </c>
      <c r="R81" s="166"/>
      <c r="S81" s="166"/>
      <c r="T81" s="167"/>
      <c r="U81" s="161"/>
      <c r="V81" s="161">
        <f>SUM(V82:V82)</f>
        <v>48.93</v>
      </c>
      <c r="W81" s="161"/>
      <c r="X81" s="161"/>
      <c r="AG81" t="s">
        <v>144</v>
      </c>
    </row>
    <row r="82" spans="1:60" outlineLevel="1" x14ac:dyDescent="0.2">
      <c r="A82" s="175">
        <v>30</v>
      </c>
      <c r="B82" s="176" t="s">
        <v>343</v>
      </c>
      <c r="C82" s="184" t="s">
        <v>344</v>
      </c>
      <c r="D82" s="177" t="s">
        <v>254</v>
      </c>
      <c r="E82" s="178">
        <v>167</v>
      </c>
      <c r="F82" s="179"/>
      <c r="G82" s="180">
        <f>ROUND(E82*F82,2)</f>
        <v>0</v>
      </c>
      <c r="H82" s="179"/>
      <c r="I82" s="180">
        <f>ROUND(E82*H82,2)</f>
        <v>0</v>
      </c>
      <c r="J82" s="179"/>
      <c r="K82" s="180">
        <f>ROUND(E82*J82,2)</f>
        <v>0</v>
      </c>
      <c r="L82" s="180">
        <v>21</v>
      </c>
      <c r="M82" s="180">
        <f>G82*(1+L82/100)</f>
        <v>0</v>
      </c>
      <c r="N82" s="180">
        <v>0</v>
      </c>
      <c r="O82" s="180">
        <f>ROUND(E82*N82,2)</f>
        <v>0</v>
      </c>
      <c r="P82" s="180">
        <v>0</v>
      </c>
      <c r="Q82" s="180">
        <f>ROUND(E82*P82,2)</f>
        <v>0</v>
      </c>
      <c r="R82" s="180" t="s">
        <v>325</v>
      </c>
      <c r="S82" s="180" t="s">
        <v>148</v>
      </c>
      <c r="T82" s="181" t="s">
        <v>148</v>
      </c>
      <c r="U82" s="160">
        <v>0.29299999999999998</v>
      </c>
      <c r="V82" s="160">
        <f>ROUND(E82*U82,2)</f>
        <v>48.93</v>
      </c>
      <c r="W82" s="160"/>
      <c r="X82" s="160" t="s">
        <v>230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231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x14ac:dyDescent="0.2">
      <c r="A83" s="162" t="s">
        <v>143</v>
      </c>
      <c r="B83" s="163" t="s">
        <v>86</v>
      </c>
      <c r="C83" s="183" t="s">
        <v>87</v>
      </c>
      <c r="D83" s="164"/>
      <c r="E83" s="165"/>
      <c r="F83" s="166"/>
      <c r="G83" s="166">
        <f>SUMIF(AG84:AG89,"&lt;&gt;NOR",G84:G89)</f>
        <v>0</v>
      </c>
      <c r="H83" s="166"/>
      <c r="I83" s="166">
        <f>SUM(I84:I89)</f>
        <v>0</v>
      </c>
      <c r="J83" s="166"/>
      <c r="K83" s="166">
        <f>SUM(K84:K89)</f>
        <v>0</v>
      </c>
      <c r="L83" s="166"/>
      <c r="M83" s="166">
        <f>SUM(M84:M89)</f>
        <v>0</v>
      </c>
      <c r="N83" s="166"/>
      <c r="O83" s="166">
        <f>SUM(O84:O89)</f>
        <v>47.75</v>
      </c>
      <c r="P83" s="166"/>
      <c r="Q83" s="166">
        <f>SUM(Q84:Q89)</f>
        <v>0</v>
      </c>
      <c r="R83" s="166"/>
      <c r="S83" s="166"/>
      <c r="T83" s="167"/>
      <c r="U83" s="161"/>
      <c r="V83" s="161">
        <f>SUM(V84:V89)</f>
        <v>34.75</v>
      </c>
      <c r="W83" s="161"/>
      <c r="X83" s="161"/>
      <c r="AG83" t="s">
        <v>144</v>
      </c>
    </row>
    <row r="84" spans="1:60" outlineLevel="1" x14ac:dyDescent="0.2">
      <c r="A84" s="168">
        <v>31</v>
      </c>
      <c r="B84" s="169" t="s">
        <v>345</v>
      </c>
      <c r="C84" s="185" t="s">
        <v>346</v>
      </c>
      <c r="D84" s="170" t="s">
        <v>258</v>
      </c>
      <c r="E84" s="171">
        <v>25.05</v>
      </c>
      <c r="F84" s="172"/>
      <c r="G84" s="173">
        <f>ROUND(E84*F84,2)</f>
        <v>0</v>
      </c>
      <c r="H84" s="172"/>
      <c r="I84" s="173">
        <f>ROUND(E84*H84,2)</f>
        <v>0</v>
      </c>
      <c r="J84" s="172"/>
      <c r="K84" s="173">
        <f>ROUND(E84*J84,2)</f>
        <v>0</v>
      </c>
      <c r="L84" s="173">
        <v>21</v>
      </c>
      <c r="M84" s="173">
        <f>G84*(1+L84/100)</f>
        <v>0</v>
      </c>
      <c r="N84" s="173">
        <v>1.8907700000000001</v>
      </c>
      <c r="O84" s="173">
        <f>ROUND(E84*N84,2)</f>
        <v>47.36</v>
      </c>
      <c r="P84" s="173">
        <v>0</v>
      </c>
      <c r="Q84" s="173">
        <f>ROUND(E84*P84,2)</f>
        <v>0</v>
      </c>
      <c r="R84" s="173" t="s">
        <v>325</v>
      </c>
      <c r="S84" s="173" t="s">
        <v>148</v>
      </c>
      <c r="T84" s="174" t="s">
        <v>148</v>
      </c>
      <c r="U84" s="160">
        <v>1.32</v>
      </c>
      <c r="V84" s="160">
        <f>ROUND(E84*U84,2)</f>
        <v>33.07</v>
      </c>
      <c r="W84" s="160"/>
      <c r="X84" s="160" t="s">
        <v>230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231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8"/>
      <c r="B85" s="159"/>
      <c r="C85" s="255" t="s">
        <v>347</v>
      </c>
      <c r="D85" s="256"/>
      <c r="E85" s="256"/>
      <c r="F85" s="256"/>
      <c r="G85" s="256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1"/>
      <c r="Z85" s="151"/>
      <c r="AA85" s="151"/>
      <c r="AB85" s="151"/>
      <c r="AC85" s="151"/>
      <c r="AD85" s="151"/>
      <c r="AE85" s="151"/>
      <c r="AF85" s="151"/>
      <c r="AG85" s="151" t="s">
        <v>233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">
      <c r="A86" s="158"/>
      <c r="B86" s="159"/>
      <c r="C86" s="192" t="s">
        <v>348</v>
      </c>
      <c r="D86" s="189"/>
      <c r="E86" s="190">
        <v>25.05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51"/>
      <c r="Z86" s="151"/>
      <c r="AA86" s="151"/>
      <c r="AB86" s="151"/>
      <c r="AC86" s="151"/>
      <c r="AD86" s="151"/>
      <c r="AE86" s="151"/>
      <c r="AF86" s="151"/>
      <c r="AG86" s="151" t="s">
        <v>264</v>
      </c>
      <c r="AH86" s="151">
        <v>0</v>
      </c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 x14ac:dyDescent="0.2">
      <c r="A87" s="175">
        <v>32</v>
      </c>
      <c r="B87" s="176" t="s">
        <v>349</v>
      </c>
      <c r="C87" s="184" t="s">
        <v>350</v>
      </c>
      <c r="D87" s="177" t="s">
        <v>228</v>
      </c>
      <c r="E87" s="178">
        <v>6</v>
      </c>
      <c r="F87" s="179"/>
      <c r="G87" s="180">
        <f>ROUND(E87*F87,2)</f>
        <v>0</v>
      </c>
      <c r="H87" s="179"/>
      <c r="I87" s="180">
        <f>ROUND(E87*H87,2)</f>
        <v>0</v>
      </c>
      <c r="J87" s="179"/>
      <c r="K87" s="180">
        <f>ROUND(E87*J87,2)</f>
        <v>0</v>
      </c>
      <c r="L87" s="180">
        <v>21</v>
      </c>
      <c r="M87" s="180">
        <f>G87*(1+L87/100)</f>
        <v>0</v>
      </c>
      <c r="N87" s="180">
        <v>6.6E-3</v>
      </c>
      <c r="O87" s="180">
        <f>ROUND(E87*N87,2)</f>
        <v>0.04</v>
      </c>
      <c r="P87" s="180">
        <v>0</v>
      </c>
      <c r="Q87" s="180">
        <f>ROUND(E87*P87,2)</f>
        <v>0</v>
      </c>
      <c r="R87" s="180" t="s">
        <v>325</v>
      </c>
      <c r="S87" s="180" t="s">
        <v>148</v>
      </c>
      <c r="T87" s="181" t="s">
        <v>148</v>
      </c>
      <c r="U87" s="160">
        <v>0.28000000000000003</v>
      </c>
      <c r="V87" s="160">
        <f>ROUND(E87*U87,2)</f>
        <v>1.68</v>
      </c>
      <c r="W87" s="160"/>
      <c r="X87" s="160" t="s">
        <v>230</v>
      </c>
      <c r="Y87" s="151"/>
      <c r="Z87" s="151"/>
      <c r="AA87" s="151"/>
      <c r="AB87" s="151"/>
      <c r="AC87" s="151"/>
      <c r="AD87" s="151"/>
      <c r="AE87" s="151"/>
      <c r="AF87" s="151"/>
      <c r="AG87" s="151" t="s">
        <v>231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75">
        <v>33</v>
      </c>
      <c r="B88" s="176" t="s">
        <v>351</v>
      </c>
      <c r="C88" s="184" t="s">
        <v>352</v>
      </c>
      <c r="D88" s="177" t="s">
        <v>228</v>
      </c>
      <c r="E88" s="178">
        <v>4.04</v>
      </c>
      <c r="F88" s="179"/>
      <c r="G88" s="180">
        <f>ROUND(E88*F88,2)</f>
        <v>0</v>
      </c>
      <c r="H88" s="179"/>
      <c r="I88" s="180">
        <f>ROUND(E88*H88,2)</f>
        <v>0</v>
      </c>
      <c r="J88" s="179"/>
      <c r="K88" s="180">
        <f>ROUND(E88*J88,2)</f>
        <v>0</v>
      </c>
      <c r="L88" s="180">
        <v>21</v>
      </c>
      <c r="M88" s="180">
        <f>G88*(1+L88/100)</f>
        <v>0</v>
      </c>
      <c r="N88" s="180">
        <v>5.0999999999999997E-2</v>
      </c>
      <c r="O88" s="180">
        <f>ROUND(E88*N88,2)</f>
        <v>0.21</v>
      </c>
      <c r="P88" s="180">
        <v>0</v>
      </c>
      <c r="Q88" s="180">
        <f>ROUND(E88*P88,2)</f>
        <v>0</v>
      </c>
      <c r="R88" s="180" t="s">
        <v>340</v>
      </c>
      <c r="S88" s="180" t="s">
        <v>148</v>
      </c>
      <c r="T88" s="181" t="s">
        <v>148</v>
      </c>
      <c r="U88" s="160">
        <v>0</v>
      </c>
      <c r="V88" s="160">
        <f>ROUND(E88*U88,2)</f>
        <v>0</v>
      </c>
      <c r="W88" s="160"/>
      <c r="X88" s="160" t="s">
        <v>341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342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75">
        <v>34</v>
      </c>
      <c r="B89" s="176" t="s">
        <v>353</v>
      </c>
      <c r="C89" s="184" t="s">
        <v>354</v>
      </c>
      <c r="D89" s="177" t="s">
        <v>228</v>
      </c>
      <c r="E89" s="178">
        <v>2.02</v>
      </c>
      <c r="F89" s="179"/>
      <c r="G89" s="180">
        <f>ROUND(E89*F89,2)</f>
        <v>0</v>
      </c>
      <c r="H89" s="179"/>
      <c r="I89" s="180">
        <f>ROUND(E89*H89,2)</f>
        <v>0</v>
      </c>
      <c r="J89" s="179"/>
      <c r="K89" s="180">
        <f>ROUND(E89*J89,2)</f>
        <v>0</v>
      </c>
      <c r="L89" s="180">
        <v>21</v>
      </c>
      <c r="M89" s="180">
        <f>G89*(1+L89/100)</f>
        <v>0</v>
      </c>
      <c r="N89" s="180">
        <v>6.8000000000000005E-2</v>
      </c>
      <c r="O89" s="180">
        <f>ROUND(E89*N89,2)</f>
        <v>0.14000000000000001</v>
      </c>
      <c r="P89" s="180">
        <v>0</v>
      </c>
      <c r="Q89" s="180">
        <f>ROUND(E89*P89,2)</f>
        <v>0</v>
      </c>
      <c r="R89" s="180" t="s">
        <v>340</v>
      </c>
      <c r="S89" s="180" t="s">
        <v>148</v>
      </c>
      <c r="T89" s="181" t="s">
        <v>148</v>
      </c>
      <c r="U89" s="160">
        <v>0</v>
      </c>
      <c r="V89" s="160">
        <f>ROUND(E89*U89,2)</f>
        <v>0</v>
      </c>
      <c r="W89" s="160"/>
      <c r="X89" s="160" t="s">
        <v>341</v>
      </c>
      <c r="Y89" s="151"/>
      <c r="Z89" s="151"/>
      <c r="AA89" s="151"/>
      <c r="AB89" s="151"/>
      <c r="AC89" s="151"/>
      <c r="AD89" s="151"/>
      <c r="AE89" s="151"/>
      <c r="AF89" s="151"/>
      <c r="AG89" s="151" t="s">
        <v>342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x14ac:dyDescent="0.2">
      <c r="A90" s="162" t="s">
        <v>143</v>
      </c>
      <c r="B90" s="163" t="s">
        <v>88</v>
      </c>
      <c r="C90" s="183" t="s">
        <v>89</v>
      </c>
      <c r="D90" s="164"/>
      <c r="E90" s="165"/>
      <c r="F90" s="166"/>
      <c r="G90" s="166">
        <f>SUMIF(AG91:AG94,"&lt;&gt;NOR",G91:G94)</f>
        <v>0</v>
      </c>
      <c r="H90" s="166"/>
      <c r="I90" s="166">
        <f>SUM(I91:I94)</f>
        <v>0</v>
      </c>
      <c r="J90" s="166"/>
      <c r="K90" s="166">
        <f>SUM(K91:K94)</f>
        <v>0</v>
      </c>
      <c r="L90" s="166"/>
      <c r="M90" s="166">
        <f>SUM(M91:M94)</f>
        <v>0</v>
      </c>
      <c r="N90" s="166"/>
      <c r="O90" s="166">
        <f>SUM(O91:O94)</f>
        <v>132.30000000000001</v>
      </c>
      <c r="P90" s="166"/>
      <c r="Q90" s="166">
        <f>SUM(Q91:Q94)</f>
        <v>0</v>
      </c>
      <c r="R90" s="166"/>
      <c r="S90" s="166"/>
      <c r="T90" s="167"/>
      <c r="U90" s="161"/>
      <c r="V90" s="161">
        <f>SUM(V91:V94)</f>
        <v>9</v>
      </c>
      <c r="W90" s="161"/>
      <c r="X90" s="161"/>
      <c r="AG90" t="s">
        <v>144</v>
      </c>
    </row>
    <row r="91" spans="1:60" ht="22.5" outlineLevel="1" x14ac:dyDescent="0.2">
      <c r="A91" s="168">
        <v>35</v>
      </c>
      <c r="B91" s="169" t="s">
        <v>355</v>
      </c>
      <c r="C91" s="185" t="s">
        <v>356</v>
      </c>
      <c r="D91" s="170" t="s">
        <v>282</v>
      </c>
      <c r="E91" s="171">
        <v>300</v>
      </c>
      <c r="F91" s="172"/>
      <c r="G91" s="173">
        <f>ROUND(E91*F91,2)</f>
        <v>0</v>
      </c>
      <c r="H91" s="172"/>
      <c r="I91" s="173">
        <f>ROUND(E91*H91,2)</f>
        <v>0</v>
      </c>
      <c r="J91" s="172"/>
      <c r="K91" s="173">
        <f>ROUND(E91*J91,2)</f>
        <v>0</v>
      </c>
      <c r="L91" s="173">
        <v>21</v>
      </c>
      <c r="M91" s="173">
        <f>G91*(1+L91/100)</f>
        <v>0</v>
      </c>
      <c r="N91" s="173">
        <v>0.441</v>
      </c>
      <c r="O91" s="173">
        <f>ROUND(E91*N91,2)</f>
        <v>132.30000000000001</v>
      </c>
      <c r="P91" s="173">
        <v>0</v>
      </c>
      <c r="Q91" s="173">
        <f>ROUND(E91*P91,2)</f>
        <v>0</v>
      </c>
      <c r="R91" s="173" t="s">
        <v>357</v>
      </c>
      <c r="S91" s="173" t="s">
        <v>148</v>
      </c>
      <c r="T91" s="174" t="s">
        <v>148</v>
      </c>
      <c r="U91" s="160">
        <v>0.03</v>
      </c>
      <c r="V91" s="160">
        <f>ROUND(E91*U91,2)</f>
        <v>9</v>
      </c>
      <c r="W91" s="160"/>
      <c r="X91" s="160" t="s">
        <v>230</v>
      </c>
      <c r="Y91" s="151"/>
      <c r="Z91" s="151"/>
      <c r="AA91" s="151"/>
      <c r="AB91" s="151"/>
      <c r="AC91" s="151"/>
      <c r="AD91" s="151"/>
      <c r="AE91" s="151"/>
      <c r="AF91" s="151"/>
      <c r="AG91" s="151" t="s">
        <v>231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192" t="s">
        <v>358</v>
      </c>
      <c r="D92" s="189"/>
      <c r="E92" s="190">
        <v>300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1"/>
      <c r="Z92" s="151"/>
      <c r="AA92" s="151"/>
      <c r="AB92" s="151"/>
      <c r="AC92" s="151"/>
      <c r="AD92" s="151"/>
      <c r="AE92" s="151"/>
      <c r="AF92" s="151"/>
      <c r="AG92" s="151" t="s">
        <v>264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68">
        <v>36</v>
      </c>
      <c r="B93" s="169" t="s">
        <v>359</v>
      </c>
      <c r="C93" s="185" t="s">
        <v>360</v>
      </c>
      <c r="D93" s="170" t="s">
        <v>282</v>
      </c>
      <c r="E93" s="171">
        <v>0</v>
      </c>
      <c r="F93" s="172"/>
      <c r="G93" s="173">
        <f>ROUND(E93*F93,2)</f>
        <v>0</v>
      </c>
      <c r="H93" s="172"/>
      <c r="I93" s="173">
        <f>ROUND(E93*H93,2)</f>
        <v>0</v>
      </c>
      <c r="J93" s="172"/>
      <c r="K93" s="173">
        <f>ROUND(E93*J93,2)</f>
        <v>0</v>
      </c>
      <c r="L93" s="173">
        <v>21</v>
      </c>
      <c r="M93" s="173">
        <f>G93*(1+L93/100)</f>
        <v>0</v>
      </c>
      <c r="N93" s="173">
        <v>0.25</v>
      </c>
      <c r="O93" s="173">
        <f>ROUND(E93*N93,2)</f>
        <v>0</v>
      </c>
      <c r="P93" s="173">
        <v>0</v>
      </c>
      <c r="Q93" s="173">
        <f>ROUND(E93*P93,2)</f>
        <v>0</v>
      </c>
      <c r="R93" s="173" t="s">
        <v>357</v>
      </c>
      <c r="S93" s="173" t="s">
        <v>148</v>
      </c>
      <c r="T93" s="174" t="s">
        <v>148</v>
      </c>
      <c r="U93" s="160">
        <v>0.08</v>
      </c>
      <c r="V93" s="160">
        <f>ROUND(E93*U93,2)</f>
        <v>0</v>
      </c>
      <c r="W93" s="160"/>
      <c r="X93" s="160" t="s">
        <v>230</v>
      </c>
      <c r="Y93" s="151"/>
      <c r="Z93" s="151"/>
      <c r="AA93" s="151"/>
      <c r="AB93" s="151"/>
      <c r="AC93" s="151"/>
      <c r="AD93" s="151"/>
      <c r="AE93" s="151"/>
      <c r="AF93" s="151"/>
      <c r="AG93" s="151" t="s">
        <v>231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8"/>
      <c r="B94" s="159"/>
      <c r="C94" s="255" t="s">
        <v>361</v>
      </c>
      <c r="D94" s="256"/>
      <c r="E94" s="256"/>
      <c r="F94" s="256"/>
      <c r="G94" s="256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1"/>
      <c r="Z94" s="151"/>
      <c r="AA94" s="151"/>
      <c r="AB94" s="151"/>
      <c r="AC94" s="151"/>
      <c r="AD94" s="151"/>
      <c r="AE94" s="151"/>
      <c r="AF94" s="151"/>
      <c r="AG94" s="151" t="s">
        <v>233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x14ac:dyDescent="0.2">
      <c r="A95" s="162" t="s">
        <v>143</v>
      </c>
      <c r="B95" s="163" t="s">
        <v>92</v>
      </c>
      <c r="C95" s="183" t="s">
        <v>93</v>
      </c>
      <c r="D95" s="164"/>
      <c r="E95" s="165"/>
      <c r="F95" s="166"/>
      <c r="G95" s="166">
        <f>SUMIF(AG96:AG117,"&lt;&gt;NOR",G96:G117)</f>
        <v>0</v>
      </c>
      <c r="H95" s="166"/>
      <c r="I95" s="166">
        <f>SUM(I96:I117)</f>
        <v>0</v>
      </c>
      <c r="J95" s="166"/>
      <c r="K95" s="166">
        <f>SUM(K96:K117)</f>
        <v>0</v>
      </c>
      <c r="L95" s="166"/>
      <c r="M95" s="166">
        <f>SUM(M96:M117)</f>
        <v>0</v>
      </c>
      <c r="N95" s="166"/>
      <c r="O95" s="166">
        <f>SUM(O96:O117)</f>
        <v>60.76</v>
      </c>
      <c r="P95" s="166"/>
      <c r="Q95" s="166">
        <f>SUM(Q96:Q117)</f>
        <v>0</v>
      </c>
      <c r="R95" s="166"/>
      <c r="S95" s="166"/>
      <c r="T95" s="167"/>
      <c r="U95" s="161"/>
      <c r="V95" s="161">
        <f>SUM(V96:V117)</f>
        <v>168.52000000000004</v>
      </c>
      <c r="W95" s="161"/>
      <c r="X95" s="161"/>
      <c r="AG95" t="s">
        <v>144</v>
      </c>
    </row>
    <row r="96" spans="1:60" outlineLevel="1" x14ac:dyDescent="0.2">
      <c r="A96" s="168">
        <v>37</v>
      </c>
      <c r="B96" s="169" t="s">
        <v>362</v>
      </c>
      <c r="C96" s="185" t="s">
        <v>363</v>
      </c>
      <c r="D96" s="170" t="s">
        <v>254</v>
      </c>
      <c r="E96" s="171">
        <v>167</v>
      </c>
      <c r="F96" s="172"/>
      <c r="G96" s="173">
        <f>ROUND(E96*F96,2)</f>
        <v>0</v>
      </c>
      <c r="H96" s="172"/>
      <c r="I96" s="173">
        <f>ROUND(E96*H96,2)</f>
        <v>0</v>
      </c>
      <c r="J96" s="172"/>
      <c r="K96" s="173">
        <f>ROUND(E96*J96,2)</f>
        <v>0</v>
      </c>
      <c r="L96" s="173">
        <v>21</v>
      </c>
      <c r="M96" s="173">
        <f>G96*(1+L96/100)</f>
        <v>0</v>
      </c>
      <c r="N96" s="173">
        <v>1.0000000000000001E-5</v>
      </c>
      <c r="O96" s="173">
        <f>ROUND(E96*N96,2)</f>
        <v>0</v>
      </c>
      <c r="P96" s="173">
        <v>0</v>
      </c>
      <c r="Q96" s="173">
        <f>ROUND(E96*P96,2)</f>
        <v>0</v>
      </c>
      <c r="R96" s="173" t="s">
        <v>325</v>
      </c>
      <c r="S96" s="173" t="s">
        <v>148</v>
      </c>
      <c r="T96" s="174" t="s">
        <v>148</v>
      </c>
      <c r="U96" s="160">
        <v>0.1</v>
      </c>
      <c r="V96" s="160">
        <f>ROUND(E96*U96,2)</f>
        <v>16.7</v>
      </c>
      <c r="W96" s="160"/>
      <c r="X96" s="160" t="s">
        <v>230</v>
      </c>
      <c r="Y96" s="151"/>
      <c r="Z96" s="151"/>
      <c r="AA96" s="151"/>
      <c r="AB96" s="151"/>
      <c r="AC96" s="151"/>
      <c r="AD96" s="151"/>
      <c r="AE96" s="151"/>
      <c r="AF96" s="151"/>
      <c r="AG96" s="151" t="s">
        <v>231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255" t="s">
        <v>364</v>
      </c>
      <c r="D97" s="256"/>
      <c r="E97" s="256"/>
      <c r="F97" s="256"/>
      <c r="G97" s="256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1"/>
      <c r="Z97" s="151"/>
      <c r="AA97" s="151"/>
      <c r="AB97" s="151"/>
      <c r="AC97" s="151"/>
      <c r="AD97" s="151"/>
      <c r="AE97" s="151"/>
      <c r="AF97" s="151"/>
      <c r="AG97" s="151" t="s">
        <v>233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ht="33.75" outlineLevel="1" x14ac:dyDescent="0.2">
      <c r="A98" s="168">
        <v>38</v>
      </c>
      <c r="B98" s="169" t="s">
        <v>365</v>
      </c>
      <c r="C98" s="185" t="s">
        <v>366</v>
      </c>
      <c r="D98" s="170" t="s">
        <v>367</v>
      </c>
      <c r="E98" s="171">
        <v>3</v>
      </c>
      <c r="F98" s="172"/>
      <c r="G98" s="173">
        <f>ROUND(E98*F98,2)</f>
        <v>0</v>
      </c>
      <c r="H98" s="172"/>
      <c r="I98" s="173">
        <f>ROUND(E98*H98,2)</f>
        <v>0</v>
      </c>
      <c r="J98" s="172"/>
      <c r="K98" s="173">
        <f>ROUND(E98*J98,2)</f>
        <v>0</v>
      </c>
      <c r="L98" s="173">
        <v>21</v>
      </c>
      <c r="M98" s="173">
        <f>G98*(1+L98/100)</f>
        <v>0</v>
      </c>
      <c r="N98" s="173">
        <v>1.2999999999999999E-4</v>
      </c>
      <c r="O98" s="173">
        <f>ROUND(E98*N98,2)</f>
        <v>0</v>
      </c>
      <c r="P98" s="173">
        <v>0</v>
      </c>
      <c r="Q98" s="173">
        <f>ROUND(E98*P98,2)</f>
        <v>0</v>
      </c>
      <c r="R98" s="173" t="s">
        <v>325</v>
      </c>
      <c r="S98" s="173" t="s">
        <v>148</v>
      </c>
      <c r="T98" s="174" t="s">
        <v>148</v>
      </c>
      <c r="U98" s="160">
        <v>7.5</v>
      </c>
      <c r="V98" s="160">
        <f>ROUND(E98*U98,2)</f>
        <v>22.5</v>
      </c>
      <c r="W98" s="160"/>
      <c r="X98" s="160" t="s">
        <v>230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231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255" t="s">
        <v>368</v>
      </c>
      <c r="D99" s="256"/>
      <c r="E99" s="256"/>
      <c r="F99" s="256"/>
      <c r="G99" s="256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1"/>
      <c r="Z99" s="151"/>
      <c r="AA99" s="151"/>
      <c r="AB99" s="151"/>
      <c r="AC99" s="151"/>
      <c r="AD99" s="151"/>
      <c r="AE99" s="151"/>
      <c r="AF99" s="151"/>
      <c r="AG99" s="151" t="s">
        <v>233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75">
        <v>39</v>
      </c>
      <c r="B100" s="176" t="s">
        <v>369</v>
      </c>
      <c r="C100" s="184" t="s">
        <v>370</v>
      </c>
      <c r="D100" s="177" t="s">
        <v>254</v>
      </c>
      <c r="E100" s="178">
        <v>167</v>
      </c>
      <c r="F100" s="179"/>
      <c r="G100" s="180">
        <f>ROUND(E100*F100,2)</f>
        <v>0</v>
      </c>
      <c r="H100" s="179"/>
      <c r="I100" s="180">
        <f>ROUND(E100*H100,2)</f>
        <v>0</v>
      </c>
      <c r="J100" s="179"/>
      <c r="K100" s="180">
        <f>ROUND(E100*J100,2)</f>
        <v>0</v>
      </c>
      <c r="L100" s="180">
        <v>21</v>
      </c>
      <c r="M100" s="180">
        <f>G100*(1+L100/100)</f>
        <v>0</v>
      </c>
      <c r="N100" s="180">
        <v>0</v>
      </c>
      <c r="O100" s="180">
        <f>ROUND(E100*N100,2)</f>
        <v>0</v>
      </c>
      <c r="P100" s="180">
        <v>0</v>
      </c>
      <c r="Q100" s="180">
        <f>ROUND(E100*P100,2)</f>
        <v>0</v>
      </c>
      <c r="R100" s="180" t="s">
        <v>325</v>
      </c>
      <c r="S100" s="180" t="s">
        <v>148</v>
      </c>
      <c r="T100" s="181" t="s">
        <v>148</v>
      </c>
      <c r="U100" s="160">
        <v>0.04</v>
      </c>
      <c r="V100" s="160">
        <f>ROUND(E100*U100,2)</f>
        <v>6.68</v>
      </c>
      <c r="W100" s="160"/>
      <c r="X100" s="160" t="s">
        <v>230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231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22.5" outlineLevel="1" x14ac:dyDescent="0.2">
      <c r="A101" s="175">
        <v>40</v>
      </c>
      <c r="B101" s="176" t="s">
        <v>371</v>
      </c>
      <c r="C101" s="184" t="s">
        <v>372</v>
      </c>
      <c r="D101" s="177" t="s">
        <v>228</v>
      </c>
      <c r="E101" s="178">
        <v>6</v>
      </c>
      <c r="F101" s="179"/>
      <c r="G101" s="180">
        <f>ROUND(E101*F101,2)</f>
        <v>0</v>
      </c>
      <c r="H101" s="179"/>
      <c r="I101" s="180">
        <f>ROUND(E101*H101,2)</f>
        <v>0</v>
      </c>
      <c r="J101" s="179"/>
      <c r="K101" s="180">
        <f>ROUND(E101*J101,2)</f>
        <v>0</v>
      </c>
      <c r="L101" s="180">
        <v>21</v>
      </c>
      <c r="M101" s="180">
        <f>G101*(1+L101/100)</f>
        <v>0</v>
      </c>
      <c r="N101" s="180">
        <v>3.5819999999999998E-2</v>
      </c>
      <c r="O101" s="180">
        <f>ROUND(E101*N101,2)</f>
        <v>0.21</v>
      </c>
      <c r="P101" s="180">
        <v>0</v>
      </c>
      <c r="Q101" s="180">
        <f>ROUND(E101*P101,2)</f>
        <v>0</v>
      </c>
      <c r="R101" s="180" t="s">
        <v>325</v>
      </c>
      <c r="S101" s="180" t="s">
        <v>148</v>
      </c>
      <c r="T101" s="181" t="s">
        <v>148</v>
      </c>
      <c r="U101" s="160">
        <v>3.024</v>
      </c>
      <c r="V101" s="160">
        <f>ROUND(E101*U101,2)</f>
        <v>18.14</v>
      </c>
      <c r="W101" s="160"/>
      <c r="X101" s="160" t="s">
        <v>230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231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22.5" outlineLevel="1" x14ac:dyDescent="0.2">
      <c r="A102" s="168">
        <v>41</v>
      </c>
      <c r="B102" s="169" t="s">
        <v>373</v>
      </c>
      <c r="C102" s="185" t="s">
        <v>374</v>
      </c>
      <c r="D102" s="170" t="s">
        <v>228</v>
      </c>
      <c r="E102" s="171">
        <v>4</v>
      </c>
      <c r="F102" s="172"/>
      <c r="G102" s="173">
        <f>ROUND(E102*F102,2)</f>
        <v>0</v>
      </c>
      <c r="H102" s="172"/>
      <c r="I102" s="173">
        <f>ROUND(E102*H102,2)</f>
        <v>0</v>
      </c>
      <c r="J102" s="172"/>
      <c r="K102" s="173">
        <f>ROUND(E102*J102,2)</f>
        <v>0</v>
      </c>
      <c r="L102" s="173">
        <v>21</v>
      </c>
      <c r="M102" s="173">
        <f>G102*(1+L102/100)</f>
        <v>0</v>
      </c>
      <c r="N102" s="173">
        <v>2.4544899999999998</v>
      </c>
      <c r="O102" s="173">
        <f>ROUND(E102*N102,2)</f>
        <v>9.82</v>
      </c>
      <c r="P102" s="173">
        <v>0</v>
      </c>
      <c r="Q102" s="173">
        <f>ROUND(E102*P102,2)</f>
        <v>0</v>
      </c>
      <c r="R102" s="173" t="s">
        <v>325</v>
      </c>
      <c r="S102" s="173" t="s">
        <v>148</v>
      </c>
      <c r="T102" s="174" t="s">
        <v>148</v>
      </c>
      <c r="U102" s="160">
        <v>20.363</v>
      </c>
      <c r="V102" s="160">
        <f>ROUND(E102*U102,2)</f>
        <v>81.45</v>
      </c>
      <c r="W102" s="160"/>
      <c r="X102" s="160" t="s">
        <v>230</v>
      </c>
      <c r="Y102" s="151"/>
      <c r="Z102" s="151"/>
      <c r="AA102" s="151"/>
      <c r="AB102" s="151"/>
      <c r="AC102" s="151"/>
      <c r="AD102" s="151"/>
      <c r="AE102" s="151"/>
      <c r="AF102" s="151"/>
      <c r="AG102" s="151" t="s">
        <v>231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255" t="s">
        <v>375</v>
      </c>
      <c r="D103" s="256"/>
      <c r="E103" s="256"/>
      <c r="F103" s="256"/>
      <c r="G103" s="256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233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75">
        <v>42</v>
      </c>
      <c r="B104" s="176" t="s">
        <v>376</v>
      </c>
      <c r="C104" s="184" t="s">
        <v>377</v>
      </c>
      <c r="D104" s="177" t="s">
        <v>228</v>
      </c>
      <c r="E104" s="178">
        <v>4</v>
      </c>
      <c r="F104" s="179"/>
      <c r="G104" s="180">
        <f>ROUND(E104*F104,2)</f>
        <v>0</v>
      </c>
      <c r="H104" s="179"/>
      <c r="I104" s="180">
        <f>ROUND(E104*H104,2)</f>
        <v>0</v>
      </c>
      <c r="J104" s="179"/>
      <c r="K104" s="180">
        <f>ROUND(E104*J104,2)</f>
        <v>0</v>
      </c>
      <c r="L104" s="180">
        <v>21</v>
      </c>
      <c r="M104" s="180">
        <f>G104*(1+L104/100)</f>
        <v>0</v>
      </c>
      <c r="N104" s="180">
        <v>7.0200000000000002E-3</v>
      </c>
      <c r="O104" s="180">
        <f>ROUND(E104*N104,2)</f>
        <v>0.03</v>
      </c>
      <c r="P104" s="180">
        <v>0</v>
      </c>
      <c r="Q104" s="180">
        <f>ROUND(E104*P104,2)</f>
        <v>0</v>
      </c>
      <c r="R104" s="180"/>
      <c r="S104" s="180" t="s">
        <v>148</v>
      </c>
      <c r="T104" s="181" t="s">
        <v>148</v>
      </c>
      <c r="U104" s="160">
        <v>0.92</v>
      </c>
      <c r="V104" s="160">
        <f>ROUND(E104*U104,2)</f>
        <v>3.68</v>
      </c>
      <c r="W104" s="160"/>
      <c r="X104" s="160" t="s">
        <v>230</v>
      </c>
      <c r="Y104" s="151"/>
      <c r="Z104" s="151"/>
      <c r="AA104" s="151"/>
      <c r="AB104" s="151"/>
      <c r="AC104" s="151"/>
      <c r="AD104" s="151"/>
      <c r="AE104" s="151"/>
      <c r="AF104" s="151"/>
      <c r="AG104" s="151" t="s">
        <v>231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68">
        <v>43</v>
      </c>
      <c r="B105" s="169" t="s">
        <v>378</v>
      </c>
      <c r="C105" s="185" t="s">
        <v>379</v>
      </c>
      <c r="D105" s="170" t="s">
        <v>258</v>
      </c>
      <c r="E105" s="171">
        <v>14.86903</v>
      </c>
      <c r="F105" s="172"/>
      <c r="G105" s="173">
        <f>ROUND(E105*F105,2)</f>
        <v>0</v>
      </c>
      <c r="H105" s="172"/>
      <c r="I105" s="173">
        <f>ROUND(E105*H105,2)</f>
        <v>0</v>
      </c>
      <c r="J105" s="172"/>
      <c r="K105" s="173">
        <f>ROUND(E105*J105,2)</f>
        <v>0</v>
      </c>
      <c r="L105" s="173">
        <v>21</v>
      </c>
      <c r="M105" s="173">
        <f>G105*(1+L105/100)</f>
        <v>0</v>
      </c>
      <c r="N105" s="173">
        <v>2.5249999999999999</v>
      </c>
      <c r="O105" s="173">
        <f>ROUND(E105*N105,2)</f>
        <v>37.54</v>
      </c>
      <c r="P105" s="173">
        <v>0</v>
      </c>
      <c r="Q105" s="173">
        <f>ROUND(E105*P105,2)</f>
        <v>0</v>
      </c>
      <c r="R105" s="173" t="s">
        <v>325</v>
      </c>
      <c r="S105" s="173" t="s">
        <v>148</v>
      </c>
      <c r="T105" s="174" t="s">
        <v>148</v>
      </c>
      <c r="U105" s="160">
        <v>1.3029999999999999</v>
      </c>
      <c r="V105" s="160">
        <f>ROUND(E105*U105,2)</f>
        <v>19.37</v>
      </c>
      <c r="W105" s="160"/>
      <c r="X105" s="160" t="s">
        <v>230</v>
      </c>
      <c r="Y105" s="151"/>
      <c r="Z105" s="151"/>
      <c r="AA105" s="151"/>
      <c r="AB105" s="151"/>
      <c r="AC105" s="151"/>
      <c r="AD105" s="151"/>
      <c r="AE105" s="151"/>
      <c r="AF105" s="151"/>
      <c r="AG105" s="151" t="s">
        <v>231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255" t="s">
        <v>380</v>
      </c>
      <c r="D106" s="256"/>
      <c r="E106" s="256"/>
      <c r="F106" s="256"/>
      <c r="G106" s="256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51"/>
      <c r="Z106" s="151"/>
      <c r="AA106" s="151"/>
      <c r="AB106" s="151"/>
      <c r="AC106" s="151"/>
      <c r="AD106" s="151"/>
      <c r="AE106" s="151"/>
      <c r="AF106" s="151"/>
      <c r="AG106" s="151" t="s">
        <v>233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2" t="s">
        <v>381</v>
      </c>
      <c r="D107" s="189"/>
      <c r="E107" s="190">
        <v>14.86903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264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75">
        <v>44</v>
      </c>
      <c r="B108" s="176" t="s">
        <v>382</v>
      </c>
      <c r="C108" s="184" t="s">
        <v>383</v>
      </c>
      <c r="D108" s="177" t="s">
        <v>384</v>
      </c>
      <c r="E108" s="178">
        <v>28</v>
      </c>
      <c r="F108" s="179"/>
      <c r="G108" s="180">
        <f t="shared" ref="G108:G117" si="0">ROUND(E108*F108,2)</f>
        <v>0</v>
      </c>
      <c r="H108" s="179"/>
      <c r="I108" s="180">
        <f t="shared" ref="I108:I117" si="1">ROUND(E108*H108,2)</f>
        <v>0</v>
      </c>
      <c r="J108" s="179"/>
      <c r="K108" s="180">
        <f t="shared" ref="K108:K117" si="2">ROUND(E108*J108,2)</f>
        <v>0</v>
      </c>
      <c r="L108" s="180">
        <v>21</v>
      </c>
      <c r="M108" s="180">
        <f t="shared" ref="M108:M117" si="3">G108*(1+L108/100)</f>
        <v>0</v>
      </c>
      <c r="N108" s="180">
        <v>0.10199999999999999</v>
      </c>
      <c r="O108" s="180">
        <f t="shared" ref="O108:O117" si="4">ROUND(E108*N108,2)</f>
        <v>2.86</v>
      </c>
      <c r="P108" s="180">
        <v>0</v>
      </c>
      <c r="Q108" s="180">
        <f t="shared" ref="Q108:Q117" si="5">ROUND(E108*P108,2)</f>
        <v>0</v>
      </c>
      <c r="R108" s="180"/>
      <c r="S108" s="180" t="s">
        <v>164</v>
      </c>
      <c r="T108" s="181" t="s">
        <v>149</v>
      </c>
      <c r="U108" s="160">
        <v>0</v>
      </c>
      <c r="V108" s="160">
        <f t="shared" ref="V108:V117" si="6">ROUND(E108*U108,2)</f>
        <v>0</v>
      </c>
      <c r="W108" s="160"/>
      <c r="X108" s="160" t="s">
        <v>385</v>
      </c>
      <c r="Y108" s="151"/>
      <c r="Z108" s="151"/>
      <c r="AA108" s="151"/>
      <c r="AB108" s="151"/>
      <c r="AC108" s="151"/>
      <c r="AD108" s="151"/>
      <c r="AE108" s="151"/>
      <c r="AF108" s="151"/>
      <c r="AG108" s="151" t="s">
        <v>386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75">
        <v>45</v>
      </c>
      <c r="B109" s="176" t="s">
        <v>387</v>
      </c>
      <c r="C109" s="184" t="s">
        <v>388</v>
      </c>
      <c r="D109" s="177" t="s">
        <v>384</v>
      </c>
      <c r="E109" s="178">
        <v>5</v>
      </c>
      <c r="F109" s="179"/>
      <c r="G109" s="180">
        <f t="shared" si="0"/>
        <v>0</v>
      </c>
      <c r="H109" s="179"/>
      <c r="I109" s="180">
        <f t="shared" si="1"/>
        <v>0</v>
      </c>
      <c r="J109" s="179"/>
      <c r="K109" s="180">
        <f t="shared" si="2"/>
        <v>0</v>
      </c>
      <c r="L109" s="180">
        <v>21</v>
      </c>
      <c r="M109" s="180">
        <f t="shared" si="3"/>
        <v>0</v>
      </c>
      <c r="N109" s="180">
        <v>0</v>
      </c>
      <c r="O109" s="180">
        <f t="shared" si="4"/>
        <v>0</v>
      </c>
      <c r="P109" s="180">
        <v>0</v>
      </c>
      <c r="Q109" s="180">
        <f t="shared" si="5"/>
        <v>0</v>
      </c>
      <c r="R109" s="180"/>
      <c r="S109" s="180" t="s">
        <v>164</v>
      </c>
      <c r="T109" s="181" t="s">
        <v>149</v>
      </c>
      <c r="U109" s="160">
        <v>0</v>
      </c>
      <c r="V109" s="160">
        <f t="shared" si="6"/>
        <v>0</v>
      </c>
      <c r="W109" s="160"/>
      <c r="X109" s="160" t="s">
        <v>385</v>
      </c>
      <c r="Y109" s="151"/>
      <c r="Z109" s="151"/>
      <c r="AA109" s="151"/>
      <c r="AB109" s="151"/>
      <c r="AC109" s="151"/>
      <c r="AD109" s="151"/>
      <c r="AE109" s="151"/>
      <c r="AF109" s="151"/>
      <c r="AG109" s="151" t="s">
        <v>386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75">
        <v>46</v>
      </c>
      <c r="B110" s="176" t="s">
        <v>389</v>
      </c>
      <c r="C110" s="184" t="s">
        <v>390</v>
      </c>
      <c r="D110" s="177" t="s">
        <v>391</v>
      </c>
      <c r="E110" s="178">
        <v>9</v>
      </c>
      <c r="F110" s="179"/>
      <c r="G110" s="180">
        <f t="shared" si="0"/>
        <v>0</v>
      </c>
      <c r="H110" s="179"/>
      <c r="I110" s="180">
        <f t="shared" si="1"/>
        <v>0</v>
      </c>
      <c r="J110" s="179"/>
      <c r="K110" s="180">
        <f t="shared" si="2"/>
        <v>0</v>
      </c>
      <c r="L110" s="180">
        <v>21</v>
      </c>
      <c r="M110" s="180">
        <f t="shared" si="3"/>
        <v>0</v>
      </c>
      <c r="N110" s="180">
        <v>0</v>
      </c>
      <c r="O110" s="180">
        <f t="shared" si="4"/>
        <v>0</v>
      </c>
      <c r="P110" s="180">
        <v>0</v>
      </c>
      <c r="Q110" s="180">
        <f t="shared" si="5"/>
        <v>0</v>
      </c>
      <c r="R110" s="180"/>
      <c r="S110" s="180" t="s">
        <v>164</v>
      </c>
      <c r="T110" s="181" t="s">
        <v>149</v>
      </c>
      <c r="U110" s="160">
        <v>0</v>
      </c>
      <c r="V110" s="160">
        <f t="shared" si="6"/>
        <v>0</v>
      </c>
      <c r="W110" s="160"/>
      <c r="X110" s="160" t="s">
        <v>385</v>
      </c>
      <c r="Y110" s="151"/>
      <c r="Z110" s="151"/>
      <c r="AA110" s="151"/>
      <c r="AB110" s="151"/>
      <c r="AC110" s="151"/>
      <c r="AD110" s="151"/>
      <c r="AE110" s="151"/>
      <c r="AF110" s="151"/>
      <c r="AG110" s="151" t="s">
        <v>386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75">
        <v>47</v>
      </c>
      <c r="B111" s="176" t="s">
        <v>392</v>
      </c>
      <c r="C111" s="184" t="s">
        <v>393</v>
      </c>
      <c r="D111" s="177" t="s">
        <v>391</v>
      </c>
      <c r="E111" s="178">
        <v>4</v>
      </c>
      <c r="F111" s="179"/>
      <c r="G111" s="180">
        <f t="shared" si="0"/>
        <v>0</v>
      </c>
      <c r="H111" s="179"/>
      <c r="I111" s="180">
        <f t="shared" si="1"/>
        <v>0</v>
      </c>
      <c r="J111" s="179"/>
      <c r="K111" s="180">
        <f t="shared" si="2"/>
        <v>0</v>
      </c>
      <c r="L111" s="180">
        <v>21</v>
      </c>
      <c r="M111" s="180">
        <f t="shared" si="3"/>
        <v>0</v>
      </c>
      <c r="N111" s="180">
        <v>0</v>
      </c>
      <c r="O111" s="180">
        <f t="shared" si="4"/>
        <v>0</v>
      </c>
      <c r="P111" s="180">
        <v>0</v>
      </c>
      <c r="Q111" s="180">
        <f t="shared" si="5"/>
        <v>0</v>
      </c>
      <c r="R111" s="180"/>
      <c r="S111" s="180" t="s">
        <v>164</v>
      </c>
      <c r="T111" s="181" t="s">
        <v>149</v>
      </c>
      <c r="U111" s="160">
        <v>0</v>
      </c>
      <c r="V111" s="160">
        <f t="shared" si="6"/>
        <v>0</v>
      </c>
      <c r="W111" s="160"/>
      <c r="X111" s="160" t="s">
        <v>385</v>
      </c>
      <c r="Y111" s="151"/>
      <c r="Z111" s="151"/>
      <c r="AA111" s="151"/>
      <c r="AB111" s="151"/>
      <c r="AC111" s="151"/>
      <c r="AD111" s="151"/>
      <c r="AE111" s="151"/>
      <c r="AF111" s="151"/>
      <c r="AG111" s="151" t="s">
        <v>386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22.5" outlineLevel="1" x14ac:dyDescent="0.2">
      <c r="A112" s="175">
        <v>48</v>
      </c>
      <c r="B112" s="176" t="s">
        <v>394</v>
      </c>
      <c r="C112" s="184" t="s">
        <v>395</v>
      </c>
      <c r="D112" s="177" t="s">
        <v>228</v>
      </c>
      <c r="E112" s="178">
        <v>4</v>
      </c>
      <c r="F112" s="179"/>
      <c r="G112" s="180">
        <f t="shared" si="0"/>
        <v>0</v>
      </c>
      <c r="H112" s="179"/>
      <c r="I112" s="180">
        <f t="shared" si="1"/>
        <v>0</v>
      </c>
      <c r="J112" s="179"/>
      <c r="K112" s="180">
        <f t="shared" si="2"/>
        <v>0</v>
      </c>
      <c r="L112" s="180">
        <v>21</v>
      </c>
      <c r="M112" s="180">
        <f t="shared" si="3"/>
        <v>0</v>
      </c>
      <c r="N112" s="180">
        <v>0.158</v>
      </c>
      <c r="O112" s="180">
        <f t="shared" si="4"/>
        <v>0.63</v>
      </c>
      <c r="P112" s="180">
        <v>0</v>
      </c>
      <c r="Q112" s="180">
        <f t="shared" si="5"/>
        <v>0</v>
      </c>
      <c r="R112" s="180" t="s">
        <v>340</v>
      </c>
      <c r="S112" s="180" t="s">
        <v>148</v>
      </c>
      <c r="T112" s="181" t="s">
        <v>148</v>
      </c>
      <c r="U112" s="160">
        <v>0</v>
      </c>
      <c r="V112" s="160">
        <f t="shared" si="6"/>
        <v>0</v>
      </c>
      <c r="W112" s="160"/>
      <c r="X112" s="160" t="s">
        <v>341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342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22.5" outlineLevel="1" x14ac:dyDescent="0.2">
      <c r="A113" s="175">
        <v>49</v>
      </c>
      <c r="B113" s="176" t="s">
        <v>396</v>
      </c>
      <c r="C113" s="184" t="s">
        <v>397</v>
      </c>
      <c r="D113" s="177" t="s">
        <v>228</v>
      </c>
      <c r="E113" s="178">
        <v>3</v>
      </c>
      <c r="F113" s="179"/>
      <c r="G113" s="180">
        <f t="shared" si="0"/>
        <v>0</v>
      </c>
      <c r="H113" s="179"/>
      <c r="I113" s="180">
        <f t="shared" si="1"/>
        <v>0</v>
      </c>
      <c r="J113" s="179"/>
      <c r="K113" s="180">
        <f t="shared" si="2"/>
        <v>0</v>
      </c>
      <c r="L113" s="180">
        <v>21</v>
      </c>
      <c r="M113" s="180">
        <f t="shared" si="3"/>
        <v>0</v>
      </c>
      <c r="N113" s="180">
        <v>1.6140000000000001</v>
      </c>
      <c r="O113" s="180">
        <f t="shared" si="4"/>
        <v>4.84</v>
      </c>
      <c r="P113" s="180">
        <v>0</v>
      </c>
      <c r="Q113" s="180">
        <f t="shared" si="5"/>
        <v>0</v>
      </c>
      <c r="R113" s="180" t="s">
        <v>340</v>
      </c>
      <c r="S113" s="180" t="s">
        <v>148</v>
      </c>
      <c r="T113" s="181" t="s">
        <v>148</v>
      </c>
      <c r="U113" s="160">
        <v>0</v>
      </c>
      <c r="V113" s="160">
        <f t="shared" si="6"/>
        <v>0</v>
      </c>
      <c r="W113" s="160"/>
      <c r="X113" s="160" t="s">
        <v>341</v>
      </c>
      <c r="Y113" s="151"/>
      <c r="Z113" s="151"/>
      <c r="AA113" s="151"/>
      <c r="AB113" s="151"/>
      <c r="AC113" s="151"/>
      <c r="AD113" s="151"/>
      <c r="AE113" s="151"/>
      <c r="AF113" s="151"/>
      <c r="AG113" s="151" t="s">
        <v>342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22.5" outlineLevel="1" x14ac:dyDescent="0.2">
      <c r="A114" s="175">
        <v>50</v>
      </c>
      <c r="B114" s="176" t="s">
        <v>398</v>
      </c>
      <c r="C114" s="184" t="s">
        <v>399</v>
      </c>
      <c r="D114" s="177" t="s">
        <v>228</v>
      </c>
      <c r="E114" s="178">
        <v>4.04</v>
      </c>
      <c r="F114" s="179"/>
      <c r="G114" s="180">
        <f t="shared" si="0"/>
        <v>0</v>
      </c>
      <c r="H114" s="179"/>
      <c r="I114" s="180">
        <f t="shared" si="1"/>
        <v>0</v>
      </c>
      <c r="J114" s="179"/>
      <c r="K114" s="180">
        <f t="shared" si="2"/>
        <v>0</v>
      </c>
      <c r="L114" s="180">
        <v>21</v>
      </c>
      <c r="M114" s="180">
        <f t="shared" si="3"/>
        <v>0</v>
      </c>
      <c r="N114" s="180">
        <v>0.56999999999999995</v>
      </c>
      <c r="O114" s="180">
        <f t="shared" si="4"/>
        <v>2.2999999999999998</v>
      </c>
      <c r="P114" s="180">
        <v>0</v>
      </c>
      <c r="Q114" s="180">
        <f t="shared" si="5"/>
        <v>0</v>
      </c>
      <c r="R114" s="180" t="s">
        <v>340</v>
      </c>
      <c r="S114" s="180" t="s">
        <v>148</v>
      </c>
      <c r="T114" s="181" t="s">
        <v>148</v>
      </c>
      <c r="U114" s="160">
        <v>0</v>
      </c>
      <c r="V114" s="160">
        <f t="shared" si="6"/>
        <v>0</v>
      </c>
      <c r="W114" s="160"/>
      <c r="X114" s="160" t="s">
        <v>341</v>
      </c>
      <c r="Y114" s="151"/>
      <c r="Z114" s="151"/>
      <c r="AA114" s="151"/>
      <c r="AB114" s="151"/>
      <c r="AC114" s="151"/>
      <c r="AD114" s="151"/>
      <c r="AE114" s="151"/>
      <c r="AF114" s="151"/>
      <c r="AG114" s="151" t="s">
        <v>342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22.5" outlineLevel="1" x14ac:dyDescent="0.2">
      <c r="A115" s="175">
        <v>51</v>
      </c>
      <c r="B115" s="176" t="s">
        <v>400</v>
      </c>
      <c r="C115" s="184" t="s">
        <v>401</v>
      </c>
      <c r="D115" s="177" t="s">
        <v>228</v>
      </c>
      <c r="E115" s="178">
        <v>2.02</v>
      </c>
      <c r="F115" s="179"/>
      <c r="G115" s="180">
        <f t="shared" si="0"/>
        <v>0</v>
      </c>
      <c r="H115" s="179"/>
      <c r="I115" s="180">
        <f t="shared" si="1"/>
        <v>0</v>
      </c>
      <c r="J115" s="179"/>
      <c r="K115" s="180">
        <f t="shared" si="2"/>
        <v>0</v>
      </c>
      <c r="L115" s="180">
        <v>21</v>
      </c>
      <c r="M115" s="180">
        <f t="shared" si="3"/>
        <v>0</v>
      </c>
      <c r="N115" s="180">
        <v>0.25</v>
      </c>
      <c r="O115" s="180">
        <f t="shared" si="4"/>
        <v>0.51</v>
      </c>
      <c r="P115" s="180">
        <v>0</v>
      </c>
      <c r="Q115" s="180">
        <f t="shared" si="5"/>
        <v>0</v>
      </c>
      <c r="R115" s="180" t="s">
        <v>340</v>
      </c>
      <c r="S115" s="180" t="s">
        <v>148</v>
      </c>
      <c r="T115" s="181" t="s">
        <v>148</v>
      </c>
      <c r="U115" s="160">
        <v>0</v>
      </c>
      <c r="V115" s="160">
        <f t="shared" si="6"/>
        <v>0</v>
      </c>
      <c r="W115" s="160"/>
      <c r="X115" s="160" t="s">
        <v>341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342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22.5" outlineLevel="1" x14ac:dyDescent="0.2">
      <c r="A116" s="175">
        <v>52</v>
      </c>
      <c r="B116" s="176" t="s">
        <v>402</v>
      </c>
      <c r="C116" s="184" t="s">
        <v>403</v>
      </c>
      <c r="D116" s="177" t="s">
        <v>228</v>
      </c>
      <c r="E116" s="178">
        <v>2.02</v>
      </c>
      <c r="F116" s="179"/>
      <c r="G116" s="180">
        <f t="shared" si="0"/>
        <v>0</v>
      </c>
      <c r="H116" s="179"/>
      <c r="I116" s="180">
        <f t="shared" si="1"/>
        <v>0</v>
      </c>
      <c r="J116" s="179"/>
      <c r="K116" s="180">
        <f t="shared" si="2"/>
        <v>0</v>
      </c>
      <c r="L116" s="180">
        <v>21</v>
      </c>
      <c r="M116" s="180">
        <f t="shared" si="3"/>
        <v>0</v>
      </c>
      <c r="N116" s="180">
        <v>0.5</v>
      </c>
      <c r="O116" s="180">
        <f t="shared" si="4"/>
        <v>1.01</v>
      </c>
      <c r="P116" s="180">
        <v>0</v>
      </c>
      <c r="Q116" s="180">
        <f t="shared" si="5"/>
        <v>0</v>
      </c>
      <c r="R116" s="180" t="s">
        <v>340</v>
      </c>
      <c r="S116" s="180" t="s">
        <v>148</v>
      </c>
      <c r="T116" s="181" t="s">
        <v>148</v>
      </c>
      <c r="U116" s="160">
        <v>0</v>
      </c>
      <c r="V116" s="160">
        <f t="shared" si="6"/>
        <v>0</v>
      </c>
      <c r="W116" s="160"/>
      <c r="X116" s="160" t="s">
        <v>341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342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22.5" outlineLevel="1" x14ac:dyDescent="0.2">
      <c r="A117" s="175">
        <v>53</v>
      </c>
      <c r="B117" s="176" t="s">
        <v>404</v>
      </c>
      <c r="C117" s="184" t="s">
        <v>405</v>
      </c>
      <c r="D117" s="177" t="s">
        <v>228</v>
      </c>
      <c r="E117" s="178">
        <v>1.01</v>
      </c>
      <c r="F117" s="179"/>
      <c r="G117" s="180">
        <f t="shared" si="0"/>
        <v>0</v>
      </c>
      <c r="H117" s="179"/>
      <c r="I117" s="180">
        <f t="shared" si="1"/>
        <v>0</v>
      </c>
      <c r="J117" s="179"/>
      <c r="K117" s="180">
        <f t="shared" si="2"/>
        <v>0</v>
      </c>
      <c r="L117" s="180">
        <v>21</v>
      </c>
      <c r="M117" s="180">
        <f t="shared" si="3"/>
        <v>0</v>
      </c>
      <c r="N117" s="180">
        <v>1</v>
      </c>
      <c r="O117" s="180">
        <f t="shared" si="4"/>
        <v>1.01</v>
      </c>
      <c r="P117" s="180">
        <v>0</v>
      </c>
      <c r="Q117" s="180">
        <f t="shared" si="5"/>
        <v>0</v>
      </c>
      <c r="R117" s="180" t="s">
        <v>340</v>
      </c>
      <c r="S117" s="180" t="s">
        <v>148</v>
      </c>
      <c r="T117" s="181" t="s">
        <v>148</v>
      </c>
      <c r="U117" s="160">
        <v>0</v>
      </c>
      <c r="V117" s="160">
        <f t="shared" si="6"/>
        <v>0</v>
      </c>
      <c r="W117" s="160"/>
      <c r="X117" s="160" t="s">
        <v>341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342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x14ac:dyDescent="0.2">
      <c r="A118" s="162" t="s">
        <v>143</v>
      </c>
      <c r="B118" s="163" t="s">
        <v>94</v>
      </c>
      <c r="C118" s="183" t="s">
        <v>95</v>
      </c>
      <c r="D118" s="164"/>
      <c r="E118" s="165"/>
      <c r="F118" s="166"/>
      <c r="G118" s="166">
        <f>SUMIF(AG119:AG119,"&lt;&gt;NOR",G119:G119)</f>
        <v>0</v>
      </c>
      <c r="H118" s="166"/>
      <c r="I118" s="166">
        <f>SUM(I119:I119)</f>
        <v>0</v>
      </c>
      <c r="J118" s="166"/>
      <c r="K118" s="166">
        <f>SUM(K119:K119)</f>
        <v>0</v>
      </c>
      <c r="L118" s="166"/>
      <c r="M118" s="166">
        <f>SUM(M119:M119)</f>
        <v>0</v>
      </c>
      <c r="N118" s="166"/>
      <c r="O118" s="166">
        <f>SUM(O119:O119)</f>
        <v>0</v>
      </c>
      <c r="P118" s="166"/>
      <c r="Q118" s="166">
        <f>SUM(Q119:Q119)</f>
        <v>0</v>
      </c>
      <c r="R118" s="166"/>
      <c r="S118" s="166"/>
      <c r="T118" s="167"/>
      <c r="U118" s="161"/>
      <c r="V118" s="161">
        <f>SUM(V119:V119)</f>
        <v>0</v>
      </c>
      <c r="W118" s="161"/>
      <c r="X118" s="161"/>
      <c r="AG118" t="s">
        <v>144</v>
      </c>
    </row>
    <row r="119" spans="1:60" outlineLevel="1" x14ac:dyDescent="0.2">
      <c r="A119" s="175">
        <v>54</v>
      </c>
      <c r="B119" s="176" t="s">
        <v>406</v>
      </c>
      <c r="C119" s="184" t="s">
        <v>407</v>
      </c>
      <c r="D119" s="177" t="s">
        <v>408</v>
      </c>
      <c r="E119" s="178">
        <v>1</v>
      </c>
      <c r="F119" s="179"/>
      <c r="G119" s="180">
        <f>ROUND(E119*F119,2)</f>
        <v>0</v>
      </c>
      <c r="H119" s="179"/>
      <c r="I119" s="180">
        <f>ROUND(E119*H119,2)</f>
        <v>0</v>
      </c>
      <c r="J119" s="179"/>
      <c r="K119" s="180">
        <f>ROUND(E119*J119,2)</f>
        <v>0</v>
      </c>
      <c r="L119" s="180">
        <v>21</v>
      </c>
      <c r="M119" s="180">
        <f>G119*(1+L119/100)</f>
        <v>0</v>
      </c>
      <c r="N119" s="180">
        <v>0</v>
      </c>
      <c r="O119" s="180">
        <f>ROUND(E119*N119,2)</f>
        <v>0</v>
      </c>
      <c r="P119" s="180">
        <v>0</v>
      </c>
      <c r="Q119" s="180">
        <f>ROUND(E119*P119,2)</f>
        <v>0</v>
      </c>
      <c r="R119" s="180"/>
      <c r="S119" s="180" t="s">
        <v>164</v>
      </c>
      <c r="T119" s="181" t="s">
        <v>149</v>
      </c>
      <c r="U119" s="160">
        <v>0</v>
      </c>
      <c r="V119" s="160">
        <f>ROUND(E119*U119,2)</f>
        <v>0</v>
      </c>
      <c r="W119" s="160"/>
      <c r="X119" s="160" t="s">
        <v>385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386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x14ac:dyDescent="0.2">
      <c r="A120" s="162" t="s">
        <v>143</v>
      </c>
      <c r="B120" s="163" t="s">
        <v>106</v>
      </c>
      <c r="C120" s="183" t="s">
        <v>107</v>
      </c>
      <c r="D120" s="164"/>
      <c r="E120" s="165"/>
      <c r="F120" s="166"/>
      <c r="G120" s="166">
        <f>SUMIF(AG121:AG126,"&lt;&gt;NOR",G121:G126)</f>
        <v>0</v>
      </c>
      <c r="H120" s="166"/>
      <c r="I120" s="166">
        <f>SUM(I121:I126)</f>
        <v>0</v>
      </c>
      <c r="J120" s="166"/>
      <c r="K120" s="166">
        <f>SUM(K121:K126)</f>
        <v>0</v>
      </c>
      <c r="L120" s="166"/>
      <c r="M120" s="166">
        <f>SUM(M121:M126)</f>
        <v>0</v>
      </c>
      <c r="N120" s="166"/>
      <c r="O120" s="166">
        <f>SUM(O121:O126)</f>
        <v>0</v>
      </c>
      <c r="P120" s="166"/>
      <c r="Q120" s="166">
        <f>SUM(Q121:Q126)</f>
        <v>0</v>
      </c>
      <c r="R120" s="166"/>
      <c r="S120" s="166"/>
      <c r="T120" s="167"/>
      <c r="U120" s="161"/>
      <c r="V120" s="161">
        <f>SUM(V121:V126)</f>
        <v>1.45</v>
      </c>
      <c r="W120" s="161"/>
      <c r="X120" s="161"/>
      <c r="AG120" t="s">
        <v>144</v>
      </c>
    </row>
    <row r="121" spans="1:60" ht="33.75" outlineLevel="1" x14ac:dyDescent="0.2">
      <c r="A121" s="168">
        <v>55</v>
      </c>
      <c r="B121" s="169" t="s">
        <v>409</v>
      </c>
      <c r="C121" s="185" t="s">
        <v>410</v>
      </c>
      <c r="D121" s="170" t="s">
        <v>411</v>
      </c>
      <c r="E121" s="171">
        <v>5</v>
      </c>
      <c r="F121" s="172"/>
      <c r="G121" s="173">
        <f>ROUND(E121*F121,2)</f>
        <v>0</v>
      </c>
      <c r="H121" s="172"/>
      <c r="I121" s="173">
        <f>ROUND(E121*H121,2)</f>
        <v>0</v>
      </c>
      <c r="J121" s="172"/>
      <c r="K121" s="173">
        <f>ROUND(E121*J121,2)</f>
        <v>0</v>
      </c>
      <c r="L121" s="173">
        <v>21</v>
      </c>
      <c r="M121" s="173">
        <f>G121*(1+L121/100)</f>
        <v>0</v>
      </c>
      <c r="N121" s="173">
        <v>0</v>
      </c>
      <c r="O121" s="173">
        <f>ROUND(E121*N121,2)</f>
        <v>0</v>
      </c>
      <c r="P121" s="173">
        <v>0</v>
      </c>
      <c r="Q121" s="173">
        <f>ROUND(E121*P121,2)</f>
        <v>0</v>
      </c>
      <c r="R121" s="173" t="s">
        <v>412</v>
      </c>
      <c r="S121" s="173" t="s">
        <v>148</v>
      </c>
      <c r="T121" s="174" t="s">
        <v>148</v>
      </c>
      <c r="U121" s="160">
        <v>0</v>
      </c>
      <c r="V121" s="160">
        <f>ROUND(E121*U121,2)</f>
        <v>0</v>
      </c>
      <c r="W121" s="160"/>
      <c r="X121" s="160" t="s">
        <v>230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231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8"/>
      <c r="B122" s="159"/>
      <c r="C122" s="255" t="s">
        <v>413</v>
      </c>
      <c r="D122" s="256"/>
      <c r="E122" s="256"/>
      <c r="F122" s="256"/>
      <c r="G122" s="256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1"/>
      <c r="Z122" s="151"/>
      <c r="AA122" s="151"/>
      <c r="AB122" s="151"/>
      <c r="AC122" s="151"/>
      <c r="AD122" s="151"/>
      <c r="AE122" s="151"/>
      <c r="AF122" s="151"/>
      <c r="AG122" s="151" t="s">
        <v>233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22.5" outlineLevel="1" x14ac:dyDescent="0.2">
      <c r="A123" s="168">
        <v>56</v>
      </c>
      <c r="B123" s="169" t="s">
        <v>414</v>
      </c>
      <c r="C123" s="185" t="s">
        <v>415</v>
      </c>
      <c r="D123" s="170" t="s">
        <v>411</v>
      </c>
      <c r="E123" s="171">
        <v>5</v>
      </c>
      <c r="F123" s="172"/>
      <c r="G123" s="173">
        <f>ROUND(E123*F123,2)</f>
        <v>0</v>
      </c>
      <c r="H123" s="172"/>
      <c r="I123" s="173">
        <f>ROUND(E123*H123,2)</f>
        <v>0</v>
      </c>
      <c r="J123" s="172"/>
      <c r="K123" s="173">
        <f>ROUND(E123*J123,2)</f>
        <v>0</v>
      </c>
      <c r="L123" s="173">
        <v>21</v>
      </c>
      <c r="M123" s="173">
        <f>G123*(1+L123/100)</f>
        <v>0</v>
      </c>
      <c r="N123" s="173">
        <v>0</v>
      </c>
      <c r="O123" s="173">
        <f>ROUND(E123*N123,2)</f>
        <v>0</v>
      </c>
      <c r="P123" s="173">
        <v>0</v>
      </c>
      <c r="Q123" s="173">
        <f>ROUND(E123*P123,2)</f>
        <v>0</v>
      </c>
      <c r="R123" s="173" t="s">
        <v>412</v>
      </c>
      <c r="S123" s="173" t="s">
        <v>148</v>
      </c>
      <c r="T123" s="174" t="s">
        <v>148</v>
      </c>
      <c r="U123" s="160">
        <v>0.28000000000000003</v>
      </c>
      <c r="V123" s="160">
        <f>ROUND(E123*U123,2)</f>
        <v>1.4</v>
      </c>
      <c r="W123" s="160"/>
      <c r="X123" s="160" t="s">
        <v>230</v>
      </c>
      <c r="Y123" s="151"/>
      <c r="Z123" s="151"/>
      <c r="AA123" s="151"/>
      <c r="AB123" s="151"/>
      <c r="AC123" s="151"/>
      <c r="AD123" s="151"/>
      <c r="AE123" s="151"/>
      <c r="AF123" s="151"/>
      <c r="AG123" s="151" t="s">
        <v>231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255" t="s">
        <v>413</v>
      </c>
      <c r="D124" s="256"/>
      <c r="E124" s="256"/>
      <c r="F124" s="256"/>
      <c r="G124" s="256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1"/>
      <c r="Z124" s="151"/>
      <c r="AA124" s="151"/>
      <c r="AB124" s="151"/>
      <c r="AC124" s="151"/>
      <c r="AD124" s="151"/>
      <c r="AE124" s="151"/>
      <c r="AF124" s="151"/>
      <c r="AG124" s="151" t="s">
        <v>233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68">
        <v>57</v>
      </c>
      <c r="B125" s="169" t="s">
        <v>416</v>
      </c>
      <c r="C125" s="185" t="s">
        <v>417</v>
      </c>
      <c r="D125" s="170" t="s">
        <v>411</v>
      </c>
      <c r="E125" s="171">
        <v>5</v>
      </c>
      <c r="F125" s="172"/>
      <c r="G125" s="173">
        <f>ROUND(E125*F125,2)</f>
        <v>0</v>
      </c>
      <c r="H125" s="172"/>
      <c r="I125" s="173">
        <f>ROUND(E125*H125,2)</f>
        <v>0</v>
      </c>
      <c r="J125" s="172"/>
      <c r="K125" s="173">
        <f>ROUND(E125*J125,2)</f>
        <v>0</v>
      </c>
      <c r="L125" s="173">
        <v>21</v>
      </c>
      <c r="M125" s="173">
        <f>G125*(1+L125/100)</f>
        <v>0</v>
      </c>
      <c r="N125" s="173">
        <v>0</v>
      </c>
      <c r="O125" s="173">
        <f>ROUND(E125*N125,2)</f>
        <v>0</v>
      </c>
      <c r="P125" s="173">
        <v>0</v>
      </c>
      <c r="Q125" s="173">
        <f>ROUND(E125*P125,2)</f>
        <v>0</v>
      </c>
      <c r="R125" s="173" t="s">
        <v>418</v>
      </c>
      <c r="S125" s="173" t="s">
        <v>148</v>
      </c>
      <c r="T125" s="174" t="s">
        <v>148</v>
      </c>
      <c r="U125" s="160">
        <v>0.01</v>
      </c>
      <c r="V125" s="160">
        <f>ROUND(E125*U125,2)</f>
        <v>0.05</v>
      </c>
      <c r="W125" s="160"/>
      <c r="X125" s="160" t="s">
        <v>230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231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255" t="s">
        <v>419</v>
      </c>
      <c r="D126" s="256"/>
      <c r="E126" s="256"/>
      <c r="F126" s="256"/>
      <c r="G126" s="256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1"/>
      <c r="Z126" s="151"/>
      <c r="AA126" s="151"/>
      <c r="AB126" s="151"/>
      <c r="AC126" s="151"/>
      <c r="AD126" s="151"/>
      <c r="AE126" s="151"/>
      <c r="AF126" s="151"/>
      <c r="AG126" s="151" t="s">
        <v>233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x14ac:dyDescent="0.2">
      <c r="A127" s="162" t="s">
        <v>143</v>
      </c>
      <c r="B127" s="163" t="s">
        <v>108</v>
      </c>
      <c r="C127" s="183" t="s">
        <v>109</v>
      </c>
      <c r="D127" s="164"/>
      <c r="E127" s="165"/>
      <c r="F127" s="166"/>
      <c r="G127" s="166">
        <f>SUMIF(AG128:AG129,"&lt;&gt;NOR",G128:G129)</f>
        <v>0</v>
      </c>
      <c r="H127" s="166"/>
      <c r="I127" s="166">
        <f>SUM(I128:I129)</f>
        <v>0</v>
      </c>
      <c r="J127" s="166"/>
      <c r="K127" s="166">
        <f>SUM(K128:K129)</f>
        <v>0</v>
      </c>
      <c r="L127" s="166"/>
      <c r="M127" s="166">
        <f>SUM(M128:M129)</f>
        <v>0</v>
      </c>
      <c r="N127" s="166"/>
      <c r="O127" s="166">
        <f>SUM(O128:O129)</f>
        <v>0</v>
      </c>
      <c r="P127" s="166"/>
      <c r="Q127" s="166">
        <f>SUM(Q128:Q129)</f>
        <v>0</v>
      </c>
      <c r="R127" s="166"/>
      <c r="S127" s="166"/>
      <c r="T127" s="167"/>
      <c r="U127" s="161"/>
      <c r="V127" s="161">
        <f>SUM(V128:V129)</f>
        <v>94.99</v>
      </c>
      <c r="W127" s="161"/>
      <c r="X127" s="161"/>
      <c r="AG127" t="s">
        <v>144</v>
      </c>
    </row>
    <row r="128" spans="1:60" ht="22.5" outlineLevel="1" x14ac:dyDescent="0.2">
      <c r="A128" s="168">
        <v>58</v>
      </c>
      <c r="B128" s="169" t="s">
        <v>420</v>
      </c>
      <c r="C128" s="185" t="s">
        <v>421</v>
      </c>
      <c r="D128" s="170" t="s">
        <v>411</v>
      </c>
      <c r="E128" s="171">
        <v>452.33816999999999</v>
      </c>
      <c r="F128" s="172"/>
      <c r="G128" s="173">
        <f>ROUND(E128*F128,2)</f>
        <v>0</v>
      </c>
      <c r="H128" s="172"/>
      <c r="I128" s="173">
        <f>ROUND(E128*H128,2)</f>
        <v>0</v>
      </c>
      <c r="J128" s="172"/>
      <c r="K128" s="173">
        <f>ROUND(E128*J128,2)</f>
        <v>0</v>
      </c>
      <c r="L128" s="173">
        <v>21</v>
      </c>
      <c r="M128" s="173">
        <f>G128*(1+L128/100)</f>
        <v>0</v>
      </c>
      <c r="N128" s="173">
        <v>0</v>
      </c>
      <c r="O128" s="173">
        <f>ROUND(E128*N128,2)</f>
        <v>0</v>
      </c>
      <c r="P128" s="173">
        <v>0</v>
      </c>
      <c r="Q128" s="173">
        <f>ROUND(E128*P128,2)</f>
        <v>0</v>
      </c>
      <c r="R128" s="173" t="s">
        <v>325</v>
      </c>
      <c r="S128" s="173" t="s">
        <v>148</v>
      </c>
      <c r="T128" s="174" t="s">
        <v>148</v>
      </c>
      <c r="U128" s="160">
        <v>0.21</v>
      </c>
      <c r="V128" s="160">
        <f>ROUND(E128*U128,2)</f>
        <v>94.99</v>
      </c>
      <c r="W128" s="160"/>
      <c r="X128" s="160" t="s">
        <v>422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423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255" t="s">
        <v>424</v>
      </c>
      <c r="D129" s="256"/>
      <c r="E129" s="256"/>
      <c r="F129" s="256"/>
      <c r="G129" s="256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1"/>
      <c r="Z129" s="151"/>
      <c r="AA129" s="151"/>
      <c r="AB129" s="151"/>
      <c r="AC129" s="151"/>
      <c r="AD129" s="151"/>
      <c r="AE129" s="151"/>
      <c r="AF129" s="151"/>
      <c r="AG129" s="151" t="s">
        <v>233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x14ac:dyDescent="0.2">
      <c r="A130" s="3"/>
      <c r="B130" s="4"/>
      <c r="C130" s="186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AE130">
        <v>15</v>
      </c>
      <c r="AF130">
        <v>21</v>
      </c>
      <c r="AG130" t="s">
        <v>130</v>
      </c>
    </row>
    <row r="131" spans="1:60" x14ac:dyDescent="0.2">
      <c r="A131" s="154"/>
      <c r="B131" s="155" t="s">
        <v>29</v>
      </c>
      <c r="C131" s="187"/>
      <c r="D131" s="156"/>
      <c r="E131" s="157"/>
      <c r="F131" s="157"/>
      <c r="G131" s="182">
        <f>G8+G71+G81+G83+G90+G95+G118+G120+G127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AE131">
        <f>SUMIF(L7:L129,AE130,G7:G129)</f>
        <v>0</v>
      </c>
      <c r="AF131">
        <f>SUMIF(L7:L129,AF130,G7:G129)</f>
        <v>0</v>
      </c>
      <c r="AG131" t="s">
        <v>223</v>
      </c>
    </row>
    <row r="132" spans="1:60" x14ac:dyDescent="0.2">
      <c r="C132" s="188"/>
      <c r="D132" s="10"/>
      <c r="AG132" t="s">
        <v>224</v>
      </c>
    </row>
    <row r="133" spans="1:60" x14ac:dyDescent="0.2">
      <c r="D133" s="10"/>
    </row>
    <row r="134" spans="1:60" x14ac:dyDescent="0.2">
      <c r="D134" s="10"/>
    </row>
    <row r="135" spans="1:60" x14ac:dyDescent="0.2">
      <c r="D135" s="10"/>
    </row>
    <row r="136" spans="1:60" x14ac:dyDescent="0.2">
      <c r="D136" s="10"/>
    </row>
    <row r="137" spans="1:60" x14ac:dyDescent="0.2">
      <c r="D137" s="10"/>
    </row>
    <row r="138" spans="1:60" x14ac:dyDescent="0.2">
      <c r="D138" s="10"/>
    </row>
    <row r="139" spans="1:60" x14ac:dyDescent="0.2">
      <c r="D139" s="10"/>
    </row>
    <row r="140" spans="1:60" x14ac:dyDescent="0.2">
      <c r="D140" s="10"/>
    </row>
    <row r="141" spans="1:60" x14ac:dyDescent="0.2">
      <c r="D141" s="10"/>
    </row>
    <row r="142" spans="1:60" x14ac:dyDescent="0.2">
      <c r="D142" s="10"/>
    </row>
    <row r="143" spans="1:60" x14ac:dyDescent="0.2">
      <c r="D143" s="10"/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FD" sheet="1"/>
  <mergeCells count="36">
    <mergeCell ref="C129:G129"/>
    <mergeCell ref="C68:G68"/>
    <mergeCell ref="C73:G73"/>
    <mergeCell ref="C85:G85"/>
    <mergeCell ref="C94:G94"/>
    <mergeCell ref="C97:G97"/>
    <mergeCell ref="C99:G99"/>
    <mergeCell ref="C103:G103"/>
    <mergeCell ref="C106:G106"/>
    <mergeCell ref="C122:G122"/>
    <mergeCell ref="C124:G124"/>
    <mergeCell ref="C126:G126"/>
    <mergeCell ref="C66:G66"/>
    <mergeCell ref="C28:G28"/>
    <mergeCell ref="C31:G31"/>
    <mergeCell ref="C38:G38"/>
    <mergeCell ref="C41:G41"/>
    <mergeCell ref="C44:G44"/>
    <mergeCell ref="C46:G46"/>
    <mergeCell ref="C49:G49"/>
    <mergeCell ref="C54:G54"/>
    <mergeCell ref="C56:G56"/>
    <mergeCell ref="C61:G61"/>
    <mergeCell ref="C64:G64"/>
    <mergeCell ref="C25:G25"/>
    <mergeCell ref="A1:G1"/>
    <mergeCell ref="C2:G2"/>
    <mergeCell ref="C3:G3"/>
    <mergeCell ref="C4:G4"/>
    <mergeCell ref="C10:G10"/>
    <mergeCell ref="C12:G12"/>
    <mergeCell ref="C14:G14"/>
    <mergeCell ref="C17:G17"/>
    <mergeCell ref="C19:G19"/>
    <mergeCell ref="C21:G21"/>
    <mergeCell ref="C23:G2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pane ySplit="7" topLeftCell="A155" activePane="bottomLeft" state="frozen"/>
      <selection pane="bottomLeft" activeCell="AD193" sqref="AD193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225</v>
      </c>
      <c r="B1" s="248"/>
      <c r="C1" s="248"/>
      <c r="D1" s="248"/>
      <c r="E1" s="248"/>
      <c r="F1" s="248"/>
      <c r="G1" s="248"/>
      <c r="AG1" t="s">
        <v>115</v>
      </c>
    </row>
    <row r="2" spans="1:60" ht="24.95" customHeight="1" x14ac:dyDescent="0.2">
      <c r="A2" s="143" t="s">
        <v>7</v>
      </c>
      <c r="B2" s="48" t="s">
        <v>44</v>
      </c>
      <c r="C2" s="249" t="s">
        <v>45</v>
      </c>
      <c r="D2" s="250"/>
      <c r="E2" s="250"/>
      <c r="F2" s="250"/>
      <c r="G2" s="251"/>
      <c r="AG2" t="s">
        <v>116</v>
      </c>
    </row>
    <row r="3" spans="1:60" ht="24.95" customHeight="1" x14ac:dyDescent="0.2">
      <c r="A3" s="143" t="s">
        <v>8</v>
      </c>
      <c r="B3" s="48" t="s">
        <v>63</v>
      </c>
      <c r="C3" s="249" t="s">
        <v>64</v>
      </c>
      <c r="D3" s="250"/>
      <c r="E3" s="250"/>
      <c r="F3" s="250"/>
      <c r="G3" s="251"/>
      <c r="AC3" s="125" t="s">
        <v>116</v>
      </c>
      <c r="AG3" t="s">
        <v>120</v>
      </c>
    </row>
    <row r="4" spans="1:60" ht="24.95" customHeight="1" x14ac:dyDescent="0.2">
      <c r="A4" s="144" t="s">
        <v>9</v>
      </c>
      <c r="B4" s="145" t="s">
        <v>67</v>
      </c>
      <c r="C4" s="252" t="s">
        <v>68</v>
      </c>
      <c r="D4" s="253"/>
      <c r="E4" s="253"/>
      <c r="F4" s="253"/>
      <c r="G4" s="254"/>
      <c r="AG4" t="s">
        <v>121</v>
      </c>
    </row>
    <row r="5" spans="1:60" x14ac:dyDescent="0.2">
      <c r="D5" s="10"/>
    </row>
    <row r="6" spans="1:60" ht="38.25" x14ac:dyDescent="0.2">
      <c r="A6" s="147" t="s">
        <v>122</v>
      </c>
      <c r="B6" s="149" t="s">
        <v>123</v>
      </c>
      <c r="C6" s="149" t="s">
        <v>124</v>
      </c>
      <c r="D6" s="148" t="s">
        <v>125</v>
      </c>
      <c r="E6" s="147" t="s">
        <v>126</v>
      </c>
      <c r="F6" s="146" t="s">
        <v>127</v>
      </c>
      <c r="G6" s="147" t="s">
        <v>29</v>
      </c>
      <c r="H6" s="150" t="s">
        <v>30</v>
      </c>
      <c r="I6" s="150" t="s">
        <v>128</v>
      </c>
      <c r="J6" s="150" t="s">
        <v>31</v>
      </c>
      <c r="K6" s="150" t="s">
        <v>129</v>
      </c>
      <c r="L6" s="150" t="s">
        <v>130</v>
      </c>
      <c r="M6" s="150" t="s">
        <v>131</v>
      </c>
      <c r="N6" s="150" t="s">
        <v>132</v>
      </c>
      <c r="O6" s="150" t="s">
        <v>133</v>
      </c>
      <c r="P6" s="150" t="s">
        <v>134</v>
      </c>
      <c r="Q6" s="150" t="s">
        <v>135</v>
      </c>
      <c r="R6" s="150" t="s">
        <v>136</v>
      </c>
      <c r="S6" s="150" t="s">
        <v>137</v>
      </c>
      <c r="T6" s="150" t="s">
        <v>138</v>
      </c>
      <c r="U6" s="150" t="s">
        <v>139</v>
      </c>
      <c r="V6" s="150" t="s">
        <v>140</v>
      </c>
      <c r="W6" s="150" t="s">
        <v>141</v>
      </c>
      <c r="X6" s="150" t="s">
        <v>142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2" t="s">
        <v>143</v>
      </c>
      <c r="B8" s="163" t="s">
        <v>65</v>
      </c>
      <c r="C8" s="183" t="s">
        <v>81</v>
      </c>
      <c r="D8" s="164"/>
      <c r="E8" s="165"/>
      <c r="F8" s="166"/>
      <c r="G8" s="166">
        <f>SUMIF(AG9:AG165,"&lt;&gt;NOR",G9:G165)</f>
        <v>0</v>
      </c>
      <c r="H8" s="166"/>
      <c r="I8" s="166">
        <f>SUM(I9:I165)</f>
        <v>0</v>
      </c>
      <c r="J8" s="166"/>
      <c r="K8" s="166">
        <f>SUM(K9:K165)</f>
        <v>0</v>
      </c>
      <c r="L8" s="166"/>
      <c r="M8" s="166">
        <f>SUM(M9:M165)</f>
        <v>0</v>
      </c>
      <c r="N8" s="166"/>
      <c r="O8" s="166">
        <f>SUM(O9:O165)</f>
        <v>0.18</v>
      </c>
      <c r="P8" s="166"/>
      <c r="Q8" s="166">
        <f>SUM(Q9:Q165)</f>
        <v>0</v>
      </c>
      <c r="R8" s="166"/>
      <c r="S8" s="166"/>
      <c r="T8" s="167"/>
      <c r="U8" s="161"/>
      <c r="V8" s="161">
        <f>SUM(V9:V165)</f>
        <v>2736.9299999999994</v>
      </c>
      <c r="W8" s="161"/>
      <c r="X8" s="161"/>
      <c r="AG8" t="s">
        <v>144</v>
      </c>
    </row>
    <row r="9" spans="1:60" outlineLevel="1" x14ac:dyDescent="0.2">
      <c r="A9" s="168">
        <v>1</v>
      </c>
      <c r="B9" s="169" t="s">
        <v>425</v>
      </c>
      <c r="C9" s="185" t="s">
        <v>426</v>
      </c>
      <c r="D9" s="170" t="s">
        <v>282</v>
      </c>
      <c r="E9" s="171">
        <v>60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3" t="s">
        <v>229</v>
      </c>
      <c r="S9" s="173" t="s">
        <v>148</v>
      </c>
      <c r="T9" s="174" t="s">
        <v>148</v>
      </c>
      <c r="U9" s="160">
        <v>0.17199999999999999</v>
      </c>
      <c r="V9" s="160">
        <f>ROUND(E9*U9,2)</f>
        <v>10.32</v>
      </c>
      <c r="W9" s="160"/>
      <c r="X9" s="160" t="s">
        <v>230</v>
      </c>
      <c r="Y9" s="151"/>
      <c r="Z9" s="151"/>
      <c r="AA9" s="151"/>
      <c r="AB9" s="151"/>
      <c r="AC9" s="151"/>
      <c r="AD9" s="151"/>
      <c r="AE9" s="151"/>
      <c r="AF9" s="151"/>
      <c r="AG9" s="151" t="s">
        <v>231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8"/>
      <c r="B10" s="159"/>
      <c r="C10" s="255" t="s">
        <v>427</v>
      </c>
      <c r="D10" s="256"/>
      <c r="E10" s="256"/>
      <c r="F10" s="256"/>
      <c r="G10" s="256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233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91" t="str">
        <f>C10</f>
        <v>s odstraněním kořenů a s případným nutným odklizením křovin a stromů na hromady na vzdálenost do 50 m nebo s naložením na dopravní prostředek, do sklonu terénu 1 : 5,</v>
      </c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68">
        <v>2</v>
      </c>
      <c r="B11" s="169" t="s">
        <v>428</v>
      </c>
      <c r="C11" s="185" t="s">
        <v>429</v>
      </c>
      <c r="D11" s="170" t="s">
        <v>282</v>
      </c>
      <c r="E11" s="171">
        <v>60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73">
        <v>5.0000000000000002E-5</v>
      </c>
      <c r="O11" s="173">
        <f>ROUND(E11*N11,2)</f>
        <v>0</v>
      </c>
      <c r="P11" s="173">
        <v>0</v>
      </c>
      <c r="Q11" s="173">
        <f>ROUND(E11*P11,2)</f>
        <v>0</v>
      </c>
      <c r="R11" s="173" t="s">
        <v>229</v>
      </c>
      <c r="S11" s="173" t="s">
        <v>148</v>
      </c>
      <c r="T11" s="174" t="s">
        <v>148</v>
      </c>
      <c r="U11" s="160">
        <v>0.03</v>
      </c>
      <c r="V11" s="160">
        <f>ROUND(E11*U11,2)</f>
        <v>1.8</v>
      </c>
      <c r="W11" s="160"/>
      <c r="X11" s="160" t="s">
        <v>230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231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255" t="s">
        <v>232</v>
      </c>
      <c r="D12" s="256"/>
      <c r="E12" s="256"/>
      <c r="F12" s="256"/>
      <c r="G12" s="256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233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68">
        <v>3</v>
      </c>
      <c r="B13" s="169" t="s">
        <v>244</v>
      </c>
      <c r="C13" s="185" t="s">
        <v>245</v>
      </c>
      <c r="D13" s="170" t="s">
        <v>246</v>
      </c>
      <c r="E13" s="171">
        <v>700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21</v>
      </c>
      <c r="M13" s="173">
        <f>G13*(1+L13/100)</f>
        <v>0</v>
      </c>
      <c r="N13" s="173">
        <v>4.0000000000000003E-5</v>
      </c>
      <c r="O13" s="173">
        <f>ROUND(E13*N13,2)</f>
        <v>0.03</v>
      </c>
      <c r="P13" s="173">
        <v>0</v>
      </c>
      <c r="Q13" s="173">
        <f>ROUND(E13*P13,2)</f>
        <v>0</v>
      </c>
      <c r="R13" s="173" t="s">
        <v>229</v>
      </c>
      <c r="S13" s="173" t="s">
        <v>148</v>
      </c>
      <c r="T13" s="174" t="s">
        <v>148</v>
      </c>
      <c r="U13" s="160">
        <v>0.30299999999999999</v>
      </c>
      <c r="V13" s="160">
        <f>ROUND(E13*U13,2)</f>
        <v>212.1</v>
      </c>
      <c r="W13" s="160"/>
      <c r="X13" s="160" t="s">
        <v>230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231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58"/>
      <c r="B14" s="159"/>
      <c r="C14" s="255" t="s">
        <v>247</v>
      </c>
      <c r="D14" s="256"/>
      <c r="E14" s="256"/>
      <c r="F14" s="256"/>
      <c r="G14" s="256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233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91" t="str">
        <f>C14</f>
        <v>na vzdálenost od hladiny vody v jímce po výšku roviny proložené osou nejvyššího bodu výtlačného potrubí. Včetně odpadní potrubí v délce do 20 m.</v>
      </c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68">
        <v>4</v>
      </c>
      <c r="B15" s="169" t="s">
        <v>248</v>
      </c>
      <c r="C15" s="185" t="s">
        <v>249</v>
      </c>
      <c r="D15" s="170" t="s">
        <v>250</v>
      </c>
      <c r="E15" s="171">
        <v>70</v>
      </c>
      <c r="F15" s="172"/>
      <c r="G15" s="173">
        <f>ROUND(E15*F15,2)</f>
        <v>0</v>
      </c>
      <c r="H15" s="172"/>
      <c r="I15" s="173">
        <f>ROUND(E15*H15,2)</f>
        <v>0</v>
      </c>
      <c r="J15" s="172"/>
      <c r="K15" s="173">
        <f>ROUND(E15*J15,2)</f>
        <v>0</v>
      </c>
      <c r="L15" s="173">
        <v>21</v>
      </c>
      <c r="M15" s="173">
        <f>G15*(1+L15/100)</f>
        <v>0</v>
      </c>
      <c r="N15" s="173">
        <v>0</v>
      </c>
      <c r="O15" s="173">
        <f>ROUND(E15*N15,2)</f>
        <v>0</v>
      </c>
      <c r="P15" s="173">
        <v>0</v>
      </c>
      <c r="Q15" s="173">
        <f>ROUND(E15*P15,2)</f>
        <v>0</v>
      </c>
      <c r="R15" s="173" t="s">
        <v>229</v>
      </c>
      <c r="S15" s="173" t="s">
        <v>148</v>
      </c>
      <c r="T15" s="174" t="s">
        <v>148</v>
      </c>
      <c r="U15" s="160">
        <v>0</v>
      </c>
      <c r="V15" s="160">
        <f>ROUND(E15*U15,2)</f>
        <v>0</v>
      </c>
      <c r="W15" s="160"/>
      <c r="X15" s="160" t="s">
        <v>230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231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58"/>
      <c r="B16" s="159"/>
      <c r="C16" s="255" t="s">
        <v>251</v>
      </c>
      <c r="D16" s="256"/>
      <c r="E16" s="256"/>
      <c r="F16" s="256"/>
      <c r="G16" s="256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1"/>
      <c r="Z16" s="151"/>
      <c r="AA16" s="151"/>
      <c r="AB16" s="151"/>
      <c r="AC16" s="151"/>
      <c r="AD16" s="151"/>
      <c r="AE16" s="151"/>
      <c r="AF16" s="151"/>
      <c r="AG16" s="151" t="s">
        <v>233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91" t="str">
        <f>C16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16" s="151"/>
      <c r="BC16" s="151"/>
      <c r="BD16" s="151"/>
      <c r="BE16" s="151"/>
      <c r="BF16" s="151"/>
      <c r="BG16" s="151"/>
      <c r="BH16" s="151"/>
    </row>
    <row r="17" spans="1:60" ht="22.5" outlineLevel="1" x14ac:dyDescent="0.2">
      <c r="A17" s="168">
        <v>5</v>
      </c>
      <c r="B17" s="169" t="s">
        <v>252</v>
      </c>
      <c r="C17" s="185" t="s">
        <v>253</v>
      </c>
      <c r="D17" s="170" t="s">
        <v>254</v>
      </c>
      <c r="E17" s="171">
        <v>2</v>
      </c>
      <c r="F17" s="172"/>
      <c r="G17" s="173">
        <f>ROUND(E17*F17,2)</f>
        <v>0</v>
      </c>
      <c r="H17" s="172"/>
      <c r="I17" s="173">
        <f>ROUND(E17*H17,2)</f>
        <v>0</v>
      </c>
      <c r="J17" s="172"/>
      <c r="K17" s="173">
        <f>ROUND(E17*J17,2)</f>
        <v>0</v>
      </c>
      <c r="L17" s="173">
        <v>21</v>
      </c>
      <c r="M17" s="173">
        <f>G17*(1+L17/100)</f>
        <v>0</v>
      </c>
      <c r="N17" s="173">
        <v>1.2710000000000001E-2</v>
      </c>
      <c r="O17" s="173">
        <f>ROUND(E17*N17,2)</f>
        <v>0.03</v>
      </c>
      <c r="P17" s="173">
        <v>0</v>
      </c>
      <c r="Q17" s="173">
        <f>ROUND(E17*P17,2)</f>
        <v>0</v>
      </c>
      <c r="R17" s="173" t="s">
        <v>229</v>
      </c>
      <c r="S17" s="173" t="s">
        <v>148</v>
      </c>
      <c r="T17" s="174" t="s">
        <v>148</v>
      </c>
      <c r="U17" s="160">
        <v>1.153</v>
      </c>
      <c r="V17" s="160">
        <f>ROUND(E17*U17,2)</f>
        <v>2.31</v>
      </c>
      <c r="W17" s="160"/>
      <c r="X17" s="160" t="s">
        <v>230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231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58"/>
      <c r="B18" s="159"/>
      <c r="C18" s="255" t="s">
        <v>255</v>
      </c>
      <c r="D18" s="256"/>
      <c r="E18" s="256"/>
      <c r="F18" s="256"/>
      <c r="G18" s="256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233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91" t="str">
        <f>C18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68">
        <v>6</v>
      </c>
      <c r="B19" s="169" t="s">
        <v>256</v>
      </c>
      <c r="C19" s="185" t="s">
        <v>257</v>
      </c>
      <c r="D19" s="170" t="s">
        <v>258</v>
      </c>
      <c r="E19" s="171">
        <v>5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21</v>
      </c>
      <c r="M19" s="173">
        <f>G19*(1+L19/100)</f>
        <v>0</v>
      </c>
      <c r="N19" s="173">
        <v>0</v>
      </c>
      <c r="O19" s="173">
        <f>ROUND(E19*N19,2)</f>
        <v>0</v>
      </c>
      <c r="P19" s="173">
        <v>0</v>
      </c>
      <c r="Q19" s="173">
        <f>ROUND(E19*P19,2)</f>
        <v>0</v>
      </c>
      <c r="R19" s="173" t="s">
        <v>229</v>
      </c>
      <c r="S19" s="173" t="s">
        <v>148</v>
      </c>
      <c r="T19" s="174" t="s">
        <v>148</v>
      </c>
      <c r="U19" s="160">
        <v>1.55</v>
      </c>
      <c r="V19" s="160">
        <f>ROUND(E19*U19,2)</f>
        <v>7.75</v>
      </c>
      <c r="W19" s="160"/>
      <c r="X19" s="160" t="s">
        <v>230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231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255" t="s">
        <v>259</v>
      </c>
      <c r="D20" s="256"/>
      <c r="E20" s="256"/>
      <c r="F20" s="256"/>
      <c r="G20" s="256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233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91" t="str">
        <f>C20</f>
        <v>příplatek k cenám vykopávek za ztížení vykopávky v blízkosti podzemního vedení nebo výbušnin v horninách jakékoliv třídy,</v>
      </c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68">
        <v>7</v>
      </c>
      <c r="B21" s="169" t="s">
        <v>260</v>
      </c>
      <c r="C21" s="185" t="s">
        <v>261</v>
      </c>
      <c r="D21" s="170" t="s">
        <v>258</v>
      </c>
      <c r="E21" s="171">
        <v>0.5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21</v>
      </c>
      <c r="M21" s="173">
        <f>G21*(1+L21/100)</f>
        <v>0</v>
      </c>
      <c r="N21" s="173">
        <v>0</v>
      </c>
      <c r="O21" s="173">
        <f>ROUND(E21*N21,2)</f>
        <v>0</v>
      </c>
      <c r="P21" s="173">
        <v>0</v>
      </c>
      <c r="Q21" s="173">
        <f>ROUND(E21*P21,2)</f>
        <v>0</v>
      </c>
      <c r="R21" s="173" t="s">
        <v>229</v>
      </c>
      <c r="S21" s="173" t="s">
        <v>148</v>
      </c>
      <c r="T21" s="174" t="s">
        <v>148</v>
      </c>
      <c r="U21" s="160">
        <v>16.54</v>
      </c>
      <c r="V21" s="160">
        <f>ROUND(E21*U21,2)</f>
        <v>8.27</v>
      </c>
      <c r="W21" s="160"/>
      <c r="X21" s="160" t="s">
        <v>230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231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58"/>
      <c r="B22" s="159"/>
      <c r="C22" s="255" t="s">
        <v>262</v>
      </c>
      <c r="D22" s="256"/>
      <c r="E22" s="256"/>
      <c r="F22" s="256"/>
      <c r="G22" s="256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233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91" t="str">
        <f>C22</f>
        <v>korytech vodotečí, melioračních kanálech s přemístěním suti na hromady na vzdálenost do 20 m nebo s naložením na dopravní prostředek,</v>
      </c>
      <c r="BB22" s="151"/>
      <c r="BC22" s="151"/>
      <c r="BD22" s="151"/>
      <c r="BE22" s="151"/>
      <c r="BF22" s="151"/>
      <c r="BG22" s="151"/>
      <c r="BH22" s="151"/>
    </row>
    <row r="23" spans="1:60" ht="22.5" outlineLevel="1" x14ac:dyDescent="0.2">
      <c r="A23" s="168">
        <v>8</v>
      </c>
      <c r="B23" s="169" t="s">
        <v>430</v>
      </c>
      <c r="C23" s="185" t="s">
        <v>431</v>
      </c>
      <c r="D23" s="170" t="s">
        <v>258</v>
      </c>
      <c r="E23" s="171">
        <v>1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21</v>
      </c>
      <c r="M23" s="173">
        <f>G23*(1+L23/100)</f>
        <v>0</v>
      </c>
      <c r="N23" s="173">
        <v>0</v>
      </c>
      <c r="O23" s="173">
        <f>ROUND(E23*N23,2)</f>
        <v>0</v>
      </c>
      <c r="P23" s="173">
        <v>0</v>
      </c>
      <c r="Q23" s="173">
        <f>ROUND(E23*P23,2)</f>
        <v>0</v>
      </c>
      <c r="R23" s="173" t="s">
        <v>229</v>
      </c>
      <c r="S23" s="173" t="s">
        <v>148</v>
      </c>
      <c r="T23" s="174" t="s">
        <v>148</v>
      </c>
      <c r="U23" s="160">
        <v>0.77</v>
      </c>
      <c r="V23" s="160">
        <f>ROUND(E23*U23,2)</f>
        <v>0.77</v>
      </c>
      <c r="W23" s="160"/>
      <c r="X23" s="160" t="s">
        <v>230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231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58"/>
      <c r="B24" s="159"/>
      <c r="C24" s="255" t="s">
        <v>262</v>
      </c>
      <c r="D24" s="256"/>
      <c r="E24" s="256"/>
      <c r="F24" s="256"/>
      <c r="G24" s="256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233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91" t="str">
        <f>C24</f>
        <v>korytech vodotečí, melioračních kanálech s přemístěním suti na hromady na vzdálenost do 20 m nebo s naložením na dopravní prostředek,</v>
      </c>
      <c r="BB24" s="151"/>
      <c r="BC24" s="151"/>
      <c r="BD24" s="151"/>
      <c r="BE24" s="151"/>
      <c r="BF24" s="151"/>
      <c r="BG24" s="151"/>
      <c r="BH24" s="151"/>
    </row>
    <row r="25" spans="1:60" ht="22.5" outlineLevel="1" x14ac:dyDescent="0.2">
      <c r="A25" s="168">
        <v>9</v>
      </c>
      <c r="B25" s="169" t="s">
        <v>432</v>
      </c>
      <c r="C25" s="185" t="s">
        <v>433</v>
      </c>
      <c r="D25" s="170" t="s">
        <v>258</v>
      </c>
      <c r="E25" s="171">
        <v>0.5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73">
        <v>0</v>
      </c>
      <c r="O25" s="173">
        <f>ROUND(E25*N25,2)</f>
        <v>0</v>
      </c>
      <c r="P25" s="173">
        <v>0</v>
      </c>
      <c r="Q25" s="173">
        <f>ROUND(E25*P25,2)</f>
        <v>0</v>
      </c>
      <c r="R25" s="173" t="s">
        <v>229</v>
      </c>
      <c r="S25" s="173" t="s">
        <v>148</v>
      </c>
      <c r="T25" s="174" t="s">
        <v>148</v>
      </c>
      <c r="U25" s="160">
        <v>30.207999999999998</v>
      </c>
      <c r="V25" s="160">
        <f>ROUND(E25*U25,2)</f>
        <v>15.1</v>
      </c>
      <c r="W25" s="160"/>
      <c r="X25" s="160" t="s">
        <v>230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231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 x14ac:dyDescent="0.2">
      <c r="A26" s="158"/>
      <c r="B26" s="159"/>
      <c r="C26" s="255" t="s">
        <v>262</v>
      </c>
      <c r="D26" s="256"/>
      <c r="E26" s="256"/>
      <c r="F26" s="256"/>
      <c r="G26" s="256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233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91" t="str">
        <f>C26</f>
        <v>korytech vodotečí, melioračních kanálech s přemístěním suti na hromady na vzdálenost do 20 m nebo s naložením na dopravní prostředek,</v>
      </c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68">
        <v>10</v>
      </c>
      <c r="B27" s="169" t="s">
        <v>434</v>
      </c>
      <c r="C27" s="185" t="s">
        <v>435</v>
      </c>
      <c r="D27" s="170" t="s">
        <v>258</v>
      </c>
      <c r="E27" s="171">
        <v>1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3">
        <v>0</v>
      </c>
      <c r="O27" s="173">
        <f>ROUND(E27*N27,2)</f>
        <v>0</v>
      </c>
      <c r="P27" s="173">
        <v>0</v>
      </c>
      <c r="Q27" s="173">
        <f>ROUND(E27*P27,2)</f>
        <v>0</v>
      </c>
      <c r="R27" s="173" t="s">
        <v>229</v>
      </c>
      <c r="S27" s="173" t="s">
        <v>148</v>
      </c>
      <c r="T27" s="174" t="s">
        <v>148</v>
      </c>
      <c r="U27" s="160">
        <v>1.37</v>
      </c>
      <c r="V27" s="160">
        <f>ROUND(E27*U27,2)</f>
        <v>1.37</v>
      </c>
      <c r="W27" s="160"/>
      <c r="X27" s="160" t="s">
        <v>230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231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8"/>
      <c r="B28" s="159"/>
      <c r="C28" s="255" t="s">
        <v>262</v>
      </c>
      <c r="D28" s="256"/>
      <c r="E28" s="256"/>
      <c r="F28" s="256"/>
      <c r="G28" s="256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233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91" t="str">
        <f>C28</f>
        <v>korytech vodotečí, melioračních kanálech s přemístěním suti na hromady na vzdálenost do 20 m nebo s naložením na dopravní prostředek,</v>
      </c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68">
        <v>11</v>
      </c>
      <c r="B29" s="169" t="s">
        <v>265</v>
      </c>
      <c r="C29" s="185" t="s">
        <v>266</v>
      </c>
      <c r="D29" s="170" t="s">
        <v>258</v>
      </c>
      <c r="E29" s="171">
        <v>558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73">
        <v>0</v>
      </c>
      <c r="O29" s="173">
        <f>ROUND(E29*N29,2)</f>
        <v>0</v>
      </c>
      <c r="P29" s="173">
        <v>0</v>
      </c>
      <c r="Q29" s="173">
        <f>ROUND(E29*P29,2)</f>
        <v>0</v>
      </c>
      <c r="R29" s="173" t="s">
        <v>229</v>
      </c>
      <c r="S29" s="173" t="s">
        <v>148</v>
      </c>
      <c r="T29" s="174" t="s">
        <v>148</v>
      </c>
      <c r="U29" s="160">
        <v>0.1</v>
      </c>
      <c r="V29" s="160">
        <f>ROUND(E29*U29,2)</f>
        <v>55.8</v>
      </c>
      <c r="W29" s="160"/>
      <c r="X29" s="160" t="s">
        <v>230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231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58"/>
      <c r="B30" s="159"/>
      <c r="C30" s="255" t="s">
        <v>267</v>
      </c>
      <c r="D30" s="256"/>
      <c r="E30" s="256"/>
      <c r="F30" s="256"/>
      <c r="G30" s="256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1"/>
      <c r="Z30" s="151"/>
      <c r="AA30" s="151"/>
      <c r="AB30" s="151"/>
      <c r="AC30" s="151"/>
      <c r="AD30" s="151"/>
      <c r="AE30" s="151"/>
      <c r="AF30" s="151"/>
      <c r="AG30" s="151" t="s">
        <v>233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91" t="str">
        <f>C30</f>
        <v>nebo lesní půdy, s vodorovným přemístěním na hromady v místě upotřebení nebo na dočasné či trvalé skládky se složením</v>
      </c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92" t="s">
        <v>436</v>
      </c>
      <c r="D31" s="189"/>
      <c r="E31" s="190">
        <v>558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1"/>
      <c r="Z31" s="151"/>
      <c r="AA31" s="151"/>
      <c r="AB31" s="151"/>
      <c r="AC31" s="151"/>
      <c r="AD31" s="151"/>
      <c r="AE31" s="151"/>
      <c r="AF31" s="151"/>
      <c r="AG31" s="151" t="s">
        <v>264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68">
        <v>12</v>
      </c>
      <c r="B32" s="169" t="s">
        <v>437</v>
      </c>
      <c r="C32" s="185" t="s">
        <v>438</v>
      </c>
      <c r="D32" s="170" t="s">
        <v>258</v>
      </c>
      <c r="E32" s="171">
        <v>77.760000000000005</v>
      </c>
      <c r="F32" s="172"/>
      <c r="G32" s="173">
        <f>ROUND(E32*F32,2)</f>
        <v>0</v>
      </c>
      <c r="H32" s="172"/>
      <c r="I32" s="173">
        <f>ROUND(E32*H32,2)</f>
        <v>0</v>
      </c>
      <c r="J32" s="172"/>
      <c r="K32" s="173">
        <f>ROUND(E32*J32,2)</f>
        <v>0</v>
      </c>
      <c r="L32" s="173">
        <v>21</v>
      </c>
      <c r="M32" s="173">
        <f>G32*(1+L32/100)</f>
        <v>0</v>
      </c>
      <c r="N32" s="173">
        <v>0</v>
      </c>
      <c r="O32" s="173">
        <f>ROUND(E32*N32,2)</f>
        <v>0</v>
      </c>
      <c r="P32" s="173">
        <v>0</v>
      </c>
      <c r="Q32" s="173">
        <f>ROUND(E32*P32,2)</f>
        <v>0</v>
      </c>
      <c r="R32" s="173" t="s">
        <v>229</v>
      </c>
      <c r="S32" s="173" t="s">
        <v>148</v>
      </c>
      <c r="T32" s="174" t="s">
        <v>148</v>
      </c>
      <c r="U32" s="160">
        <v>2.97</v>
      </c>
      <c r="V32" s="160">
        <f>ROUND(E32*U32,2)</f>
        <v>230.95</v>
      </c>
      <c r="W32" s="160"/>
      <c r="X32" s="160" t="s">
        <v>230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231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 x14ac:dyDescent="0.2">
      <c r="A33" s="158"/>
      <c r="B33" s="159"/>
      <c r="C33" s="255" t="s">
        <v>439</v>
      </c>
      <c r="D33" s="256"/>
      <c r="E33" s="256"/>
      <c r="F33" s="256"/>
      <c r="G33" s="256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233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91" t="str">
        <f>C33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2" t="s">
        <v>440</v>
      </c>
      <c r="D34" s="189"/>
      <c r="E34" s="190">
        <v>60.48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264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2" t="s">
        <v>441</v>
      </c>
      <c r="D35" s="189"/>
      <c r="E35" s="190">
        <v>17.28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1"/>
      <c r="Z35" s="151"/>
      <c r="AA35" s="151"/>
      <c r="AB35" s="151"/>
      <c r="AC35" s="151"/>
      <c r="AD35" s="151"/>
      <c r="AE35" s="151"/>
      <c r="AF35" s="151"/>
      <c r="AG35" s="151" t="s">
        <v>264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68">
        <v>13</v>
      </c>
      <c r="B36" s="169" t="s">
        <v>442</v>
      </c>
      <c r="C36" s="185" t="s">
        <v>443</v>
      </c>
      <c r="D36" s="170" t="s">
        <v>258</v>
      </c>
      <c r="E36" s="171">
        <v>19.440000000000001</v>
      </c>
      <c r="F36" s="172"/>
      <c r="G36" s="173">
        <f>ROUND(E36*F36,2)</f>
        <v>0</v>
      </c>
      <c r="H36" s="172"/>
      <c r="I36" s="173">
        <f>ROUND(E36*H36,2)</f>
        <v>0</v>
      </c>
      <c r="J36" s="172"/>
      <c r="K36" s="173">
        <f>ROUND(E36*J36,2)</f>
        <v>0</v>
      </c>
      <c r="L36" s="173">
        <v>21</v>
      </c>
      <c r="M36" s="173">
        <f>G36*(1+L36/100)</f>
        <v>0</v>
      </c>
      <c r="N36" s="173">
        <v>3.5000000000000001E-3</v>
      </c>
      <c r="O36" s="173">
        <f>ROUND(E36*N36,2)</f>
        <v>7.0000000000000007E-2</v>
      </c>
      <c r="P36" s="173">
        <v>0</v>
      </c>
      <c r="Q36" s="173">
        <f>ROUND(E36*P36,2)</f>
        <v>0</v>
      </c>
      <c r="R36" s="173" t="s">
        <v>229</v>
      </c>
      <c r="S36" s="173" t="s">
        <v>148</v>
      </c>
      <c r="T36" s="174" t="s">
        <v>148</v>
      </c>
      <c r="U36" s="160">
        <v>3.26</v>
      </c>
      <c r="V36" s="160">
        <f>ROUND(E36*U36,2)</f>
        <v>63.37</v>
      </c>
      <c r="W36" s="160"/>
      <c r="X36" s="160" t="s">
        <v>230</v>
      </c>
      <c r="Y36" s="151"/>
      <c r="Z36" s="151"/>
      <c r="AA36" s="151"/>
      <c r="AB36" s="151"/>
      <c r="AC36" s="151"/>
      <c r="AD36" s="151"/>
      <c r="AE36" s="151"/>
      <c r="AF36" s="151"/>
      <c r="AG36" s="151" t="s">
        <v>231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58"/>
      <c r="B37" s="159"/>
      <c r="C37" s="255" t="s">
        <v>439</v>
      </c>
      <c r="D37" s="256"/>
      <c r="E37" s="256"/>
      <c r="F37" s="256"/>
      <c r="G37" s="256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1"/>
      <c r="Z37" s="151"/>
      <c r="AA37" s="151"/>
      <c r="AB37" s="151"/>
      <c r="AC37" s="151"/>
      <c r="AD37" s="151"/>
      <c r="AE37" s="151"/>
      <c r="AF37" s="151"/>
      <c r="AG37" s="151" t="s">
        <v>233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91" t="str">
        <f>C37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2" t="s">
        <v>444</v>
      </c>
      <c r="D38" s="189"/>
      <c r="E38" s="190">
        <v>15.12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264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2" t="s">
        <v>445</v>
      </c>
      <c r="D39" s="189"/>
      <c r="E39" s="190">
        <v>4.32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1"/>
      <c r="Z39" s="151"/>
      <c r="AA39" s="151"/>
      <c r="AB39" s="151"/>
      <c r="AC39" s="151"/>
      <c r="AD39" s="151"/>
      <c r="AE39" s="151"/>
      <c r="AF39" s="151"/>
      <c r="AG39" s="151" t="s">
        <v>264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68">
        <v>14</v>
      </c>
      <c r="B40" s="169" t="s">
        <v>269</v>
      </c>
      <c r="C40" s="185" t="s">
        <v>270</v>
      </c>
      <c r="D40" s="170" t="s">
        <v>258</v>
      </c>
      <c r="E40" s="171">
        <v>429.49117000000001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21</v>
      </c>
      <c r="M40" s="173">
        <f>G40*(1+L40/100)</f>
        <v>0</v>
      </c>
      <c r="N40" s="173">
        <v>0</v>
      </c>
      <c r="O40" s="173">
        <f>ROUND(E40*N40,2)</f>
        <v>0</v>
      </c>
      <c r="P40" s="173">
        <v>0</v>
      </c>
      <c r="Q40" s="173">
        <f>ROUND(E40*P40,2)</f>
        <v>0</v>
      </c>
      <c r="R40" s="173" t="s">
        <v>229</v>
      </c>
      <c r="S40" s="173" t="s">
        <v>148</v>
      </c>
      <c r="T40" s="174" t="s">
        <v>148</v>
      </c>
      <c r="U40" s="160">
        <v>0.16</v>
      </c>
      <c r="V40" s="160">
        <f>ROUND(E40*U40,2)</f>
        <v>68.72</v>
      </c>
      <c r="W40" s="160"/>
      <c r="X40" s="160" t="s">
        <v>230</v>
      </c>
      <c r="Y40" s="151"/>
      <c r="Z40" s="151"/>
      <c r="AA40" s="151"/>
      <c r="AB40" s="151"/>
      <c r="AC40" s="151"/>
      <c r="AD40" s="151"/>
      <c r="AE40" s="151"/>
      <c r="AF40" s="151"/>
      <c r="AG40" s="151" t="s">
        <v>231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33.75" outlineLevel="1" x14ac:dyDescent="0.2">
      <c r="A41" s="158"/>
      <c r="B41" s="159"/>
      <c r="C41" s="255" t="s">
        <v>271</v>
      </c>
      <c r="D41" s="256"/>
      <c r="E41" s="256"/>
      <c r="F41" s="256"/>
      <c r="G41" s="256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1"/>
      <c r="Z41" s="151"/>
      <c r="AA41" s="151"/>
      <c r="AB41" s="151"/>
      <c r="AC41" s="151"/>
      <c r="AD41" s="151"/>
      <c r="AE41" s="151"/>
      <c r="AF41" s="151"/>
      <c r="AG41" s="151" t="s">
        <v>233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91" t="str">
        <f>C41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92" t="s">
        <v>446</v>
      </c>
      <c r="D42" s="189"/>
      <c r="E42" s="190">
        <v>51.561129999999999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1"/>
      <c r="Z42" s="151"/>
      <c r="AA42" s="151"/>
      <c r="AB42" s="151"/>
      <c r="AC42" s="151"/>
      <c r="AD42" s="151"/>
      <c r="AE42" s="151"/>
      <c r="AF42" s="151"/>
      <c r="AG42" s="151" t="s">
        <v>264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2" t="s">
        <v>447</v>
      </c>
      <c r="D43" s="189"/>
      <c r="E43" s="190">
        <v>51.012500000000003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1"/>
      <c r="Z43" s="151"/>
      <c r="AA43" s="151"/>
      <c r="AB43" s="151"/>
      <c r="AC43" s="151"/>
      <c r="AD43" s="151"/>
      <c r="AE43" s="151"/>
      <c r="AF43" s="151"/>
      <c r="AG43" s="151" t="s">
        <v>264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92" t="s">
        <v>448</v>
      </c>
      <c r="D44" s="189"/>
      <c r="E44" s="190">
        <v>54.766249999999999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1"/>
      <c r="Z44" s="151"/>
      <c r="AA44" s="151"/>
      <c r="AB44" s="151"/>
      <c r="AC44" s="151"/>
      <c r="AD44" s="151"/>
      <c r="AE44" s="151"/>
      <c r="AF44" s="151"/>
      <c r="AG44" s="151" t="s">
        <v>264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2" t="s">
        <v>449</v>
      </c>
      <c r="D45" s="189"/>
      <c r="E45" s="190">
        <v>59.963749999999997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264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2" t="s">
        <v>450</v>
      </c>
      <c r="D46" s="189"/>
      <c r="E46" s="190">
        <v>63.428750000000001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151"/>
      <c r="AC46" s="151"/>
      <c r="AD46" s="151"/>
      <c r="AE46" s="151"/>
      <c r="AF46" s="151"/>
      <c r="AG46" s="151" t="s">
        <v>264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2" t="s">
        <v>451</v>
      </c>
      <c r="D47" s="189"/>
      <c r="E47" s="190">
        <v>74.685190000000006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1"/>
      <c r="Z47" s="151"/>
      <c r="AA47" s="151"/>
      <c r="AB47" s="151"/>
      <c r="AC47" s="151"/>
      <c r="AD47" s="151"/>
      <c r="AE47" s="151"/>
      <c r="AF47" s="151"/>
      <c r="AG47" s="151" t="s">
        <v>264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2" t="s">
        <v>452</v>
      </c>
      <c r="D48" s="189"/>
      <c r="E48" s="190">
        <v>58.905000000000001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1"/>
      <c r="Z48" s="151"/>
      <c r="AA48" s="151"/>
      <c r="AB48" s="151"/>
      <c r="AC48" s="151"/>
      <c r="AD48" s="151"/>
      <c r="AE48" s="151"/>
      <c r="AF48" s="151"/>
      <c r="AG48" s="151" t="s">
        <v>264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92" t="s">
        <v>453</v>
      </c>
      <c r="D49" s="189"/>
      <c r="E49" s="190">
        <v>48.861310000000003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1"/>
      <c r="Z49" s="151"/>
      <c r="AA49" s="151"/>
      <c r="AB49" s="151"/>
      <c r="AC49" s="151"/>
      <c r="AD49" s="151"/>
      <c r="AE49" s="151"/>
      <c r="AF49" s="151"/>
      <c r="AG49" s="151" t="s">
        <v>264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192" t="s">
        <v>454</v>
      </c>
      <c r="D50" s="189"/>
      <c r="E50" s="190">
        <v>8.6751000000000005</v>
      </c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264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58"/>
      <c r="B51" s="159"/>
      <c r="C51" s="192" t="s">
        <v>455</v>
      </c>
      <c r="D51" s="189"/>
      <c r="E51" s="190">
        <v>8.7821999999999996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1"/>
      <c r="Z51" s="151"/>
      <c r="AA51" s="151"/>
      <c r="AB51" s="151"/>
      <c r="AC51" s="151"/>
      <c r="AD51" s="151"/>
      <c r="AE51" s="151"/>
      <c r="AF51" s="151"/>
      <c r="AG51" s="151" t="s">
        <v>264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92" t="s">
        <v>456</v>
      </c>
      <c r="D52" s="189"/>
      <c r="E52" s="190">
        <v>-51.15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264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68">
        <v>15</v>
      </c>
      <c r="B53" s="169" t="s">
        <v>277</v>
      </c>
      <c r="C53" s="185" t="s">
        <v>278</v>
      </c>
      <c r="D53" s="170" t="s">
        <v>258</v>
      </c>
      <c r="E53" s="171">
        <v>214.74558999999999</v>
      </c>
      <c r="F53" s="172"/>
      <c r="G53" s="173">
        <f>ROUND(E53*F53,2)</f>
        <v>0</v>
      </c>
      <c r="H53" s="172"/>
      <c r="I53" s="173">
        <f>ROUND(E53*H53,2)</f>
        <v>0</v>
      </c>
      <c r="J53" s="172"/>
      <c r="K53" s="173">
        <f>ROUND(E53*J53,2)</f>
        <v>0</v>
      </c>
      <c r="L53" s="173">
        <v>21</v>
      </c>
      <c r="M53" s="173">
        <f>G53*(1+L53/100)</f>
        <v>0</v>
      </c>
      <c r="N53" s="173">
        <v>0</v>
      </c>
      <c r="O53" s="173">
        <f>ROUND(E53*N53,2)</f>
        <v>0</v>
      </c>
      <c r="P53" s="173">
        <v>0</v>
      </c>
      <c r="Q53" s="173">
        <f>ROUND(E53*P53,2)</f>
        <v>0</v>
      </c>
      <c r="R53" s="173" t="s">
        <v>229</v>
      </c>
      <c r="S53" s="173" t="s">
        <v>148</v>
      </c>
      <c r="T53" s="174" t="s">
        <v>148</v>
      </c>
      <c r="U53" s="160">
        <v>0.08</v>
      </c>
      <c r="V53" s="160">
        <f>ROUND(E53*U53,2)</f>
        <v>17.18</v>
      </c>
      <c r="W53" s="160"/>
      <c r="X53" s="160" t="s">
        <v>230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231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33.75" outlineLevel="1" x14ac:dyDescent="0.2">
      <c r="A54" s="158"/>
      <c r="B54" s="159"/>
      <c r="C54" s="255" t="s">
        <v>271</v>
      </c>
      <c r="D54" s="256"/>
      <c r="E54" s="256"/>
      <c r="F54" s="256"/>
      <c r="G54" s="256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233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91" t="str">
        <f>C54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2" t="s">
        <v>457</v>
      </c>
      <c r="D55" s="189"/>
      <c r="E55" s="190">
        <v>214.74558999999999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51"/>
      <c r="Z55" s="151"/>
      <c r="AA55" s="151"/>
      <c r="AB55" s="151"/>
      <c r="AC55" s="151"/>
      <c r="AD55" s="151"/>
      <c r="AE55" s="151"/>
      <c r="AF55" s="151"/>
      <c r="AG55" s="151" t="s">
        <v>264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68">
        <v>16</v>
      </c>
      <c r="B56" s="169" t="s">
        <v>458</v>
      </c>
      <c r="C56" s="185" t="s">
        <v>459</v>
      </c>
      <c r="D56" s="170" t="s">
        <v>258</v>
      </c>
      <c r="E56" s="171">
        <v>755.29327999999998</v>
      </c>
      <c r="F56" s="172"/>
      <c r="G56" s="173">
        <f>ROUND(E56*F56,2)</f>
        <v>0</v>
      </c>
      <c r="H56" s="172"/>
      <c r="I56" s="173">
        <f>ROUND(E56*H56,2)</f>
        <v>0</v>
      </c>
      <c r="J56" s="172"/>
      <c r="K56" s="173">
        <f>ROUND(E56*J56,2)</f>
        <v>0</v>
      </c>
      <c r="L56" s="173">
        <v>21</v>
      </c>
      <c r="M56" s="173">
        <f>G56*(1+L56/100)</f>
        <v>0</v>
      </c>
      <c r="N56" s="173">
        <v>0</v>
      </c>
      <c r="O56" s="173">
        <f>ROUND(E56*N56,2)</f>
        <v>0</v>
      </c>
      <c r="P56" s="173">
        <v>0</v>
      </c>
      <c r="Q56" s="173">
        <f>ROUND(E56*P56,2)</f>
        <v>0</v>
      </c>
      <c r="R56" s="173" t="s">
        <v>229</v>
      </c>
      <c r="S56" s="173" t="s">
        <v>148</v>
      </c>
      <c r="T56" s="174" t="s">
        <v>148</v>
      </c>
      <c r="U56" s="160">
        <v>0.3</v>
      </c>
      <c r="V56" s="160">
        <f>ROUND(E56*U56,2)</f>
        <v>226.59</v>
      </c>
      <c r="W56" s="160"/>
      <c r="X56" s="160" t="s">
        <v>230</v>
      </c>
      <c r="Y56" s="151"/>
      <c r="Z56" s="151"/>
      <c r="AA56" s="151"/>
      <c r="AB56" s="151"/>
      <c r="AC56" s="151"/>
      <c r="AD56" s="151"/>
      <c r="AE56" s="151"/>
      <c r="AF56" s="151"/>
      <c r="AG56" s="151" t="s">
        <v>231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33.75" outlineLevel="1" x14ac:dyDescent="0.2">
      <c r="A57" s="158"/>
      <c r="B57" s="159"/>
      <c r="C57" s="255" t="s">
        <v>271</v>
      </c>
      <c r="D57" s="256"/>
      <c r="E57" s="256"/>
      <c r="F57" s="256"/>
      <c r="G57" s="256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1"/>
      <c r="Z57" s="151"/>
      <c r="AA57" s="151"/>
      <c r="AB57" s="151"/>
      <c r="AC57" s="151"/>
      <c r="AD57" s="151"/>
      <c r="AE57" s="151"/>
      <c r="AF57" s="151"/>
      <c r="AG57" s="151" t="s">
        <v>233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91" t="str">
        <f>C57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2" t="s">
        <v>460</v>
      </c>
      <c r="D58" s="189"/>
      <c r="E58" s="190">
        <v>81.024630000000002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1"/>
      <c r="Z58" s="151"/>
      <c r="AA58" s="151"/>
      <c r="AB58" s="151"/>
      <c r="AC58" s="151"/>
      <c r="AD58" s="151"/>
      <c r="AE58" s="151"/>
      <c r="AF58" s="151"/>
      <c r="AG58" s="151" t="s">
        <v>264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92" t="s">
        <v>461</v>
      </c>
      <c r="D59" s="189"/>
      <c r="E59" s="190">
        <v>80.162499999999994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264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92" t="s">
        <v>462</v>
      </c>
      <c r="D60" s="189"/>
      <c r="E60" s="190">
        <v>86.061250000000001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1"/>
      <c r="Z60" s="151"/>
      <c r="AA60" s="151"/>
      <c r="AB60" s="151"/>
      <c r="AC60" s="151"/>
      <c r="AD60" s="151"/>
      <c r="AE60" s="151"/>
      <c r="AF60" s="151"/>
      <c r="AG60" s="151" t="s">
        <v>264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2" t="s">
        <v>463</v>
      </c>
      <c r="D61" s="189"/>
      <c r="E61" s="190">
        <v>94.228750000000005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1"/>
      <c r="Z61" s="151"/>
      <c r="AA61" s="151"/>
      <c r="AB61" s="151"/>
      <c r="AC61" s="151"/>
      <c r="AD61" s="151"/>
      <c r="AE61" s="151"/>
      <c r="AF61" s="151"/>
      <c r="AG61" s="151" t="s">
        <v>264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92" t="s">
        <v>464</v>
      </c>
      <c r="D62" s="189"/>
      <c r="E62" s="190">
        <v>99.673749999999998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1"/>
      <c r="Z62" s="151"/>
      <c r="AA62" s="151"/>
      <c r="AB62" s="151"/>
      <c r="AC62" s="151"/>
      <c r="AD62" s="151"/>
      <c r="AE62" s="151"/>
      <c r="AF62" s="151"/>
      <c r="AG62" s="151" t="s">
        <v>264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92" t="s">
        <v>465</v>
      </c>
      <c r="D63" s="189"/>
      <c r="E63" s="190">
        <v>117.36244000000001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264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2" t="s">
        <v>466</v>
      </c>
      <c r="D64" s="189"/>
      <c r="E64" s="190">
        <v>92.564999999999998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1"/>
      <c r="Z64" s="151"/>
      <c r="AA64" s="151"/>
      <c r="AB64" s="151"/>
      <c r="AC64" s="151"/>
      <c r="AD64" s="151"/>
      <c r="AE64" s="151"/>
      <c r="AF64" s="151"/>
      <c r="AG64" s="151" t="s">
        <v>264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58"/>
      <c r="B65" s="159"/>
      <c r="C65" s="192" t="s">
        <v>467</v>
      </c>
      <c r="D65" s="189"/>
      <c r="E65" s="190">
        <v>76.782060000000001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1"/>
      <c r="Z65" s="151"/>
      <c r="AA65" s="151"/>
      <c r="AB65" s="151"/>
      <c r="AC65" s="151"/>
      <c r="AD65" s="151"/>
      <c r="AE65" s="151"/>
      <c r="AF65" s="151"/>
      <c r="AG65" s="151" t="s">
        <v>264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92" t="s">
        <v>468</v>
      </c>
      <c r="D66" s="189"/>
      <c r="E66" s="190">
        <v>13.632300000000001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264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2" t="s">
        <v>469</v>
      </c>
      <c r="D67" s="189"/>
      <c r="E67" s="190">
        <v>13.800599999999999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1"/>
      <c r="Z67" s="151"/>
      <c r="AA67" s="151"/>
      <c r="AB67" s="151"/>
      <c r="AC67" s="151"/>
      <c r="AD67" s="151"/>
      <c r="AE67" s="151"/>
      <c r="AF67" s="151"/>
      <c r="AG67" s="151" t="s">
        <v>264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68">
        <v>17</v>
      </c>
      <c r="B68" s="169" t="s">
        <v>470</v>
      </c>
      <c r="C68" s="185" t="s">
        <v>471</v>
      </c>
      <c r="D68" s="170" t="s">
        <v>258</v>
      </c>
      <c r="E68" s="171">
        <v>377.64663999999999</v>
      </c>
      <c r="F68" s="172"/>
      <c r="G68" s="173">
        <f>ROUND(E68*F68,2)</f>
        <v>0</v>
      </c>
      <c r="H68" s="172"/>
      <c r="I68" s="173">
        <f>ROUND(E68*H68,2)</f>
        <v>0</v>
      </c>
      <c r="J68" s="172"/>
      <c r="K68" s="173">
        <f>ROUND(E68*J68,2)</f>
        <v>0</v>
      </c>
      <c r="L68" s="173">
        <v>21</v>
      </c>
      <c r="M68" s="173">
        <f>G68*(1+L68/100)</f>
        <v>0</v>
      </c>
      <c r="N68" s="173">
        <v>0</v>
      </c>
      <c r="O68" s="173">
        <f>ROUND(E68*N68,2)</f>
        <v>0</v>
      </c>
      <c r="P68" s="173">
        <v>0</v>
      </c>
      <c r="Q68" s="173">
        <f>ROUND(E68*P68,2)</f>
        <v>0</v>
      </c>
      <c r="R68" s="173" t="s">
        <v>229</v>
      </c>
      <c r="S68" s="173" t="s">
        <v>148</v>
      </c>
      <c r="T68" s="174" t="s">
        <v>148</v>
      </c>
      <c r="U68" s="160">
        <v>0.15</v>
      </c>
      <c r="V68" s="160">
        <f>ROUND(E68*U68,2)</f>
        <v>56.65</v>
      </c>
      <c r="W68" s="160"/>
      <c r="X68" s="160" t="s">
        <v>230</v>
      </c>
      <c r="Y68" s="151"/>
      <c r="Z68" s="151"/>
      <c r="AA68" s="151"/>
      <c r="AB68" s="151"/>
      <c r="AC68" s="151"/>
      <c r="AD68" s="151"/>
      <c r="AE68" s="151"/>
      <c r="AF68" s="151"/>
      <c r="AG68" s="151" t="s">
        <v>231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33.75" outlineLevel="1" x14ac:dyDescent="0.2">
      <c r="A69" s="158"/>
      <c r="B69" s="159"/>
      <c r="C69" s="255" t="s">
        <v>271</v>
      </c>
      <c r="D69" s="256"/>
      <c r="E69" s="256"/>
      <c r="F69" s="256"/>
      <c r="G69" s="256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233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91" t="str">
        <f>C69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92" t="s">
        <v>472</v>
      </c>
      <c r="D70" s="189"/>
      <c r="E70" s="190">
        <v>377.64663999999999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1"/>
      <c r="Z70" s="151"/>
      <c r="AA70" s="151"/>
      <c r="AB70" s="151"/>
      <c r="AC70" s="151"/>
      <c r="AD70" s="151"/>
      <c r="AE70" s="151"/>
      <c r="AF70" s="151"/>
      <c r="AG70" s="151" t="s">
        <v>264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68">
        <v>18</v>
      </c>
      <c r="B71" s="169" t="s">
        <v>473</v>
      </c>
      <c r="C71" s="185" t="s">
        <v>474</v>
      </c>
      <c r="D71" s="170" t="s">
        <v>258</v>
      </c>
      <c r="E71" s="171">
        <v>137.32605000000001</v>
      </c>
      <c r="F71" s="172"/>
      <c r="G71" s="173">
        <f>ROUND(E71*F71,2)</f>
        <v>0</v>
      </c>
      <c r="H71" s="172"/>
      <c r="I71" s="173">
        <f>ROUND(E71*H71,2)</f>
        <v>0</v>
      </c>
      <c r="J71" s="172"/>
      <c r="K71" s="173">
        <f>ROUND(E71*J71,2)</f>
        <v>0</v>
      </c>
      <c r="L71" s="173">
        <v>21</v>
      </c>
      <c r="M71" s="173">
        <f>G71*(1+L71/100)</f>
        <v>0</v>
      </c>
      <c r="N71" s="173">
        <v>0</v>
      </c>
      <c r="O71" s="173">
        <f>ROUND(E71*N71,2)</f>
        <v>0</v>
      </c>
      <c r="P71" s="173">
        <v>0</v>
      </c>
      <c r="Q71" s="173">
        <f>ROUND(E71*P71,2)</f>
        <v>0</v>
      </c>
      <c r="R71" s="173" t="s">
        <v>229</v>
      </c>
      <c r="S71" s="173" t="s">
        <v>148</v>
      </c>
      <c r="T71" s="174" t="s">
        <v>148</v>
      </c>
      <c r="U71" s="160">
        <v>0.53</v>
      </c>
      <c r="V71" s="160">
        <f>ROUND(E71*U71,2)</f>
        <v>72.78</v>
      </c>
      <c r="W71" s="160"/>
      <c r="X71" s="160" t="s">
        <v>230</v>
      </c>
      <c r="Y71" s="151"/>
      <c r="Z71" s="151"/>
      <c r="AA71" s="151"/>
      <c r="AB71" s="151"/>
      <c r="AC71" s="151"/>
      <c r="AD71" s="151"/>
      <c r="AE71" s="151"/>
      <c r="AF71" s="151"/>
      <c r="AG71" s="151" t="s">
        <v>231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33.75" outlineLevel="1" x14ac:dyDescent="0.2">
      <c r="A72" s="158"/>
      <c r="B72" s="159"/>
      <c r="C72" s="255" t="s">
        <v>271</v>
      </c>
      <c r="D72" s="256"/>
      <c r="E72" s="256"/>
      <c r="F72" s="256"/>
      <c r="G72" s="256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1"/>
      <c r="Z72" s="151"/>
      <c r="AA72" s="151"/>
      <c r="AB72" s="151"/>
      <c r="AC72" s="151"/>
      <c r="AD72" s="151"/>
      <c r="AE72" s="151"/>
      <c r="AF72" s="151"/>
      <c r="AG72" s="151" t="s">
        <v>233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91" t="str">
        <f>C72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92" t="s">
        <v>475</v>
      </c>
      <c r="D73" s="189"/>
      <c r="E73" s="190">
        <v>14.73175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1"/>
      <c r="Z73" s="151"/>
      <c r="AA73" s="151"/>
      <c r="AB73" s="151"/>
      <c r="AC73" s="151"/>
      <c r="AD73" s="151"/>
      <c r="AE73" s="151"/>
      <c r="AF73" s="151"/>
      <c r="AG73" s="151" t="s">
        <v>264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2" t="s">
        <v>476</v>
      </c>
      <c r="D74" s="189"/>
      <c r="E74" s="190">
        <v>14.574999999999999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264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2" t="s">
        <v>477</v>
      </c>
      <c r="D75" s="189"/>
      <c r="E75" s="190">
        <v>15.647500000000001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51"/>
      <c r="Z75" s="151"/>
      <c r="AA75" s="151"/>
      <c r="AB75" s="151"/>
      <c r="AC75" s="151"/>
      <c r="AD75" s="151"/>
      <c r="AE75" s="151"/>
      <c r="AF75" s="151"/>
      <c r="AG75" s="151" t="s">
        <v>264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92" t="s">
        <v>478</v>
      </c>
      <c r="D76" s="189"/>
      <c r="E76" s="190">
        <v>17.1325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1"/>
      <c r="Z76" s="151"/>
      <c r="AA76" s="151"/>
      <c r="AB76" s="151"/>
      <c r="AC76" s="151"/>
      <c r="AD76" s="151"/>
      <c r="AE76" s="151"/>
      <c r="AF76" s="151"/>
      <c r="AG76" s="151" t="s">
        <v>264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92" t="s">
        <v>479</v>
      </c>
      <c r="D77" s="189"/>
      <c r="E77" s="190">
        <v>18.122499999999999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264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2" t="s">
        <v>480</v>
      </c>
      <c r="D78" s="189"/>
      <c r="E78" s="190">
        <v>21.338629999999998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264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92" t="s">
        <v>481</v>
      </c>
      <c r="D79" s="189"/>
      <c r="E79" s="190">
        <v>16.829999999999998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1"/>
      <c r="Z79" s="151"/>
      <c r="AA79" s="151"/>
      <c r="AB79" s="151"/>
      <c r="AC79" s="151"/>
      <c r="AD79" s="151"/>
      <c r="AE79" s="151"/>
      <c r="AF79" s="151"/>
      <c r="AG79" s="151" t="s">
        <v>264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2" t="s">
        <v>482</v>
      </c>
      <c r="D80" s="189"/>
      <c r="E80" s="190">
        <v>13.960380000000001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264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92" t="s">
        <v>483</v>
      </c>
      <c r="D81" s="189"/>
      <c r="E81" s="190">
        <v>2.4786000000000001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264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2" t="s">
        <v>484</v>
      </c>
      <c r="D82" s="189"/>
      <c r="E82" s="190">
        <v>2.5091999999999999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51"/>
      <c r="Z82" s="151"/>
      <c r="AA82" s="151"/>
      <c r="AB82" s="151"/>
      <c r="AC82" s="151"/>
      <c r="AD82" s="151"/>
      <c r="AE82" s="151"/>
      <c r="AF82" s="151"/>
      <c r="AG82" s="151" t="s">
        <v>264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68">
        <v>19</v>
      </c>
      <c r="B83" s="169" t="s">
        <v>485</v>
      </c>
      <c r="C83" s="185" t="s">
        <v>486</v>
      </c>
      <c r="D83" s="170" t="s">
        <v>254</v>
      </c>
      <c r="E83" s="171">
        <v>44</v>
      </c>
      <c r="F83" s="172"/>
      <c r="G83" s="173">
        <f>ROUND(E83*F83,2)</f>
        <v>0</v>
      </c>
      <c r="H83" s="172"/>
      <c r="I83" s="173">
        <f>ROUND(E83*H83,2)</f>
        <v>0</v>
      </c>
      <c r="J83" s="172"/>
      <c r="K83" s="173">
        <f>ROUND(E83*J83,2)</f>
        <v>0</v>
      </c>
      <c r="L83" s="173">
        <v>21</v>
      </c>
      <c r="M83" s="173">
        <f>G83*(1+L83/100)</f>
        <v>0</v>
      </c>
      <c r="N83" s="173">
        <v>7.6000000000000004E-4</v>
      </c>
      <c r="O83" s="173">
        <f>ROUND(E83*N83,2)</f>
        <v>0.03</v>
      </c>
      <c r="P83" s="173">
        <v>0</v>
      </c>
      <c r="Q83" s="173">
        <f>ROUND(E83*P83,2)</f>
        <v>0</v>
      </c>
      <c r="R83" s="173" t="s">
        <v>229</v>
      </c>
      <c r="S83" s="173" t="s">
        <v>148</v>
      </c>
      <c r="T83" s="174" t="s">
        <v>148</v>
      </c>
      <c r="U83" s="160">
        <v>4.7103299999999999</v>
      </c>
      <c r="V83" s="160">
        <f>ROUND(E83*U83,2)</f>
        <v>207.25</v>
      </c>
      <c r="W83" s="160"/>
      <c r="X83" s="160" t="s">
        <v>230</v>
      </c>
      <c r="Y83" s="151"/>
      <c r="Z83" s="151"/>
      <c r="AA83" s="151"/>
      <c r="AB83" s="151"/>
      <c r="AC83" s="151"/>
      <c r="AD83" s="151"/>
      <c r="AE83" s="151"/>
      <c r="AF83" s="151"/>
      <c r="AG83" s="151" t="s">
        <v>231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2.5" outlineLevel="1" x14ac:dyDescent="0.2">
      <c r="A84" s="158"/>
      <c r="B84" s="159"/>
      <c r="C84" s="255" t="s">
        <v>487</v>
      </c>
      <c r="D84" s="256"/>
      <c r="E84" s="256"/>
      <c r="F84" s="256"/>
      <c r="G84" s="256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1"/>
      <c r="Z84" s="151"/>
      <c r="AA84" s="151"/>
      <c r="AB84" s="151"/>
      <c r="AC84" s="151"/>
      <c r="AD84" s="151"/>
      <c r="AE84" s="151"/>
      <c r="AF84" s="151"/>
      <c r="AG84" s="151" t="s">
        <v>233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91" t="str">
        <f>C84</f>
        <v>Protlačování trub v hornině 1 - 4 s výjimkou tekoucího písku a hornin kašovité konzistence metodou ramování (zatloukání) ocelových trub s následným čistěním.</v>
      </c>
      <c r="BB84" s="151"/>
      <c r="BC84" s="151"/>
      <c r="BD84" s="151"/>
      <c r="BE84" s="151"/>
      <c r="BF84" s="151"/>
      <c r="BG84" s="151"/>
      <c r="BH84" s="151"/>
    </row>
    <row r="85" spans="1:60" ht="22.5" outlineLevel="1" x14ac:dyDescent="0.2">
      <c r="A85" s="158"/>
      <c r="B85" s="159"/>
      <c r="C85" s="257" t="s">
        <v>488</v>
      </c>
      <c r="D85" s="258"/>
      <c r="E85" s="258"/>
      <c r="F85" s="258"/>
      <c r="G85" s="258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1"/>
      <c r="Z85" s="151"/>
      <c r="AA85" s="151"/>
      <c r="AB85" s="151"/>
      <c r="AC85" s="151"/>
      <c r="AD85" s="151"/>
      <c r="AE85" s="151"/>
      <c r="AF85" s="151"/>
      <c r="AG85" s="151" t="s">
        <v>233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91" t="str">
        <f>C85</f>
        <v>Úprava čela potrubí pro protlačení, spojování potlačovaných trub, odstranění horniny z protlačovaných trub stlačeným vzduchem, vodorovné a svislé přemístění výkopku z protlačovaného potrubí a montážní jámy na přilehlé území.</v>
      </c>
      <c r="BB85" s="151"/>
      <c r="BC85" s="151"/>
      <c r="BD85" s="151"/>
      <c r="BE85" s="151"/>
      <c r="BF85" s="151"/>
      <c r="BG85" s="151"/>
      <c r="BH85" s="151"/>
    </row>
    <row r="86" spans="1:60" ht="22.5" outlineLevel="1" x14ac:dyDescent="0.2">
      <c r="A86" s="168">
        <v>20</v>
      </c>
      <c r="B86" s="169" t="s">
        <v>489</v>
      </c>
      <c r="C86" s="185" t="s">
        <v>490</v>
      </c>
      <c r="D86" s="170" t="s">
        <v>282</v>
      </c>
      <c r="E86" s="171">
        <v>20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21</v>
      </c>
      <c r="M86" s="173">
        <f>G86*(1+L86/100)</f>
        <v>0</v>
      </c>
      <c r="N86" s="173">
        <v>8.5999999999999998E-4</v>
      </c>
      <c r="O86" s="173">
        <f>ROUND(E86*N86,2)</f>
        <v>0.02</v>
      </c>
      <c r="P86" s="173">
        <v>0</v>
      </c>
      <c r="Q86" s="173">
        <f>ROUND(E86*P86,2)</f>
        <v>0</v>
      </c>
      <c r="R86" s="173" t="s">
        <v>229</v>
      </c>
      <c r="S86" s="173" t="s">
        <v>148</v>
      </c>
      <c r="T86" s="174" t="s">
        <v>148</v>
      </c>
      <c r="U86" s="160">
        <v>0.47899999999999998</v>
      </c>
      <c r="V86" s="160">
        <f>ROUND(E86*U86,2)</f>
        <v>9.58</v>
      </c>
      <c r="W86" s="160"/>
      <c r="X86" s="160" t="s">
        <v>230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231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255" t="s">
        <v>283</v>
      </c>
      <c r="D87" s="256"/>
      <c r="E87" s="256"/>
      <c r="F87" s="256"/>
      <c r="G87" s="256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233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68">
        <v>21</v>
      </c>
      <c r="B88" s="169" t="s">
        <v>491</v>
      </c>
      <c r="C88" s="185" t="s">
        <v>492</v>
      </c>
      <c r="D88" s="170" t="s">
        <v>282</v>
      </c>
      <c r="E88" s="171">
        <v>20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73">
        <v>0</v>
      </c>
      <c r="O88" s="173">
        <f>ROUND(E88*N88,2)</f>
        <v>0</v>
      </c>
      <c r="P88" s="173">
        <v>0</v>
      </c>
      <c r="Q88" s="173">
        <f>ROUND(E88*P88,2)</f>
        <v>0</v>
      </c>
      <c r="R88" s="173" t="s">
        <v>229</v>
      </c>
      <c r="S88" s="173" t="s">
        <v>148</v>
      </c>
      <c r="T88" s="174" t="s">
        <v>148</v>
      </c>
      <c r="U88" s="160">
        <v>0.32700000000000001</v>
      </c>
      <c r="V88" s="160">
        <f>ROUND(E88*U88,2)</f>
        <v>6.54</v>
      </c>
      <c r="W88" s="160"/>
      <c r="X88" s="160" t="s">
        <v>230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231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8"/>
      <c r="B89" s="159"/>
      <c r="C89" s="255" t="s">
        <v>287</v>
      </c>
      <c r="D89" s="256"/>
      <c r="E89" s="256"/>
      <c r="F89" s="256"/>
      <c r="G89" s="256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233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22.5" outlineLevel="1" x14ac:dyDescent="0.2">
      <c r="A90" s="168">
        <v>22</v>
      </c>
      <c r="B90" s="169" t="s">
        <v>493</v>
      </c>
      <c r="C90" s="185" t="s">
        <v>494</v>
      </c>
      <c r="D90" s="170" t="s">
        <v>228</v>
      </c>
      <c r="E90" s="171">
        <v>132</v>
      </c>
      <c r="F90" s="172"/>
      <c r="G90" s="173">
        <f>ROUND(E90*F90,2)</f>
        <v>0</v>
      </c>
      <c r="H90" s="172"/>
      <c r="I90" s="173">
        <f>ROUND(E90*H90,2)</f>
        <v>0</v>
      </c>
      <c r="J90" s="172"/>
      <c r="K90" s="173">
        <f>ROUND(E90*J90,2)</f>
        <v>0</v>
      </c>
      <c r="L90" s="173">
        <v>21</v>
      </c>
      <c r="M90" s="173">
        <f>G90*(1+L90/100)</f>
        <v>0</v>
      </c>
      <c r="N90" s="173">
        <v>0</v>
      </c>
      <c r="O90" s="173">
        <f>ROUND(E90*N90,2)</f>
        <v>0</v>
      </c>
      <c r="P90" s="173">
        <v>0</v>
      </c>
      <c r="Q90" s="173">
        <f>ROUND(E90*P90,2)</f>
        <v>0</v>
      </c>
      <c r="R90" s="173" t="s">
        <v>229</v>
      </c>
      <c r="S90" s="173" t="s">
        <v>148</v>
      </c>
      <c r="T90" s="174" t="s">
        <v>148</v>
      </c>
      <c r="U90" s="160">
        <v>2.0834800000000002</v>
      </c>
      <c r="V90" s="160">
        <f>ROUND(E90*U90,2)</f>
        <v>275.02</v>
      </c>
      <c r="W90" s="160"/>
      <c r="X90" s="160" t="s">
        <v>230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231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255" t="s">
        <v>495</v>
      </c>
      <c r="D91" s="256"/>
      <c r="E91" s="256"/>
      <c r="F91" s="256"/>
      <c r="G91" s="256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233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192" t="s">
        <v>496</v>
      </c>
      <c r="D92" s="189"/>
      <c r="E92" s="190">
        <v>19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1"/>
      <c r="Z92" s="151"/>
      <c r="AA92" s="151"/>
      <c r="AB92" s="151"/>
      <c r="AC92" s="151"/>
      <c r="AD92" s="151"/>
      <c r="AE92" s="151"/>
      <c r="AF92" s="151"/>
      <c r="AG92" s="151" t="s">
        <v>264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92" t="s">
        <v>497</v>
      </c>
      <c r="D93" s="189"/>
      <c r="E93" s="190">
        <v>17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264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8"/>
      <c r="B94" s="159"/>
      <c r="C94" s="192" t="s">
        <v>498</v>
      </c>
      <c r="D94" s="189"/>
      <c r="E94" s="190">
        <v>17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1"/>
      <c r="Z94" s="151"/>
      <c r="AA94" s="151"/>
      <c r="AB94" s="151"/>
      <c r="AC94" s="151"/>
      <c r="AD94" s="151"/>
      <c r="AE94" s="151"/>
      <c r="AF94" s="151"/>
      <c r="AG94" s="151" t="s">
        <v>264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92" t="s">
        <v>499</v>
      </c>
      <c r="D95" s="189"/>
      <c r="E95" s="190">
        <v>17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264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92" t="s">
        <v>500</v>
      </c>
      <c r="D96" s="189"/>
      <c r="E96" s="190">
        <v>17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1"/>
      <c r="Z96" s="151"/>
      <c r="AA96" s="151"/>
      <c r="AB96" s="151"/>
      <c r="AC96" s="151"/>
      <c r="AD96" s="151"/>
      <c r="AE96" s="151"/>
      <c r="AF96" s="151"/>
      <c r="AG96" s="151" t="s">
        <v>264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192" t="s">
        <v>501</v>
      </c>
      <c r="D97" s="189"/>
      <c r="E97" s="190">
        <v>18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1"/>
      <c r="Z97" s="151"/>
      <c r="AA97" s="151"/>
      <c r="AB97" s="151"/>
      <c r="AC97" s="151"/>
      <c r="AD97" s="151"/>
      <c r="AE97" s="151"/>
      <c r="AF97" s="151"/>
      <c r="AG97" s="151" t="s">
        <v>264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2" t="s">
        <v>502</v>
      </c>
      <c r="D98" s="189"/>
      <c r="E98" s="190">
        <v>15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1"/>
      <c r="Z98" s="151"/>
      <c r="AA98" s="151"/>
      <c r="AB98" s="151"/>
      <c r="AC98" s="151"/>
      <c r="AD98" s="151"/>
      <c r="AE98" s="151"/>
      <c r="AF98" s="151"/>
      <c r="AG98" s="151" t="s">
        <v>264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92" t="s">
        <v>503</v>
      </c>
      <c r="D99" s="189"/>
      <c r="E99" s="190">
        <v>12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1"/>
      <c r="Z99" s="151"/>
      <c r="AA99" s="151"/>
      <c r="AB99" s="151"/>
      <c r="AC99" s="151"/>
      <c r="AD99" s="151"/>
      <c r="AE99" s="151"/>
      <c r="AF99" s="151"/>
      <c r="AG99" s="151" t="s">
        <v>264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22.5" outlineLevel="1" x14ac:dyDescent="0.2">
      <c r="A100" s="168">
        <v>23</v>
      </c>
      <c r="B100" s="169" t="s">
        <v>504</v>
      </c>
      <c r="C100" s="185" t="s">
        <v>505</v>
      </c>
      <c r="D100" s="170" t="s">
        <v>228</v>
      </c>
      <c r="E100" s="171">
        <v>1</v>
      </c>
      <c r="F100" s="172"/>
      <c r="G100" s="173">
        <f>ROUND(E100*F100,2)</f>
        <v>0</v>
      </c>
      <c r="H100" s="172"/>
      <c r="I100" s="173">
        <f>ROUND(E100*H100,2)</f>
        <v>0</v>
      </c>
      <c r="J100" s="172"/>
      <c r="K100" s="173">
        <f>ROUND(E100*J100,2)</f>
        <v>0</v>
      </c>
      <c r="L100" s="173">
        <v>21</v>
      </c>
      <c r="M100" s="173">
        <f>G100*(1+L100/100)</f>
        <v>0</v>
      </c>
      <c r="N100" s="173">
        <v>0</v>
      </c>
      <c r="O100" s="173">
        <f>ROUND(E100*N100,2)</f>
        <v>0</v>
      </c>
      <c r="P100" s="173">
        <v>0</v>
      </c>
      <c r="Q100" s="173">
        <f>ROUND(E100*P100,2)</f>
        <v>0</v>
      </c>
      <c r="R100" s="173" t="s">
        <v>229</v>
      </c>
      <c r="S100" s="173" t="s">
        <v>148</v>
      </c>
      <c r="T100" s="174" t="s">
        <v>148</v>
      </c>
      <c r="U100" s="160">
        <v>2.48</v>
      </c>
      <c r="V100" s="160">
        <f>ROUND(E100*U100,2)</f>
        <v>2.48</v>
      </c>
      <c r="W100" s="160"/>
      <c r="X100" s="160" t="s">
        <v>230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231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58"/>
      <c r="B101" s="159"/>
      <c r="C101" s="255" t="s">
        <v>495</v>
      </c>
      <c r="D101" s="256"/>
      <c r="E101" s="256"/>
      <c r="F101" s="256"/>
      <c r="G101" s="256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233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92" t="s">
        <v>506</v>
      </c>
      <c r="D102" s="189"/>
      <c r="E102" s="190">
        <v>1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1"/>
      <c r="Z102" s="151"/>
      <c r="AA102" s="151"/>
      <c r="AB102" s="151"/>
      <c r="AC102" s="151"/>
      <c r="AD102" s="151"/>
      <c r="AE102" s="151"/>
      <c r="AF102" s="151"/>
      <c r="AG102" s="151" t="s">
        <v>264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ht="22.5" outlineLevel="1" x14ac:dyDescent="0.2">
      <c r="A103" s="168">
        <v>24</v>
      </c>
      <c r="B103" s="169" t="s">
        <v>507</v>
      </c>
      <c r="C103" s="185" t="s">
        <v>508</v>
      </c>
      <c r="D103" s="170" t="s">
        <v>228</v>
      </c>
      <c r="E103" s="171">
        <v>2</v>
      </c>
      <c r="F103" s="172"/>
      <c r="G103" s="173">
        <f>ROUND(E103*F103,2)</f>
        <v>0</v>
      </c>
      <c r="H103" s="172"/>
      <c r="I103" s="173">
        <f>ROUND(E103*H103,2)</f>
        <v>0</v>
      </c>
      <c r="J103" s="172"/>
      <c r="K103" s="173">
        <f>ROUND(E103*J103,2)</f>
        <v>0</v>
      </c>
      <c r="L103" s="173">
        <v>21</v>
      </c>
      <c r="M103" s="173">
        <f>G103*(1+L103/100)</f>
        <v>0</v>
      </c>
      <c r="N103" s="173">
        <v>0</v>
      </c>
      <c r="O103" s="173">
        <f>ROUND(E103*N103,2)</f>
        <v>0</v>
      </c>
      <c r="P103" s="173">
        <v>0</v>
      </c>
      <c r="Q103" s="173">
        <f>ROUND(E103*P103,2)</f>
        <v>0</v>
      </c>
      <c r="R103" s="173" t="s">
        <v>229</v>
      </c>
      <c r="S103" s="173" t="s">
        <v>148</v>
      </c>
      <c r="T103" s="174" t="s">
        <v>148</v>
      </c>
      <c r="U103" s="160">
        <v>3.28</v>
      </c>
      <c r="V103" s="160">
        <f>ROUND(E103*U103,2)</f>
        <v>6.56</v>
      </c>
      <c r="W103" s="160"/>
      <c r="X103" s="160" t="s">
        <v>230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231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255" t="s">
        <v>495</v>
      </c>
      <c r="D104" s="256"/>
      <c r="E104" s="256"/>
      <c r="F104" s="256"/>
      <c r="G104" s="256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1"/>
      <c r="Z104" s="151"/>
      <c r="AA104" s="151"/>
      <c r="AB104" s="151"/>
      <c r="AC104" s="151"/>
      <c r="AD104" s="151"/>
      <c r="AE104" s="151"/>
      <c r="AF104" s="151"/>
      <c r="AG104" s="151" t="s">
        <v>233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92" t="s">
        <v>509</v>
      </c>
      <c r="D105" s="189"/>
      <c r="E105" s="190">
        <v>2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264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22.5" outlineLevel="1" x14ac:dyDescent="0.2">
      <c r="A106" s="168">
        <v>25</v>
      </c>
      <c r="B106" s="169" t="s">
        <v>510</v>
      </c>
      <c r="C106" s="185" t="s">
        <v>511</v>
      </c>
      <c r="D106" s="170" t="s">
        <v>228</v>
      </c>
      <c r="E106" s="171">
        <v>132</v>
      </c>
      <c r="F106" s="172"/>
      <c r="G106" s="173">
        <f>ROUND(E106*F106,2)</f>
        <v>0</v>
      </c>
      <c r="H106" s="172"/>
      <c r="I106" s="173">
        <f>ROUND(E106*H106,2)</f>
        <v>0</v>
      </c>
      <c r="J106" s="172"/>
      <c r="K106" s="173">
        <f>ROUND(E106*J106,2)</f>
        <v>0</v>
      </c>
      <c r="L106" s="173">
        <v>21</v>
      </c>
      <c r="M106" s="173">
        <f>G106*(1+L106/100)</f>
        <v>0</v>
      </c>
      <c r="N106" s="173">
        <v>0</v>
      </c>
      <c r="O106" s="173">
        <f>ROUND(E106*N106,2)</f>
        <v>0</v>
      </c>
      <c r="P106" s="173">
        <v>0</v>
      </c>
      <c r="Q106" s="173">
        <f>ROUND(E106*P106,2)</f>
        <v>0</v>
      </c>
      <c r="R106" s="173" t="s">
        <v>229</v>
      </c>
      <c r="S106" s="173" t="s">
        <v>148</v>
      </c>
      <c r="T106" s="174" t="s">
        <v>148</v>
      </c>
      <c r="U106" s="160">
        <v>2.0674800000000002</v>
      </c>
      <c r="V106" s="160">
        <f>ROUND(E106*U106,2)</f>
        <v>272.91000000000003</v>
      </c>
      <c r="W106" s="160"/>
      <c r="X106" s="160" t="s">
        <v>230</v>
      </c>
      <c r="Y106" s="151"/>
      <c r="Z106" s="151"/>
      <c r="AA106" s="151"/>
      <c r="AB106" s="151"/>
      <c r="AC106" s="151"/>
      <c r="AD106" s="151"/>
      <c r="AE106" s="151"/>
      <c r="AF106" s="151"/>
      <c r="AG106" s="151" t="s">
        <v>231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255" t="s">
        <v>495</v>
      </c>
      <c r="D107" s="256"/>
      <c r="E107" s="256"/>
      <c r="F107" s="256"/>
      <c r="G107" s="256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233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2" t="s">
        <v>496</v>
      </c>
      <c r="D108" s="189"/>
      <c r="E108" s="190">
        <v>19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1"/>
      <c r="Z108" s="151"/>
      <c r="AA108" s="151"/>
      <c r="AB108" s="151"/>
      <c r="AC108" s="151"/>
      <c r="AD108" s="151"/>
      <c r="AE108" s="151"/>
      <c r="AF108" s="151"/>
      <c r="AG108" s="151" t="s">
        <v>264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192" t="s">
        <v>497</v>
      </c>
      <c r="D109" s="189"/>
      <c r="E109" s="190">
        <v>17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264</v>
      </c>
      <c r="AH109" s="151">
        <v>0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192" t="s">
        <v>498</v>
      </c>
      <c r="D110" s="189"/>
      <c r="E110" s="190">
        <v>17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1"/>
      <c r="Z110" s="151"/>
      <c r="AA110" s="151"/>
      <c r="AB110" s="151"/>
      <c r="AC110" s="151"/>
      <c r="AD110" s="151"/>
      <c r="AE110" s="151"/>
      <c r="AF110" s="151"/>
      <c r="AG110" s="151" t="s">
        <v>264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192" t="s">
        <v>499</v>
      </c>
      <c r="D111" s="189"/>
      <c r="E111" s="190">
        <v>17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264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192" t="s">
        <v>500</v>
      </c>
      <c r="D112" s="189"/>
      <c r="E112" s="190">
        <v>17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1"/>
      <c r="Z112" s="151"/>
      <c r="AA112" s="151"/>
      <c r="AB112" s="151"/>
      <c r="AC112" s="151"/>
      <c r="AD112" s="151"/>
      <c r="AE112" s="151"/>
      <c r="AF112" s="151"/>
      <c r="AG112" s="151" t="s">
        <v>264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92" t="s">
        <v>501</v>
      </c>
      <c r="D113" s="189"/>
      <c r="E113" s="190">
        <v>18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264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8"/>
      <c r="B114" s="159"/>
      <c r="C114" s="192" t="s">
        <v>502</v>
      </c>
      <c r="D114" s="189"/>
      <c r="E114" s="190">
        <v>15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264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8"/>
      <c r="B115" s="159"/>
      <c r="C115" s="192" t="s">
        <v>503</v>
      </c>
      <c r="D115" s="189"/>
      <c r="E115" s="190">
        <v>12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264</v>
      </c>
      <c r="AH115" s="151">
        <v>0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ht="22.5" outlineLevel="1" x14ac:dyDescent="0.2">
      <c r="A116" s="168">
        <v>26</v>
      </c>
      <c r="B116" s="169" t="s">
        <v>512</v>
      </c>
      <c r="C116" s="185" t="s">
        <v>513</v>
      </c>
      <c r="D116" s="170" t="s">
        <v>228</v>
      </c>
      <c r="E116" s="171">
        <v>1</v>
      </c>
      <c r="F116" s="172"/>
      <c r="G116" s="173">
        <f>ROUND(E116*F116,2)</f>
        <v>0</v>
      </c>
      <c r="H116" s="172"/>
      <c r="I116" s="173">
        <f>ROUND(E116*H116,2)</f>
        <v>0</v>
      </c>
      <c r="J116" s="172"/>
      <c r="K116" s="173">
        <f>ROUND(E116*J116,2)</f>
        <v>0</v>
      </c>
      <c r="L116" s="173">
        <v>21</v>
      </c>
      <c r="M116" s="173">
        <f>G116*(1+L116/100)</f>
        <v>0</v>
      </c>
      <c r="N116" s="173">
        <v>0</v>
      </c>
      <c r="O116" s="173">
        <f>ROUND(E116*N116,2)</f>
        <v>0</v>
      </c>
      <c r="P116" s="173">
        <v>0</v>
      </c>
      <c r="Q116" s="173">
        <f>ROUND(E116*P116,2)</f>
        <v>0</v>
      </c>
      <c r="R116" s="173" t="s">
        <v>229</v>
      </c>
      <c r="S116" s="173" t="s">
        <v>148</v>
      </c>
      <c r="T116" s="174" t="s">
        <v>148</v>
      </c>
      <c r="U116" s="160">
        <v>2.4674800000000001</v>
      </c>
      <c r="V116" s="160">
        <f>ROUND(E116*U116,2)</f>
        <v>2.4700000000000002</v>
      </c>
      <c r="W116" s="160"/>
      <c r="X116" s="160" t="s">
        <v>230</v>
      </c>
      <c r="Y116" s="151"/>
      <c r="Z116" s="151"/>
      <c r="AA116" s="151"/>
      <c r="AB116" s="151"/>
      <c r="AC116" s="151"/>
      <c r="AD116" s="151"/>
      <c r="AE116" s="151"/>
      <c r="AF116" s="151"/>
      <c r="AG116" s="151" t="s">
        <v>231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8"/>
      <c r="B117" s="159"/>
      <c r="C117" s="255" t="s">
        <v>495</v>
      </c>
      <c r="D117" s="256"/>
      <c r="E117" s="256"/>
      <c r="F117" s="256"/>
      <c r="G117" s="256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1"/>
      <c r="Z117" s="151"/>
      <c r="AA117" s="151"/>
      <c r="AB117" s="151"/>
      <c r="AC117" s="151"/>
      <c r="AD117" s="151"/>
      <c r="AE117" s="151"/>
      <c r="AF117" s="151"/>
      <c r="AG117" s="151" t="s">
        <v>233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192" t="s">
        <v>506</v>
      </c>
      <c r="D118" s="189"/>
      <c r="E118" s="19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1"/>
      <c r="Z118" s="151"/>
      <c r="AA118" s="151"/>
      <c r="AB118" s="151"/>
      <c r="AC118" s="151"/>
      <c r="AD118" s="151"/>
      <c r="AE118" s="151"/>
      <c r="AF118" s="151"/>
      <c r="AG118" s="151" t="s">
        <v>264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22.5" outlineLevel="1" x14ac:dyDescent="0.2">
      <c r="A119" s="168">
        <v>27</v>
      </c>
      <c r="B119" s="169" t="s">
        <v>514</v>
      </c>
      <c r="C119" s="185" t="s">
        <v>515</v>
      </c>
      <c r="D119" s="170" t="s">
        <v>228</v>
      </c>
      <c r="E119" s="171">
        <v>2</v>
      </c>
      <c r="F119" s="172"/>
      <c r="G119" s="173">
        <f>ROUND(E119*F119,2)</f>
        <v>0</v>
      </c>
      <c r="H119" s="172"/>
      <c r="I119" s="173">
        <f>ROUND(E119*H119,2)</f>
        <v>0</v>
      </c>
      <c r="J119" s="172"/>
      <c r="K119" s="173">
        <f>ROUND(E119*J119,2)</f>
        <v>0</v>
      </c>
      <c r="L119" s="173">
        <v>21</v>
      </c>
      <c r="M119" s="173">
        <f>G119*(1+L119/100)</f>
        <v>0</v>
      </c>
      <c r="N119" s="173">
        <v>0</v>
      </c>
      <c r="O119" s="173">
        <f>ROUND(E119*N119,2)</f>
        <v>0</v>
      </c>
      <c r="P119" s="173">
        <v>0</v>
      </c>
      <c r="Q119" s="173">
        <f>ROUND(E119*P119,2)</f>
        <v>0</v>
      </c>
      <c r="R119" s="173" t="s">
        <v>229</v>
      </c>
      <c r="S119" s="173" t="s">
        <v>148</v>
      </c>
      <c r="T119" s="174" t="s">
        <v>148</v>
      </c>
      <c r="U119" s="160">
        <v>3.27</v>
      </c>
      <c r="V119" s="160">
        <f>ROUND(E119*U119,2)</f>
        <v>6.54</v>
      </c>
      <c r="W119" s="160"/>
      <c r="X119" s="160" t="s">
        <v>230</v>
      </c>
      <c r="Y119" s="151"/>
      <c r="Z119" s="151"/>
      <c r="AA119" s="151"/>
      <c r="AB119" s="151"/>
      <c r="AC119" s="151"/>
      <c r="AD119" s="151"/>
      <c r="AE119" s="151"/>
      <c r="AF119" s="151"/>
      <c r="AG119" s="151" t="s">
        <v>231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255" t="s">
        <v>495</v>
      </c>
      <c r="D120" s="256"/>
      <c r="E120" s="256"/>
      <c r="F120" s="256"/>
      <c r="G120" s="256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233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2" t="s">
        <v>509</v>
      </c>
      <c r="D121" s="189"/>
      <c r="E121" s="190">
        <v>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1"/>
      <c r="Z121" s="151"/>
      <c r="AA121" s="151"/>
      <c r="AB121" s="151"/>
      <c r="AC121" s="151"/>
      <c r="AD121" s="151"/>
      <c r="AE121" s="151"/>
      <c r="AF121" s="151"/>
      <c r="AG121" s="151" t="s">
        <v>264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68">
        <v>28</v>
      </c>
      <c r="B122" s="169" t="s">
        <v>516</v>
      </c>
      <c r="C122" s="185" t="s">
        <v>517</v>
      </c>
      <c r="D122" s="170" t="s">
        <v>258</v>
      </c>
      <c r="E122" s="171">
        <v>694.39945</v>
      </c>
      <c r="F122" s="172"/>
      <c r="G122" s="173">
        <f>ROUND(E122*F122,2)</f>
        <v>0</v>
      </c>
      <c r="H122" s="172"/>
      <c r="I122" s="173">
        <f>ROUND(E122*H122,2)</f>
        <v>0</v>
      </c>
      <c r="J122" s="172"/>
      <c r="K122" s="173">
        <f>ROUND(E122*J122,2)</f>
        <v>0</v>
      </c>
      <c r="L122" s="173">
        <v>21</v>
      </c>
      <c r="M122" s="173">
        <f>G122*(1+L122/100)</f>
        <v>0</v>
      </c>
      <c r="N122" s="173">
        <v>0</v>
      </c>
      <c r="O122" s="173">
        <f>ROUND(E122*N122,2)</f>
        <v>0</v>
      </c>
      <c r="P122" s="173">
        <v>0</v>
      </c>
      <c r="Q122" s="173">
        <f>ROUND(E122*P122,2)</f>
        <v>0</v>
      </c>
      <c r="R122" s="173" t="s">
        <v>229</v>
      </c>
      <c r="S122" s="173" t="s">
        <v>148</v>
      </c>
      <c r="T122" s="174" t="s">
        <v>148</v>
      </c>
      <c r="U122" s="160">
        <v>0.51900000000000002</v>
      </c>
      <c r="V122" s="160">
        <f>ROUND(E122*U122,2)</f>
        <v>360.39</v>
      </c>
      <c r="W122" s="160"/>
      <c r="X122" s="160" t="s">
        <v>230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231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255" t="s">
        <v>290</v>
      </c>
      <c r="D123" s="256"/>
      <c r="E123" s="256"/>
      <c r="F123" s="256"/>
      <c r="G123" s="256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233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91" t="str">
        <f>C123</f>
        <v>bez naložení do dopravní nádoby, ale s vyprázdněním dopravní nádoby na hromadu nebo na dopravní prostředek,</v>
      </c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192" t="s">
        <v>518</v>
      </c>
      <c r="D124" s="189"/>
      <c r="E124" s="190">
        <v>236.22013999999999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1"/>
      <c r="Z124" s="151"/>
      <c r="AA124" s="151"/>
      <c r="AB124" s="151"/>
      <c r="AC124" s="151"/>
      <c r="AD124" s="151"/>
      <c r="AE124" s="151"/>
      <c r="AF124" s="151"/>
      <c r="AG124" s="151" t="s">
        <v>264</v>
      </c>
      <c r="AH124" s="151">
        <v>0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192" t="s">
        <v>519</v>
      </c>
      <c r="D125" s="189"/>
      <c r="E125" s="190">
        <v>458.17930000000001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1"/>
      <c r="Z125" s="151"/>
      <c r="AA125" s="151"/>
      <c r="AB125" s="151"/>
      <c r="AC125" s="151"/>
      <c r="AD125" s="151"/>
      <c r="AE125" s="151"/>
      <c r="AF125" s="151"/>
      <c r="AG125" s="151" t="s">
        <v>264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68">
        <v>29</v>
      </c>
      <c r="B126" s="169" t="s">
        <v>520</v>
      </c>
      <c r="C126" s="185" t="s">
        <v>521</v>
      </c>
      <c r="D126" s="170" t="s">
        <v>258</v>
      </c>
      <c r="E126" s="171">
        <v>86.221329999999995</v>
      </c>
      <c r="F126" s="172"/>
      <c r="G126" s="173">
        <f>ROUND(E126*F126,2)</f>
        <v>0</v>
      </c>
      <c r="H126" s="172"/>
      <c r="I126" s="173">
        <f>ROUND(E126*H126,2)</f>
        <v>0</v>
      </c>
      <c r="J126" s="172"/>
      <c r="K126" s="173">
        <f>ROUND(E126*J126,2)</f>
        <v>0</v>
      </c>
      <c r="L126" s="173">
        <v>21</v>
      </c>
      <c r="M126" s="173">
        <f>G126*(1+L126/100)</f>
        <v>0</v>
      </c>
      <c r="N126" s="173">
        <v>0</v>
      </c>
      <c r="O126" s="173">
        <f>ROUND(E126*N126,2)</f>
        <v>0</v>
      </c>
      <c r="P126" s="173">
        <v>0</v>
      </c>
      <c r="Q126" s="173">
        <f>ROUND(E126*P126,2)</f>
        <v>0</v>
      </c>
      <c r="R126" s="173" t="s">
        <v>229</v>
      </c>
      <c r="S126" s="173" t="s">
        <v>148</v>
      </c>
      <c r="T126" s="174" t="s">
        <v>148</v>
      </c>
      <c r="U126" s="160">
        <v>0.72899999999999998</v>
      </c>
      <c r="V126" s="160">
        <f>ROUND(E126*U126,2)</f>
        <v>62.86</v>
      </c>
      <c r="W126" s="160"/>
      <c r="X126" s="160" t="s">
        <v>230</v>
      </c>
      <c r="Y126" s="151"/>
      <c r="Z126" s="151"/>
      <c r="AA126" s="151"/>
      <c r="AB126" s="151"/>
      <c r="AC126" s="151"/>
      <c r="AD126" s="151"/>
      <c r="AE126" s="151"/>
      <c r="AF126" s="151"/>
      <c r="AG126" s="151" t="s">
        <v>231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255" t="s">
        <v>290</v>
      </c>
      <c r="D127" s="256"/>
      <c r="E127" s="256"/>
      <c r="F127" s="256"/>
      <c r="G127" s="256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233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91" t="str">
        <f>C127</f>
        <v>bez naložení do dopravní nádoby, ale s vyprázdněním dopravní nádoby na hromadu nebo na dopravní prostředek,</v>
      </c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192" t="s">
        <v>522</v>
      </c>
      <c r="D128" s="189"/>
      <c r="E128" s="190">
        <v>86.221329999999995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264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68">
        <v>30</v>
      </c>
      <c r="B129" s="169" t="s">
        <v>523</v>
      </c>
      <c r="C129" s="185" t="s">
        <v>524</v>
      </c>
      <c r="D129" s="170" t="s">
        <v>258</v>
      </c>
      <c r="E129" s="171">
        <v>322.87</v>
      </c>
      <c r="F129" s="172"/>
      <c r="G129" s="173">
        <f>ROUND(E129*F129,2)</f>
        <v>0</v>
      </c>
      <c r="H129" s="172"/>
      <c r="I129" s="173">
        <f>ROUND(E129*H129,2)</f>
        <v>0</v>
      </c>
      <c r="J129" s="172"/>
      <c r="K129" s="173">
        <f>ROUND(E129*J129,2)</f>
        <v>0</v>
      </c>
      <c r="L129" s="173">
        <v>21</v>
      </c>
      <c r="M129" s="173">
        <f>G129*(1+L129/100)</f>
        <v>0</v>
      </c>
      <c r="N129" s="173">
        <v>0</v>
      </c>
      <c r="O129" s="173">
        <f>ROUND(E129*N129,2)</f>
        <v>0</v>
      </c>
      <c r="P129" s="173">
        <v>0</v>
      </c>
      <c r="Q129" s="173">
        <f>ROUND(E129*P129,2)</f>
        <v>0</v>
      </c>
      <c r="R129" s="173" t="s">
        <v>229</v>
      </c>
      <c r="S129" s="173" t="s">
        <v>148</v>
      </c>
      <c r="T129" s="174" t="s">
        <v>148</v>
      </c>
      <c r="U129" s="160">
        <v>0.01</v>
      </c>
      <c r="V129" s="160">
        <f>ROUND(E129*U129,2)</f>
        <v>3.23</v>
      </c>
      <c r="W129" s="160"/>
      <c r="X129" s="160" t="s">
        <v>230</v>
      </c>
      <c r="Y129" s="151"/>
      <c r="Z129" s="151"/>
      <c r="AA129" s="151"/>
      <c r="AB129" s="151"/>
      <c r="AC129" s="151"/>
      <c r="AD129" s="151"/>
      <c r="AE129" s="151"/>
      <c r="AF129" s="151"/>
      <c r="AG129" s="151" t="s">
        <v>231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255" t="s">
        <v>294</v>
      </c>
      <c r="D130" s="256"/>
      <c r="E130" s="256"/>
      <c r="F130" s="256"/>
      <c r="G130" s="256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233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8"/>
      <c r="B131" s="159"/>
      <c r="C131" s="192" t="s">
        <v>525</v>
      </c>
      <c r="D131" s="189"/>
      <c r="E131" s="190">
        <v>322.87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51"/>
      <c r="Z131" s="151"/>
      <c r="AA131" s="151"/>
      <c r="AB131" s="151"/>
      <c r="AC131" s="151"/>
      <c r="AD131" s="151"/>
      <c r="AE131" s="151"/>
      <c r="AF131" s="151"/>
      <c r="AG131" s="151" t="s">
        <v>264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22.5" outlineLevel="1" x14ac:dyDescent="0.2">
      <c r="A132" s="168">
        <v>31</v>
      </c>
      <c r="B132" s="169" t="s">
        <v>526</v>
      </c>
      <c r="C132" s="185" t="s">
        <v>527</v>
      </c>
      <c r="D132" s="170" t="s">
        <v>258</v>
      </c>
      <c r="E132" s="171">
        <v>166.10400000000001</v>
      </c>
      <c r="F132" s="172"/>
      <c r="G132" s="173">
        <f>ROUND(E132*F132,2)</f>
        <v>0</v>
      </c>
      <c r="H132" s="172"/>
      <c r="I132" s="173">
        <f>ROUND(E132*H132,2)</f>
        <v>0</v>
      </c>
      <c r="J132" s="172"/>
      <c r="K132" s="173">
        <f>ROUND(E132*J132,2)</f>
        <v>0</v>
      </c>
      <c r="L132" s="173">
        <v>21</v>
      </c>
      <c r="M132" s="173">
        <f>G132*(1+L132/100)</f>
        <v>0</v>
      </c>
      <c r="N132" s="173">
        <v>0</v>
      </c>
      <c r="O132" s="173">
        <f>ROUND(E132*N132,2)</f>
        <v>0</v>
      </c>
      <c r="P132" s="173">
        <v>0</v>
      </c>
      <c r="Q132" s="173">
        <f>ROUND(E132*P132,2)</f>
        <v>0</v>
      </c>
      <c r="R132" s="173" t="s">
        <v>229</v>
      </c>
      <c r="S132" s="173" t="s">
        <v>148</v>
      </c>
      <c r="T132" s="174" t="s">
        <v>148</v>
      </c>
      <c r="U132" s="160">
        <v>0.01</v>
      </c>
      <c r="V132" s="160">
        <f>ROUND(E132*U132,2)</f>
        <v>1.66</v>
      </c>
      <c r="W132" s="160"/>
      <c r="X132" s="160" t="s">
        <v>230</v>
      </c>
      <c r="Y132" s="151"/>
      <c r="Z132" s="151"/>
      <c r="AA132" s="151"/>
      <c r="AB132" s="151"/>
      <c r="AC132" s="151"/>
      <c r="AD132" s="151"/>
      <c r="AE132" s="151"/>
      <c r="AF132" s="151"/>
      <c r="AG132" s="151" t="s">
        <v>231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255" t="s">
        <v>294</v>
      </c>
      <c r="D133" s="256"/>
      <c r="E133" s="256"/>
      <c r="F133" s="256"/>
      <c r="G133" s="256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1"/>
      <c r="Z133" s="151"/>
      <c r="AA133" s="151"/>
      <c r="AB133" s="151"/>
      <c r="AC133" s="151"/>
      <c r="AD133" s="151"/>
      <c r="AE133" s="151"/>
      <c r="AF133" s="151"/>
      <c r="AG133" s="151" t="s">
        <v>233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192" t="s">
        <v>528</v>
      </c>
      <c r="D134" s="189"/>
      <c r="E134" s="190">
        <v>166.10400000000001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264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22.5" outlineLevel="1" x14ac:dyDescent="0.2">
      <c r="A135" s="168">
        <v>32</v>
      </c>
      <c r="B135" s="169" t="s">
        <v>529</v>
      </c>
      <c r="C135" s="185" t="s">
        <v>530</v>
      </c>
      <c r="D135" s="170" t="s">
        <v>258</v>
      </c>
      <c r="E135" s="171">
        <v>156.76599999999999</v>
      </c>
      <c r="F135" s="172"/>
      <c r="G135" s="173">
        <f>ROUND(E135*F135,2)</f>
        <v>0</v>
      </c>
      <c r="H135" s="172"/>
      <c r="I135" s="173">
        <f>ROUND(E135*H135,2)</f>
        <v>0</v>
      </c>
      <c r="J135" s="172"/>
      <c r="K135" s="173">
        <f>ROUND(E135*J135,2)</f>
        <v>0</v>
      </c>
      <c r="L135" s="173">
        <v>21</v>
      </c>
      <c r="M135" s="173">
        <f>G135*(1+L135/100)</f>
        <v>0</v>
      </c>
      <c r="N135" s="173">
        <v>0</v>
      </c>
      <c r="O135" s="173">
        <f>ROUND(E135*N135,2)</f>
        <v>0</v>
      </c>
      <c r="P135" s="173">
        <v>0</v>
      </c>
      <c r="Q135" s="173">
        <f>ROUND(E135*P135,2)</f>
        <v>0</v>
      </c>
      <c r="R135" s="173" t="s">
        <v>229</v>
      </c>
      <c r="S135" s="173" t="s">
        <v>148</v>
      </c>
      <c r="T135" s="174" t="s">
        <v>148</v>
      </c>
      <c r="U135" s="160">
        <v>1.2E-2</v>
      </c>
      <c r="V135" s="160">
        <f>ROUND(E135*U135,2)</f>
        <v>1.88</v>
      </c>
      <c r="W135" s="160"/>
      <c r="X135" s="160" t="s">
        <v>230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231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255" t="s">
        <v>294</v>
      </c>
      <c r="D136" s="256"/>
      <c r="E136" s="256"/>
      <c r="F136" s="256"/>
      <c r="G136" s="256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51"/>
      <c r="Z136" s="151"/>
      <c r="AA136" s="151"/>
      <c r="AB136" s="151"/>
      <c r="AC136" s="151"/>
      <c r="AD136" s="151"/>
      <c r="AE136" s="151"/>
      <c r="AF136" s="151"/>
      <c r="AG136" s="151" t="s">
        <v>233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33.75" outlineLevel="1" x14ac:dyDescent="0.2">
      <c r="A137" s="168">
        <v>33</v>
      </c>
      <c r="B137" s="169" t="s">
        <v>531</v>
      </c>
      <c r="C137" s="185" t="s">
        <v>532</v>
      </c>
      <c r="D137" s="170" t="s">
        <v>258</v>
      </c>
      <c r="E137" s="171">
        <v>166.10400000000001</v>
      </c>
      <c r="F137" s="172"/>
      <c r="G137" s="173">
        <f>ROUND(E137*F137,2)</f>
        <v>0</v>
      </c>
      <c r="H137" s="172"/>
      <c r="I137" s="173">
        <f>ROUND(E137*H137,2)</f>
        <v>0</v>
      </c>
      <c r="J137" s="172"/>
      <c r="K137" s="173">
        <f>ROUND(E137*J137,2)</f>
        <v>0</v>
      </c>
      <c r="L137" s="173">
        <v>21</v>
      </c>
      <c r="M137" s="173">
        <f>G137*(1+L137/100)</f>
        <v>0</v>
      </c>
      <c r="N137" s="173">
        <v>0</v>
      </c>
      <c r="O137" s="173">
        <f>ROUND(E137*N137,2)</f>
        <v>0</v>
      </c>
      <c r="P137" s="173">
        <v>0</v>
      </c>
      <c r="Q137" s="173">
        <f>ROUND(E137*P137,2)</f>
        <v>0</v>
      </c>
      <c r="R137" s="173" t="s">
        <v>229</v>
      </c>
      <c r="S137" s="173" t="s">
        <v>148</v>
      </c>
      <c r="T137" s="174" t="s">
        <v>148</v>
      </c>
      <c r="U137" s="160">
        <v>0</v>
      </c>
      <c r="V137" s="160">
        <f>ROUND(E137*U137,2)</f>
        <v>0</v>
      </c>
      <c r="W137" s="160"/>
      <c r="X137" s="160" t="s">
        <v>230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231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255" t="s">
        <v>294</v>
      </c>
      <c r="D138" s="256"/>
      <c r="E138" s="256"/>
      <c r="F138" s="256"/>
      <c r="G138" s="256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51"/>
      <c r="Z138" s="151"/>
      <c r="AA138" s="151"/>
      <c r="AB138" s="151"/>
      <c r="AC138" s="151"/>
      <c r="AD138" s="151"/>
      <c r="AE138" s="151"/>
      <c r="AF138" s="151"/>
      <c r="AG138" s="151" t="s">
        <v>233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92" t="s">
        <v>533</v>
      </c>
      <c r="D139" s="189"/>
      <c r="E139" s="190">
        <v>166.10400000000001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264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33.75" outlineLevel="1" x14ac:dyDescent="0.2">
      <c r="A140" s="168">
        <v>34</v>
      </c>
      <c r="B140" s="169" t="s">
        <v>534</v>
      </c>
      <c r="C140" s="185" t="s">
        <v>535</v>
      </c>
      <c r="D140" s="170" t="s">
        <v>258</v>
      </c>
      <c r="E140" s="171">
        <v>156.76599999999999</v>
      </c>
      <c r="F140" s="172"/>
      <c r="G140" s="173">
        <f>ROUND(E140*F140,2)</f>
        <v>0</v>
      </c>
      <c r="H140" s="172"/>
      <c r="I140" s="173">
        <f>ROUND(E140*H140,2)</f>
        <v>0</v>
      </c>
      <c r="J140" s="172"/>
      <c r="K140" s="173">
        <f>ROUND(E140*J140,2)</f>
        <v>0</v>
      </c>
      <c r="L140" s="173">
        <v>21</v>
      </c>
      <c r="M140" s="173">
        <f>G140*(1+L140/100)</f>
        <v>0</v>
      </c>
      <c r="N140" s="173">
        <v>0</v>
      </c>
      <c r="O140" s="173">
        <f>ROUND(E140*N140,2)</f>
        <v>0</v>
      </c>
      <c r="P140" s="173">
        <v>0</v>
      </c>
      <c r="Q140" s="173">
        <f>ROUND(E140*P140,2)</f>
        <v>0</v>
      </c>
      <c r="R140" s="173" t="s">
        <v>229</v>
      </c>
      <c r="S140" s="173" t="s">
        <v>148</v>
      </c>
      <c r="T140" s="174" t="s">
        <v>148</v>
      </c>
      <c r="U140" s="160">
        <v>0</v>
      </c>
      <c r="V140" s="160">
        <f>ROUND(E140*U140,2)</f>
        <v>0</v>
      </c>
      <c r="W140" s="160"/>
      <c r="X140" s="160" t="s">
        <v>230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231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255" t="s">
        <v>294</v>
      </c>
      <c r="D141" s="256"/>
      <c r="E141" s="256"/>
      <c r="F141" s="256"/>
      <c r="G141" s="256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233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92" t="s">
        <v>536</v>
      </c>
      <c r="D142" s="189"/>
      <c r="E142" s="190">
        <v>156.76599999999999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264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22.5" outlineLevel="1" x14ac:dyDescent="0.2">
      <c r="A143" s="168">
        <v>35</v>
      </c>
      <c r="B143" s="169" t="s">
        <v>297</v>
      </c>
      <c r="C143" s="185" t="s">
        <v>298</v>
      </c>
      <c r="D143" s="170" t="s">
        <v>258</v>
      </c>
      <c r="E143" s="171">
        <v>166.10400000000001</v>
      </c>
      <c r="F143" s="172"/>
      <c r="G143" s="173">
        <f>ROUND(E143*F143,2)</f>
        <v>0</v>
      </c>
      <c r="H143" s="172"/>
      <c r="I143" s="173">
        <f>ROUND(E143*H143,2)</f>
        <v>0</v>
      </c>
      <c r="J143" s="172"/>
      <c r="K143" s="173">
        <f>ROUND(E143*J143,2)</f>
        <v>0</v>
      </c>
      <c r="L143" s="173">
        <v>21</v>
      </c>
      <c r="M143" s="173">
        <f>G143*(1+L143/100)</f>
        <v>0</v>
      </c>
      <c r="N143" s="173">
        <v>0</v>
      </c>
      <c r="O143" s="173">
        <f>ROUND(E143*N143,2)</f>
        <v>0</v>
      </c>
      <c r="P143" s="173">
        <v>0</v>
      </c>
      <c r="Q143" s="173">
        <f>ROUND(E143*P143,2)</f>
        <v>0</v>
      </c>
      <c r="R143" s="173" t="s">
        <v>229</v>
      </c>
      <c r="S143" s="173" t="s">
        <v>148</v>
      </c>
      <c r="T143" s="174" t="s">
        <v>148</v>
      </c>
      <c r="U143" s="160">
        <v>0.05</v>
      </c>
      <c r="V143" s="160">
        <f>ROUND(E143*U143,2)</f>
        <v>8.31</v>
      </c>
      <c r="W143" s="160"/>
      <c r="X143" s="160" t="s">
        <v>230</v>
      </c>
      <c r="Y143" s="151"/>
      <c r="Z143" s="151"/>
      <c r="AA143" s="151"/>
      <c r="AB143" s="151"/>
      <c r="AC143" s="151"/>
      <c r="AD143" s="151"/>
      <c r="AE143" s="151"/>
      <c r="AF143" s="151"/>
      <c r="AG143" s="151" t="s">
        <v>231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192" t="s">
        <v>537</v>
      </c>
      <c r="D144" s="189"/>
      <c r="E144" s="190">
        <v>322.87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51"/>
      <c r="Z144" s="151"/>
      <c r="AA144" s="151"/>
      <c r="AB144" s="151"/>
      <c r="AC144" s="151"/>
      <c r="AD144" s="151"/>
      <c r="AE144" s="151"/>
      <c r="AF144" s="151"/>
      <c r="AG144" s="151" t="s">
        <v>264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192" t="s">
        <v>538</v>
      </c>
      <c r="D145" s="189"/>
      <c r="E145" s="190">
        <v>-156.76599999999999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51"/>
      <c r="Z145" s="151"/>
      <c r="AA145" s="151"/>
      <c r="AB145" s="151"/>
      <c r="AC145" s="151"/>
      <c r="AD145" s="151"/>
      <c r="AE145" s="151"/>
      <c r="AF145" s="151"/>
      <c r="AG145" s="151" t="s">
        <v>264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22.5" outlineLevel="1" x14ac:dyDescent="0.2">
      <c r="A146" s="175">
        <v>36</v>
      </c>
      <c r="B146" s="176" t="s">
        <v>539</v>
      </c>
      <c r="C146" s="184" t="s">
        <v>540</v>
      </c>
      <c r="D146" s="177" t="s">
        <v>258</v>
      </c>
      <c r="E146" s="178">
        <v>156.76599999999999</v>
      </c>
      <c r="F146" s="179"/>
      <c r="G146" s="180">
        <f>ROUND(E146*F146,2)</f>
        <v>0</v>
      </c>
      <c r="H146" s="179"/>
      <c r="I146" s="180">
        <f>ROUND(E146*H146,2)</f>
        <v>0</v>
      </c>
      <c r="J146" s="179"/>
      <c r="K146" s="180">
        <f>ROUND(E146*J146,2)</f>
        <v>0</v>
      </c>
      <c r="L146" s="180">
        <v>21</v>
      </c>
      <c r="M146" s="180">
        <f>G146*(1+L146/100)</f>
        <v>0</v>
      </c>
      <c r="N146" s="180">
        <v>0</v>
      </c>
      <c r="O146" s="180">
        <f>ROUND(E146*N146,2)</f>
        <v>0</v>
      </c>
      <c r="P146" s="180">
        <v>0</v>
      </c>
      <c r="Q146" s="180">
        <f>ROUND(E146*P146,2)</f>
        <v>0</v>
      </c>
      <c r="R146" s="180" t="s">
        <v>229</v>
      </c>
      <c r="S146" s="180" t="s">
        <v>148</v>
      </c>
      <c r="T146" s="181" t="s">
        <v>148</v>
      </c>
      <c r="U146" s="160">
        <v>0.06</v>
      </c>
      <c r="V146" s="160">
        <f>ROUND(E146*U146,2)</f>
        <v>9.41</v>
      </c>
      <c r="W146" s="160"/>
      <c r="X146" s="160" t="s">
        <v>230</v>
      </c>
      <c r="Y146" s="151"/>
      <c r="Z146" s="151"/>
      <c r="AA146" s="151"/>
      <c r="AB146" s="151"/>
      <c r="AC146" s="151"/>
      <c r="AD146" s="151"/>
      <c r="AE146" s="151"/>
      <c r="AF146" s="151"/>
      <c r="AG146" s="151" t="s">
        <v>231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22.5" outlineLevel="1" x14ac:dyDescent="0.2">
      <c r="A147" s="168">
        <v>37</v>
      </c>
      <c r="B147" s="169" t="s">
        <v>541</v>
      </c>
      <c r="C147" s="185" t="s">
        <v>542</v>
      </c>
      <c r="D147" s="170" t="s">
        <v>258</v>
      </c>
      <c r="E147" s="171">
        <v>322.87</v>
      </c>
      <c r="F147" s="172"/>
      <c r="G147" s="173">
        <f>ROUND(E147*F147,2)</f>
        <v>0</v>
      </c>
      <c r="H147" s="172"/>
      <c r="I147" s="173">
        <f>ROUND(E147*H147,2)</f>
        <v>0</v>
      </c>
      <c r="J147" s="172"/>
      <c r="K147" s="173">
        <f>ROUND(E147*J147,2)</f>
        <v>0</v>
      </c>
      <c r="L147" s="173">
        <v>21</v>
      </c>
      <c r="M147" s="173">
        <f>G147*(1+L147/100)</f>
        <v>0</v>
      </c>
      <c r="N147" s="173">
        <v>0</v>
      </c>
      <c r="O147" s="173">
        <f>ROUND(E147*N147,2)</f>
        <v>0</v>
      </c>
      <c r="P147" s="173">
        <v>0</v>
      </c>
      <c r="Q147" s="173">
        <f>ROUND(E147*P147,2)</f>
        <v>0</v>
      </c>
      <c r="R147" s="173" t="s">
        <v>229</v>
      </c>
      <c r="S147" s="173" t="s">
        <v>148</v>
      </c>
      <c r="T147" s="174" t="s">
        <v>148</v>
      </c>
      <c r="U147" s="160">
        <v>0.01</v>
      </c>
      <c r="V147" s="160">
        <f>ROUND(E147*U147,2)</f>
        <v>3.23</v>
      </c>
      <c r="W147" s="160"/>
      <c r="X147" s="160" t="s">
        <v>230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231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192" t="s">
        <v>543</v>
      </c>
      <c r="D148" s="189"/>
      <c r="E148" s="190">
        <v>322.87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264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22.5" outlineLevel="1" x14ac:dyDescent="0.2">
      <c r="A149" s="168">
        <v>38</v>
      </c>
      <c r="B149" s="169" t="s">
        <v>302</v>
      </c>
      <c r="C149" s="185" t="s">
        <v>303</v>
      </c>
      <c r="D149" s="170" t="s">
        <v>258</v>
      </c>
      <c r="E149" s="171">
        <v>1096.4404999999999</v>
      </c>
      <c r="F149" s="172"/>
      <c r="G149" s="173">
        <f>ROUND(E149*F149,2)</f>
        <v>0</v>
      </c>
      <c r="H149" s="172"/>
      <c r="I149" s="173">
        <f>ROUND(E149*H149,2)</f>
        <v>0</v>
      </c>
      <c r="J149" s="172"/>
      <c r="K149" s="173">
        <f>ROUND(E149*J149,2)</f>
        <v>0</v>
      </c>
      <c r="L149" s="173">
        <v>21</v>
      </c>
      <c r="M149" s="173">
        <f>G149*(1+L149/100)</f>
        <v>0</v>
      </c>
      <c r="N149" s="173">
        <v>0</v>
      </c>
      <c r="O149" s="173">
        <f>ROUND(E149*N149,2)</f>
        <v>0</v>
      </c>
      <c r="P149" s="173">
        <v>0</v>
      </c>
      <c r="Q149" s="173">
        <f>ROUND(E149*P149,2)</f>
        <v>0</v>
      </c>
      <c r="R149" s="173" t="s">
        <v>229</v>
      </c>
      <c r="S149" s="173" t="s">
        <v>148</v>
      </c>
      <c r="T149" s="174" t="s">
        <v>148</v>
      </c>
      <c r="U149" s="160">
        <v>0.2</v>
      </c>
      <c r="V149" s="160">
        <f>ROUND(E149*U149,2)</f>
        <v>219.29</v>
      </c>
      <c r="W149" s="160"/>
      <c r="X149" s="160" t="s">
        <v>230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231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255" t="s">
        <v>304</v>
      </c>
      <c r="D150" s="256"/>
      <c r="E150" s="256"/>
      <c r="F150" s="256"/>
      <c r="G150" s="256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233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2" t="s">
        <v>544</v>
      </c>
      <c r="D151" s="189"/>
      <c r="E151" s="19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264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92" t="s">
        <v>545</v>
      </c>
      <c r="D152" s="189"/>
      <c r="E152" s="190">
        <v>429.49117000000001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51"/>
      <c r="Z152" s="151"/>
      <c r="AA152" s="151"/>
      <c r="AB152" s="151"/>
      <c r="AC152" s="151"/>
      <c r="AD152" s="151"/>
      <c r="AE152" s="151"/>
      <c r="AF152" s="151"/>
      <c r="AG152" s="151" t="s">
        <v>264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92" t="s">
        <v>546</v>
      </c>
      <c r="D153" s="189"/>
      <c r="E153" s="190">
        <v>833.05327999999997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264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92" t="s">
        <v>547</v>
      </c>
      <c r="D154" s="189"/>
      <c r="E154" s="190">
        <v>156.76605000000001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264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8"/>
      <c r="B155" s="159"/>
      <c r="C155" s="192" t="s">
        <v>548</v>
      </c>
      <c r="D155" s="189"/>
      <c r="E155" s="190">
        <v>-322.87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51"/>
      <c r="Z155" s="151"/>
      <c r="AA155" s="151"/>
      <c r="AB155" s="151"/>
      <c r="AC155" s="151"/>
      <c r="AD155" s="151"/>
      <c r="AE155" s="151"/>
      <c r="AF155" s="151"/>
      <c r="AG155" s="151" t="s">
        <v>264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68">
        <v>39</v>
      </c>
      <c r="B156" s="169" t="s">
        <v>311</v>
      </c>
      <c r="C156" s="185" t="s">
        <v>312</v>
      </c>
      <c r="D156" s="170" t="s">
        <v>258</v>
      </c>
      <c r="E156" s="171">
        <v>2</v>
      </c>
      <c r="F156" s="172"/>
      <c r="G156" s="173">
        <f>ROUND(E156*F156,2)</f>
        <v>0</v>
      </c>
      <c r="H156" s="172"/>
      <c r="I156" s="173">
        <f>ROUND(E156*H156,2)</f>
        <v>0</v>
      </c>
      <c r="J156" s="172"/>
      <c r="K156" s="173">
        <f>ROUND(E156*J156,2)</f>
        <v>0</v>
      </c>
      <c r="L156" s="173">
        <v>21</v>
      </c>
      <c r="M156" s="173">
        <f>G156*(1+L156/100)</f>
        <v>0</v>
      </c>
      <c r="N156" s="173">
        <v>0</v>
      </c>
      <c r="O156" s="173">
        <f>ROUND(E156*N156,2)</f>
        <v>0</v>
      </c>
      <c r="P156" s="173">
        <v>0</v>
      </c>
      <c r="Q156" s="173">
        <f>ROUND(E156*P156,2)</f>
        <v>0</v>
      </c>
      <c r="R156" s="173" t="s">
        <v>239</v>
      </c>
      <c r="S156" s="173" t="s">
        <v>148</v>
      </c>
      <c r="T156" s="174" t="s">
        <v>148</v>
      </c>
      <c r="U156" s="160">
        <v>1.145</v>
      </c>
      <c r="V156" s="160">
        <f>ROUND(E156*U156,2)</f>
        <v>2.29</v>
      </c>
      <c r="W156" s="160"/>
      <c r="X156" s="160" t="s">
        <v>230</v>
      </c>
      <c r="Y156" s="151"/>
      <c r="Z156" s="151"/>
      <c r="AA156" s="151"/>
      <c r="AB156" s="151"/>
      <c r="AC156" s="151"/>
      <c r="AD156" s="151"/>
      <c r="AE156" s="151"/>
      <c r="AF156" s="151"/>
      <c r="AG156" s="151" t="s">
        <v>231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255" t="s">
        <v>313</v>
      </c>
      <c r="D157" s="256"/>
      <c r="E157" s="256"/>
      <c r="F157" s="256"/>
      <c r="G157" s="256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233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68">
        <v>40</v>
      </c>
      <c r="B158" s="169" t="s">
        <v>314</v>
      </c>
      <c r="C158" s="185" t="s">
        <v>315</v>
      </c>
      <c r="D158" s="170" t="s">
        <v>282</v>
      </c>
      <c r="E158" s="171">
        <v>3720</v>
      </c>
      <c r="F158" s="172"/>
      <c r="G158" s="173">
        <f>ROUND(E158*F158,2)</f>
        <v>0</v>
      </c>
      <c r="H158" s="172"/>
      <c r="I158" s="173">
        <f>ROUND(E158*H158,2)</f>
        <v>0</v>
      </c>
      <c r="J158" s="172"/>
      <c r="K158" s="173">
        <f>ROUND(E158*J158,2)</f>
        <v>0</v>
      </c>
      <c r="L158" s="173">
        <v>21</v>
      </c>
      <c r="M158" s="173">
        <f>G158*(1+L158/100)</f>
        <v>0</v>
      </c>
      <c r="N158" s="173">
        <v>0</v>
      </c>
      <c r="O158" s="173">
        <f>ROUND(E158*N158,2)</f>
        <v>0</v>
      </c>
      <c r="P158" s="173">
        <v>0</v>
      </c>
      <c r="Q158" s="173">
        <f>ROUND(E158*P158,2)</f>
        <v>0</v>
      </c>
      <c r="R158" s="173" t="s">
        <v>229</v>
      </c>
      <c r="S158" s="173" t="s">
        <v>148</v>
      </c>
      <c r="T158" s="174" t="s">
        <v>148</v>
      </c>
      <c r="U158" s="160">
        <v>0.01</v>
      </c>
      <c r="V158" s="160">
        <f>ROUND(E158*U158,2)</f>
        <v>37.200000000000003</v>
      </c>
      <c r="W158" s="160"/>
      <c r="X158" s="160" t="s">
        <v>230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231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255" t="s">
        <v>316</v>
      </c>
      <c r="D159" s="256"/>
      <c r="E159" s="256"/>
      <c r="F159" s="256"/>
      <c r="G159" s="256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51"/>
      <c r="Z159" s="151"/>
      <c r="AA159" s="151"/>
      <c r="AB159" s="151"/>
      <c r="AC159" s="151"/>
      <c r="AD159" s="151"/>
      <c r="AE159" s="151"/>
      <c r="AF159" s="151"/>
      <c r="AG159" s="151" t="s">
        <v>233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58"/>
      <c r="B160" s="159"/>
      <c r="C160" s="192" t="s">
        <v>549</v>
      </c>
      <c r="D160" s="189"/>
      <c r="E160" s="190">
        <v>3720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51"/>
      <c r="Z160" s="151"/>
      <c r="AA160" s="151"/>
      <c r="AB160" s="151"/>
      <c r="AC160" s="151"/>
      <c r="AD160" s="151"/>
      <c r="AE160" s="151"/>
      <c r="AF160" s="151"/>
      <c r="AG160" s="151" t="s">
        <v>264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22.5" outlineLevel="1" x14ac:dyDescent="0.2">
      <c r="A161" s="168">
        <v>41</v>
      </c>
      <c r="B161" s="169" t="s">
        <v>317</v>
      </c>
      <c r="C161" s="185" t="s">
        <v>318</v>
      </c>
      <c r="D161" s="170" t="s">
        <v>282</v>
      </c>
      <c r="E161" s="171">
        <v>3720</v>
      </c>
      <c r="F161" s="172"/>
      <c r="G161" s="173">
        <f>ROUND(E161*F161,2)</f>
        <v>0</v>
      </c>
      <c r="H161" s="172"/>
      <c r="I161" s="173">
        <f>ROUND(E161*H161,2)</f>
        <v>0</v>
      </c>
      <c r="J161" s="172"/>
      <c r="K161" s="173">
        <f>ROUND(E161*J161,2)</f>
        <v>0</v>
      </c>
      <c r="L161" s="173">
        <v>21</v>
      </c>
      <c r="M161" s="173">
        <f>G161*(1+L161/100)</f>
        <v>0</v>
      </c>
      <c r="N161" s="173">
        <v>0</v>
      </c>
      <c r="O161" s="173">
        <f>ROUND(E161*N161,2)</f>
        <v>0</v>
      </c>
      <c r="P161" s="173">
        <v>0</v>
      </c>
      <c r="Q161" s="173">
        <f>ROUND(E161*P161,2)</f>
        <v>0</v>
      </c>
      <c r="R161" s="173" t="s">
        <v>229</v>
      </c>
      <c r="S161" s="173" t="s">
        <v>148</v>
      </c>
      <c r="T161" s="174" t="s">
        <v>148</v>
      </c>
      <c r="U161" s="160">
        <v>0.03</v>
      </c>
      <c r="V161" s="160">
        <f>ROUND(E161*U161,2)</f>
        <v>111.6</v>
      </c>
      <c r="W161" s="160"/>
      <c r="X161" s="160" t="s">
        <v>230</v>
      </c>
      <c r="Y161" s="151"/>
      <c r="Z161" s="151"/>
      <c r="AA161" s="151"/>
      <c r="AB161" s="151"/>
      <c r="AC161" s="151"/>
      <c r="AD161" s="151"/>
      <c r="AE161" s="151"/>
      <c r="AF161" s="151"/>
      <c r="AG161" s="151" t="s">
        <v>231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ht="22.5" outlineLevel="1" x14ac:dyDescent="0.2">
      <c r="A162" s="158"/>
      <c r="B162" s="159"/>
      <c r="C162" s="255" t="s">
        <v>319</v>
      </c>
      <c r="D162" s="256"/>
      <c r="E162" s="256"/>
      <c r="F162" s="256"/>
      <c r="G162" s="256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233</v>
      </c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91" t="str">
        <f>C162</f>
        <v>s případným nutným přemístěním hromad nebo dočasných skládek na místo potřeby ze vzdálenosti do 30 m, v rovině nebo ve svahu do 1 : 5,</v>
      </c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58"/>
      <c r="B163" s="159"/>
      <c r="C163" s="192" t="s">
        <v>549</v>
      </c>
      <c r="D163" s="189"/>
      <c r="E163" s="190">
        <v>3720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1"/>
      <c r="Z163" s="151"/>
      <c r="AA163" s="151"/>
      <c r="AB163" s="151"/>
      <c r="AC163" s="151"/>
      <c r="AD163" s="151"/>
      <c r="AE163" s="151"/>
      <c r="AF163" s="151"/>
      <c r="AG163" s="151" t="s">
        <v>264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68">
        <v>42</v>
      </c>
      <c r="B164" s="169" t="s">
        <v>321</v>
      </c>
      <c r="C164" s="185" t="s">
        <v>322</v>
      </c>
      <c r="D164" s="170" t="s">
        <v>282</v>
      </c>
      <c r="E164" s="171">
        <v>3720</v>
      </c>
      <c r="F164" s="172"/>
      <c r="G164" s="173">
        <f>ROUND(E164*F164,2)</f>
        <v>0</v>
      </c>
      <c r="H164" s="172"/>
      <c r="I164" s="173">
        <f>ROUND(E164*H164,2)</f>
        <v>0</v>
      </c>
      <c r="J164" s="172"/>
      <c r="K164" s="173">
        <f>ROUND(E164*J164,2)</f>
        <v>0</v>
      </c>
      <c r="L164" s="173">
        <v>21</v>
      </c>
      <c r="M164" s="173">
        <f>G164*(1+L164/100)</f>
        <v>0</v>
      </c>
      <c r="N164" s="173">
        <v>0</v>
      </c>
      <c r="O164" s="173">
        <f>ROUND(E164*N164,2)</f>
        <v>0</v>
      </c>
      <c r="P164" s="173">
        <v>0</v>
      </c>
      <c r="Q164" s="173">
        <f>ROUND(E164*P164,2)</f>
        <v>0</v>
      </c>
      <c r="R164" s="173" t="s">
        <v>239</v>
      </c>
      <c r="S164" s="173" t="s">
        <v>148</v>
      </c>
      <c r="T164" s="174" t="s">
        <v>148</v>
      </c>
      <c r="U164" s="160">
        <v>0.02</v>
      </c>
      <c r="V164" s="160">
        <f>ROUND(E164*U164,2)</f>
        <v>74.400000000000006</v>
      </c>
      <c r="W164" s="160"/>
      <c r="X164" s="160" t="s">
        <v>230</v>
      </c>
      <c r="Y164" s="151"/>
      <c r="Z164" s="151"/>
      <c r="AA164" s="151"/>
      <c r="AB164" s="151"/>
      <c r="AC164" s="151"/>
      <c r="AD164" s="151"/>
      <c r="AE164" s="151"/>
      <c r="AF164" s="151"/>
      <c r="AG164" s="151" t="s">
        <v>231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/>
      <c r="B165" s="159"/>
      <c r="C165" s="192" t="s">
        <v>549</v>
      </c>
      <c r="D165" s="189"/>
      <c r="E165" s="190">
        <v>3720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264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x14ac:dyDescent="0.2">
      <c r="A166" s="162" t="s">
        <v>143</v>
      </c>
      <c r="B166" s="163" t="s">
        <v>67</v>
      </c>
      <c r="C166" s="183" t="s">
        <v>84</v>
      </c>
      <c r="D166" s="164"/>
      <c r="E166" s="165"/>
      <c r="F166" s="166"/>
      <c r="G166" s="166">
        <f>SUMIF(AG167:AG172,"&lt;&gt;NOR",G167:G172)</f>
        <v>0</v>
      </c>
      <c r="H166" s="166"/>
      <c r="I166" s="166">
        <f>SUM(I167:I172)</f>
        <v>0</v>
      </c>
      <c r="J166" s="166"/>
      <c r="K166" s="166">
        <f>SUM(K167:K172)</f>
        <v>0</v>
      </c>
      <c r="L166" s="166"/>
      <c r="M166" s="166">
        <f>SUM(M167:M172)</f>
        <v>0</v>
      </c>
      <c r="N166" s="166"/>
      <c r="O166" s="166">
        <f>SUM(O167:O172)</f>
        <v>91.320000000000007</v>
      </c>
      <c r="P166" s="166"/>
      <c r="Q166" s="166">
        <f>SUM(Q167:Q172)</f>
        <v>0</v>
      </c>
      <c r="R166" s="166"/>
      <c r="S166" s="166"/>
      <c r="T166" s="167"/>
      <c r="U166" s="161"/>
      <c r="V166" s="161">
        <f>SUM(V167:V172)</f>
        <v>101.39999999999999</v>
      </c>
      <c r="W166" s="161"/>
      <c r="X166" s="161"/>
      <c r="AG166" t="s">
        <v>144</v>
      </c>
    </row>
    <row r="167" spans="1:60" outlineLevel="1" x14ac:dyDescent="0.2">
      <c r="A167" s="168">
        <v>43</v>
      </c>
      <c r="B167" s="169" t="s">
        <v>323</v>
      </c>
      <c r="C167" s="185" t="s">
        <v>324</v>
      </c>
      <c r="D167" s="170" t="s">
        <v>254</v>
      </c>
      <c r="E167" s="171">
        <v>390</v>
      </c>
      <c r="F167" s="172"/>
      <c r="G167" s="173">
        <f>ROUND(E167*F167,2)</f>
        <v>0</v>
      </c>
      <c r="H167" s="172"/>
      <c r="I167" s="173">
        <f>ROUND(E167*H167,2)</f>
        <v>0</v>
      </c>
      <c r="J167" s="172"/>
      <c r="K167" s="173">
        <f>ROUND(E167*J167,2)</f>
        <v>0</v>
      </c>
      <c r="L167" s="173">
        <v>21</v>
      </c>
      <c r="M167" s="173">
        <f>G167*(1+L167/100)</f>
        <v>0</v>
      </c>
      <c r="N167" s="173">
        <v>0.23382</v>
      </c>
      <c r="O167" s="173">
        <f>ROUND(E167*N167,2)</f>
        <v>91.19</v>
      </c>
      <c r="P167" s="173">
        <v>0</v>
      </c>
      <c r="Q167" s="173">
        <f>ROUND(E167*P167,2)</f>
        <v>0</v>
      </c>
      <c r="R167" s="173" t="s">
        <v>325</v>
      </c>
      <c r="S167" s="173" t="s">
        <v>326</v>
      </c>
      <c r="T167" s="174" t="s">
        <v>326</v>
      </c>
      <c r="U167" s="160">
        <v>0.22</v>
      </c>
      <c r="V167" s="160">
        <f>ROUND(E167*U167,2)</f>
        <v>85.8</v>
      </c>
      <c r="W167" s="160"/>
      <c r="X167" s="160" t="s">
        <v>230</v>
      </c>
      <c r="Y167" s="151"/>
      <c r="Z167" s="151"/>
      <c r="AA167" s="151"/>
      <c r="AB167" s="151"/>
      <c r="AC167" s="151"/>
      <c r="AD167" s="151"/>
      <c r="AE167" s="151"/>
      <c r="AF167" s="151"/>
      <c r="AG167" s="151" t="s">
        <v>231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58"/>
      <c r="B168" s="159"/>
      <c r="C168" s="255" t="s">
        <v>327</v>
      </c>
      <c r="D168" s="256"/>
      <c r="E168" s="256"/>
      <c r="F168" s="256"/>
      <c r="G168" s="256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51"/>
      <c r="Z168" s="151"/>
      <c r="AA168" s="151"/>
      <c r="AB168" s="151"/>
      <c r="AC168" s="151"/>
      <c r="AD168" s="151"/>
      <c r="AE168" s="151"/>
      <c r="AF168" s="151"/>
      <c r="AG168" s="151" t="s">
        <v>233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91" t="str">
        <f>C168</f>
        <v>se zřízením štěrkopískového lože pod trubky a s jejich obsypem v průměrném celkovém množství do 0,15 m3/m v otevřeném příkopu,</v>
      </c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68">
        <v>44</v>
      </c>
      <c r="B169" s="169" t="s">
        <v>334</v>
      </c>
      <c r="C169" s="185" t="s">
        <v>335</v>
      </c>
      <c r="D169" s="170" t="s">
        <v>282</v>
      </c>
      <c r="E169" s="171">
        <v>390</v>
      </c>
      <c r="F169" s="172"/>
      <c r="G169" s="173">
        <f>ROUND(E169*F169,2)</f>
        <v>0</v>
      </c>
      <c r="H169" s="172"/>
      <c r="I169" s="173">
        <f>ROUND(E169*H169,2)</f>
        <v>0</v>
      </c>
      <c r="J169" s="172"/>
      <c r="K169" s="173">
        <f>ROUND(E169*J169,2)</f>
        <v>0</v>
      </c>
      <c r="L169" s="173">
        <v>21</v>
      </c>
      <c r="M169" s="173">
        <f>G169*(1+L169/100)</f>
        <v>0</v>
      </c>
      <c r="N169" s="173">
        <v>3.0000000000000001E-5</v>
      </c>
      <c r="O169" s="173">
        <f>ROUND(E169*N169,2)</f>
        <v>0.01</v>
      </c>
      <c r="P169" s="173">
        <v>0</v>
      </c>
      <c r="Q169" s="173">
        <f>ROUND(E169*P169,2)</f>
        <v>0</v>
      </c>
      <c r="R169" s="173" t="s">
        <v>336</v>
      </c>
      <c r="S169" s="173" t="s">
        <v>148</v>
      </c>
      <c r="T169" s="174" t="s">
        <v>148</v>
      </c>
      <c r="U169" s="160">
        <v>0.04</v>
      </c>
      <c r="V169" s="160">
        <f>ROUND(E169*U169,2)</f>
        <v>15.6</v>
      </c>
      <c r="W169" s="160"/>
      <c r="X169" s="160" t="s">
        <v>230</v>
      </c>
      <c r="Y169" s="151"/>
      <c r="Z169" s="151"/>
      <c r="AA169" s="151"/>
      <c r="AB169" s="151"/>
      <c r="AC169" s="151"/>
      <c r="AD169" s="151"/>
      <c r="AE169" s="151"/>
      <c r="AF169" s="151"/>
      <c r="AG169" s="151" t="s">
        <v>231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outlineLevel="1" x14ac:dyDescent="0.2">
      <c r="A170" s="158"/>
      <c r="B170" s="159"/>
      <c r="C170" s="192" t="s">
        <v>550</v>
      </c>
      <c r="D170" s="189"/>
      <c r="E170" s="190">
        <v>390</v>
      </c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51"/>
      <c r="Z170" s="151"/>
      <c r="AA170" s="151"/>
      <c r="AB170" s="151"/>
      <c r="AC170" s="151"/>
      <c r="AD170" s="151"/>
      <c r="AE170" s="151"/>
      <c r="AF170" s="151"/>
      <c r="AG170" s="151" t="s">
        <v>264</v>
      </c>
      <c r="AH170" s="151">
        <v>0</v>
      </c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ht="22.5" outlineLevel="1" x14ac:dyDescent="0.2">
      <c r="A171" s="168">
        <v>45</v>
      </c>
      <c r="B171" s="169" t="s">
        <v>338</v>
      </c>
      <c r="C171" s="185" t="s">
        <v>339</v>
      </c>
      <c r="D171" s="170" t="s">
        <v>282</v>
      </c>
      <c r="E171" s="171">
        <v>390</v>
      </c>
      <c r="F171" s="172"/>
      <c r="G171" s="173">
        <f>ROUND(E171*F171,2)</f>
        <v>0</v>
      </c>
      <c r="H171" s="172"/>
      <c r="I171" s="173">
        <f>ROUND(E171*H171,2)</f>
        <v>0</v>
      </c>
      <c r="J171" s="172"/>
      <c r="K171" s="173">
        <f>ROUND(E171*J171,2)</f>
        <v>0</v>
      </c>
      <c r="L171" s="173">
        <v>21</v>
      </c>
      <c r="M171" s="173">
        <f>G171*(1+L171/100)</f>
        <v>0</v>
      </c>
      <c r="N171" s="173">
        <v>2.9999999999999997E-4</v>
      </c>
      <c r="O171" s="173">
        <f>ROUND(E171*N171,2)</f>
        <v>0.12</v>
      </c>
      <c r="P171" s="173">
        <v>0</v>
      </c>
      <c r="Q171" s="173">
        <f>ROUND(E171*P171,2)</f>
        <v>0</v>
      </c>
      <c r="R171" s="173" t="s">
        <v>340</v>
      </c>
      <c r="S171" s="173" t="s">
        <v>148</v>
      </c>
      <c r="T171" s="174" t="s">
        <v>148</v>
      </c>
      <c r="U171" s="160">
        <v>0</v>
      </c>
      <c r="V171" s="160">
        <f>ROUND(E171*U171,2)</f>
        <v>0</v>
      </c>
      <c r="W171" s="160"/>
      <c r="X171" s="160" t="s">
        <v>341</v>
      </c>
      <c r="Y171" s="151"/>
      <c r="Z171" s="151"/>
      <c r="AA171" s="151"/>
      <c r="AB171" s="151"/>
      <c r="AC171" s="151"/>
      <c r="AD171" s="151"/>
      <c r="AE171" s="151"/>
      <c r="AF171" s="151"/>
      <c r="AG171" s="151" t="s">
        <v>342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">
      <c r="A172" s="158"/>
      <c r="B172" s="159"/>
      <c r="C172" s="192" t="s">
        <v>550</v>
      </c>
      <c r="D172" s="189"/>
      <c r="E172" s="190">
        <v>390</v>
      </c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1"/>
      <c r="Z172" s="151"/>
      <c r="AA172" s="151"/>
      <c r="AB172" s="151"/>
      <c r="AC172" s="151"/>
      <c r="AD172" s="151"/>
      <c r="AE172" s="151"/>
      <c r="AF172" s="151"/>
      <c r="AG172" s="151" t="s">
        <v>264</v>
      </c>
      <c r="AH172" s="151">
        <v>0</v>
      </c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x14ac:dyDescent="0.2">
      <c r="A173" s="162" t="s">
        <v>143</v>
      </c>
      <c r="B173" s="163" t="s">
        <v>69</v>
      </c>
      <c r="C173" s="183" t="s">
        <v>85</v>
      </c>
      <c r="D173" s="164"/>
      <c r="E173" s="165"/>
      <c r="F173" s="166"/>
      <c r="G173" s="166">
        <f>SUMIF(AG174:AG174,"&lt;&gt;NOR",G174:G174)</f>
        <v>0</v>
      </c>
      <c r="H173" s="166"/>
      <c r="I173" s="166">
        <f>SUM(I174:I174)</f>
        <v>0</v>
      </c>
      <c r="J173" s="166"/>
      <c r="K173" s="166">
        <f>SUM(K174:K174)</f>
        <v>0</v>
      </c>
      <c r="L173" s="166"/>
      <c r="M173" s="166">
        <f>SUM(M174:M174)</f>
        <v>0</v>
      </c>
      <c r="N173" s="166"/>
      <c r="O173" s="166">
        <f>SUM(O174:O174)</f>
        <v>0</v>
      </c>
      <c r="P173" s="166"/>
      <c r="Q173" s="166">
        <f>SUM(Q174:Q174)</f>
        <v>0</v>
      </c>
      <c r="R173" s="166"/>
      <c r="S173" s="166"/>
      <c r="T173" s="167"/>
      <c r="U173" s="161"/>
      <c r="V173" s="161">
        <f>SUM(V174:V174)</f>
        <v>113.98</v>
      </c>
      <c r="W173" s="161"/>
      <c r="X173" s="161"/>
      <c r="AG173" t="s">
        <v>144</v>
      </c>
    </row>
    <row r="174" spans="1:60" outlineLevel="1" x14ac:dyDescent="0.2">
      <c r="A174" s="175">
        <v>46</v>
      </c>
      <c r="B174" s="176" t="s">
        <v>343</v>
      </c>
      <c r="C174" s="184" t="s">
        <v>344</v>
      </c>
      <c r="D174" s="177" t="s">
        <v>254</v>
      </c>
      <c r="E174" s="178">
        <v>389</v>
      </c>
      <c r="F174" s="179"/>
      <c r="G174" s="180">
        <f>ROUND(E174*F174,2)</f>
        <v>0</v>
      </c>
      <c r="H174" s="179"/>
      <c r="I174" s="180">
        <f>ROUND(E174*H174,2)</f>
        <v>0</v>
      </c>
      <c r="J174" s="179"/>
      <c r="K174" s="180">
        <f>ROUND(E174*J174,2)</f>
        <v>0</v>
      </c>
      <c r="L174" s="180">
        <v>21</v>
      </c>
      <c r="M174" s="180">
        <f>G174*(1+L174/100)</f>
        <v>0</v>
      </c>
      <c r="N174" s="180">
        <v>0</v>
      </c>
      <c r="O174" s="180">
        <f>ROUND(E174*N174,2)</f>
        <v>0</v>
      </c>
      <c r="P174" s="180">
        <v>0</v>
      </c>
      <c r="Q174" s="180">
        <f>ROUND(E174*P174,2)</f>
        <v>0</v>
      </c>
      <c r="R174" s="180" t="s">
        <v>325</v>
      </c>
      <c r="S174" s="180" t="s">
        <v>148</v>
      </c>
      <c r="T174" s="181" t="s">
        <v>148</v>
      </c>
      <c r="U174" s="160">
        <v>0.29299999999999998</v>
      </c>
      <c r="V174" s="160">
        <f>ROUND(E174*U174,2)</f>
        <v>113.98</v>
      </c>
      <c r="W174" s="160"/>
      <c r="X174" s="160" t="s">
        <v>230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231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x14ac:dyDescent="0.2">
      <c r="A175" s="162" t="s">
        <v>143</v>
      </c>
      <c r="B175" s="163" t="s">
        <v>86</v>
      </c>
      <c r="C175" s="183" t="s">
        <v>87</v>
      </c>
      <c r="D175" s="164"/>
      <c r="E175" s="165"/>
      <c r="F175" s="166"/>
      <c r="G175" s="166">
        <f>SUMIF(AG176:AG185,"&lt;&gt;NOR",G176:G185)</f>
        <v>0</v>
      </c>
      <c r="H175" s="166"/>
      <c r="I175" s="166">
        <f>SUM(I176:I185)</f>
        <v>0</v>
      </c>
      <c r="J175" s="166"/>
      <c r="K175" s="166">
        <f>SUM(K176:K185)</f>
        <v>0</v>
      </c>
      <c r="L175" s="166"/>
      <c r="M175" s="166">
        <f>SUM(M176:M185)</f>
        <v>0</v>
      </c>
      <c r="N175" s="166"/>
      <c r="O175" s="166">
        <f>SUM(O176:O185)</f>
        <v>130.17999999999998</v>
      </c>
      <c r="P175" s="166"/>
      <c r="Q175" s="166">
        <f>SUM(Q176:Q185)</f>
        <v>0</v>
      </c>
      <c r="R175" s="166"/>
      <c r="S175" s="166"/>
      <c r="T175" s="167"/>
      <c r="U175" s="161"/>
      <c r="V175" s="161">
        <f>SUM(V176:V185)</f>
        <v>88.44</v>
      </c>
      <c r="W175" s="161"/>
      <c r="X175" s="161"/>
      <c r="AG175" t="s">
        <v>144</v>
      </c>
    </row>
    <row r="176" spans="1:60" outlineLevel="1" x14ac:dyDescent="0.2">
      <c r="A176" s="168">
        <v>47</v>
      </c>
      <c r="B176" s="169" t="s">
        <v>551</v>
      </c>
      <c r="C176" s="185" t="s">
        <v>552</v>
      </c>
      <c r="D176" s="170" t="s">
        <v>258</v>
      </c>
      <c r="E176" s="171">
        <v>35.01</v>
      </c>
      <c r="F176" s="172"/>
      <c r="G176" s="173">
        <f>ROUND(E176*F176,2)</f>
        <v>0</v>
      </c>
      <c r="H176" s="172"/>
      <c r="I176" s="173">
        <f>ROUND(E176*H176,2)</f>
        <v>0</v>
      </c>
      <c r="J176" s="172"/>
      <c r="K176" s="173">
        <f>ROUND(E176*J176,2)</f>
        <v>0</v>
      </c>
      <c r="L176" s="173">
        <v>21</v>
      </c>
      <c r="M176" s="173">
        <f>G176*(1+L176/100)</f>
        <v>0</v>
      </c>
      <c r="N176" s="173">
        <v>1.7034</v>
      </c>
      <c r="O176" s="173">
        <f>ROUND(E176*N176,2)</f>
        <v>59.64</v>
      </c>
      <c r="P176" s="173">
        <v>0</v>
      </c>
      <c r="Q176" s="173">
        <f>ROUND(E176*P176,2)</f>
        <v>0</v>
      </c>
      <c r="R176" s="173" t="s">
        <v>325</v>
      </c>
      <c r="S176" s="173" t="s">
        <v>148</v>
      </c>
      <c r="T176" s="174" t="s">
        <v>148</v>
      </c>
      <c r="U176" s="160">
        <v>1.3029999999999999</v>
      </c>
      <c r="V176" s="160">
        <f>ROUND(E176*U176,2)</f>
        <v>45.62</v>
      </c>
      <c r="W176" s="160"/>
      <c r="X176" s="160" t="s">
        <v>230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231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58"/>
      <c r="B177" s="159"/>
      <c r="C177" s="255" t="s">
        <v>347</v>
      </c>
      <c r="D177" s="256"/>
      <c r="E177" s="256"/>
      <c r="F177" s="256"/>
      <c r="G177" s="256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233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">
      <c r="A178" s="158"/>
      <c r="B178" s="159"/>
      <c r="C178" s="192" t="s">
        <v>553</v>
      </c>
      <c r="D178" s="189"/>
      <c r="E178" s="190">
        <v>35.01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1"/>
      <c r="Z178" s="151"/>
      <c r="AA178" s="151"/>
      <c r="AB178" s="151"/>
      <c r="AC178" s="151"/>
      <c r="AD178" s="151"/>
      <c r="AE178" s="151"/>
      <c r="AF178" s="151"/>
      <c r="AG178" s="151" t="s">
        <v>264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22.5" outlineLevel="1" x14ac:dyDescent="0.2">
      <c r="A179" s="175">
        <v>48</v>
      </c>
      <c r="B179" s="176" t="s">
        <v>349</v>
      </c>
      <c r="C179" s="184" t="s">
        <v>350</v>
      </c>
      <c r="D179" s="177" t="s">
        <v>228</v>
      </c>
      <c r="E179" s="178">
        <v>8</v>
      </c>
      <c r="F179" s="179"/>
      <c r="G179" s="180">
        <f>ROUND(E179*F179,2)</f>
        <v>0</v>
      </c>
      <c r="H179" s="179"/>
      <c r="I179" s="180">
        <f>ROUND(E179*H179,2)</f>
        <v>0</v>
      </c>
      <c r="J179" s="179"/>
      <c r="K179" s="180">
        <f>ROUND(E179*J179,2)</f>
        <v>0</v>
      </c>
      <c r="L179" s="180">
        <v>21</v>
      </c>
      <c r="M179" s="180">
        <f>G179*(1+L179/100)</f>
        <v>0</v>
      </c>
      <c r="N179" s="180">
        <v>6.6E-3</v>
      </c>
      <c r="O179" s="180">
        <f>ROUND(E179*N179,2)</f>
        <v>0.05</v>
      </c>
      <c r="P179" s="180">
        <v>0</v>
      </c>
      <c r="Q179" s="180">
        <f>ROUND(E179*P179,2)</f>
        <v>0</v>
      </c>
      <c r="R179" s="180" t="s">
        <v>325</v>
      </c>
      <c r="S179" s="180" t="s">
        <v>148</v>
      </c>
      <c r="T179" s="181" t="s">
        <v>148</v>
      </c>
      <c r="U179" s="160">
        <v>0.28000000000000003</v>
      </c>
      <c r="V179" s="160">
        <f>ROUND(E179*U179,2)</f>
        <v>2.2400000000000002</v>
      </c>
      <c r="W179" s="160"/>
      <c r="X179" s="160" t="s">
        <v>230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231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22.5" outlineLevel="1" x14ac:dyDescent="0.2">
      <c r="A180" s="168">
        <v>49</v>
      </c>
      <c r="B180" s="169" t="s">
        <v>554</v>
      </c>
      <c r="C180" s="185" t="s">
        <v>555</v>
      </c>
      <c r="D180" s="170" t="s">
        <v>258</v>
      </c>
      <c r="E180" s="171">
        <v>28.007999999999999</v>
      </c>
      <c r="F180" s="172"/>
      <c r="G180" s="173">
        <f>ROUND(E180*F180,2)</f>
        <v>0</v>
      </c>
      <c r="H180" s="172"/>
      <c r="I180" s="173">
        <f>ROUND(E180*H180,2)</f>
        <v>0</v>
      </c>
      <c r="J180" s="172"/>
      <c r="K180" s="173">
        <f>ROUND(E180*J180,2)</f>
        <v>0</v>
      </c>
      <c r="L180" s="173">
        <v>21</v>
      </c>
      <c r="M180" s="173">
        <f>G180*(1+L180/100)</f>
        <v>0</v>
      </c>
      <c r="N180" s="173">
        <v>2.5</v>
      </c>
      <c r="O180" s="173">
        <f>ROUND(E180*N180,2)</f>
        <v>70.02</v>
      </c>
      <c r="P180" s="173">
        <v>0</v>
      </c>
      <c r="Q180" s="173">
        <f>ROUND(E180*P180,2)</f>
        <v>0</v>
      </c>
      <c r="R180" s="173" t="s">
        <v>325</v>
      </c>
      <c r="S180" s="173" t="s">
        <v>148</v>
      </c>
      <c r="T180" s="174" t="s">
        <v>148</v>
      </c>
      <c r="U180" s="160">
        <v>1.4490000000000001</v>
      </c>
      <c r="V180" s="160">
        <f>ROUND(E180*U180,2)</f>
        <v>40.58</v>
      </c>
      <c r="W180" s="160"/>
      <c r="X180" s="160" t="s">
        <v>230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231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58"/>
      <c r="B181" s="159"/>
      <c r="C181" s="255" t="s">
        <v>380</v>
      </c>
      <c r="D181" s="256"/>
      <c r="E181" s="256"/>
      <c r="F181" s="256"/>
      <c r="G181" s="256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51"/>
      <c r="Z181" s="151"/>
      <c r="AA181" s="151"/>
      <c r="AB181" s="151"/>
      <c r="AC181" s="151"/>
      <c r="AD181" s="151"/>
      <c r="AE181" s="151"/>
      <c r="AF181" s="151"/>
      <c r="AG181" s="151" t="s">
        <v>233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58"/>
      <c r="B182" s="159"/>
      <c r="C182" s="192" t="s">
        <v>556</v>
      </c>
      <c r="D182" s="189"/>
      <c r="E182" s="190">
        <v>28.007999999999999</v>
      </c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51"/>
      <c r="Z182" s="151"/>
      <c r="AA182" s="151"/>
      <c r="AB182" s="151"/>
      <c r="AC182" s="151"/>
      <c r="AD182" s="151"/>
      <c r="AE182" s="151"/>
      <c r="AF182" s="151"/>
      <c r="AG182" s="151" t="s">
        <v>264</v>
      </c>
      <c r="AH182" s="151">
        <v>0</v>
      </c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75">
        <v>50</v>
      </c>
      <c r="B183" s="176" t="s">
        <v>557</v>
      </c>
      <c r="C183" s="184" t="s">
        <v>558</v>
      </c>
      <c r="D183" s="177" t="s">
        <v>228</v>
      </c>
      <c r="E183" s="178">
        <v>1.01</v>
      </c>
      <c r="F183" s="179"/>
      <c r="G183" s="180">
        <f>ROUND(E183*F183,2)</f>
        <v>0</v>
      </c>
      <c r="H183" s="179"/>
      <c r="I183" s="180">
        <f>ROUND(E183*H183,2)</f>
        <v>0</v>
      </c>
      <c r="J183" s="179"/>
      <c r="K183" s="180">
        <f>ROUND(E183*J183,2)</f>
        <v>0</v>
      </c>
      <c r="L183" s="180">
        <v>21</v>
      </c>
      <c r="M183" s="180">
        <f>G183*(1+L183/100)</f>
        <v>0</v>
      </c>
      <c r="N183" s="180">
        <v>2.4E-2</v>
      </c>
      <c r="O183" s="180">
        <f>ROUND(E183*N183,2)</f>
        <v>0.02</v>
      </c>
      <c r="P183" s="180">
        <v>0</v>
      </c>
      <c r="Q183" s="180">
        <f>ROUND(E183*P183,2)</f>
        <v>0</v>
      </c>
      <c r="R183" s="180" t="s">
        <v>340</v>
      </c>
      <c r="S183" s="180" t="s">
        <v>148</v>
      </c>
      <c r="T183" s="181" t="s">
        <v>148</v>
      </c>
      <c r="U183" s="160">
        <v>0</v>
      </c>
      <c r="V183" s="160">
        <f>ROUND(E183*U183,2)</f>
        <v>0</v>
      </c>
      <c r="W183" s="160"/>
      <c r="X183" s="160" t="s">
        <v>341</v>
      </c>
      <c r="Y183" s="151"/>
      <c r="Z183" s="151"/>
      <c r="AA183" s="151"/>
      <c r="AB183" s="151"/>
      <c r="AC183" s="151"/>
      <c r="AD183" s="151"/>
      <c r="AE183" s="151"/>
      <c r="AF183" s="151"/>
      <c r="AG183" s="151" t="s">
        <v>342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75">
        <v>51</v>
      </c>
      <c r="B184" s="176" t="s">
        <v>559</v>
      </c>
      <c r="C184" s="184" t="s">
        <v>560</v>
      </c>
      <c r="D184" s="177" t="s">
        <v>228</v>
      </c>
      <c r="E184" s="178">
        <v>1.01</v>
      </c>
      <c r="F184" s="179"/>
      <c r="G184" s="180">
        <f>ROUND(E184*F184,2)</f>
        <v>0</v>
      </c>
      <c r="H184" s="179"/>
      <c r="I184" s="180">
        <f>ROUND(E184*H184,2)</f>
        <v>0</v>
      </c>
      <c r="J184" s="179"/>
      <c r="K184" s="180">
        <f>ROUND(E184*J184,2)</f>
        <v>0</v>
      </c>
      <c r="L184" s="180">
        <v>21</v>
      </c>
      <c r="M184" s="180">
        <f>G184*(1+L184/100)</f>
        <v>0</v>
      </c>
      <c r="N184" s="180">
        <v>3.9E-2</v>
      </c>
      <c r="O184" s="180">
        <f>ROUND(E184*N184,2)</f>
        <v>0.04</v>
      </c>
      <c r="P184" s="180">
        <v>0</v>
      </c>
      <c r="Q184" s="180">
        <f>ROUND(E184*P184,2)</f>
        <v>0</v>
      </c>
      <c r="R184" s="180" t="s">
        <v>340</v>
      </c>
      <c r="S184" s="180" t="s">
        <v>148</v>
      </c>
      <c r="T184" s="181" t="s">
        <v>148</v>
      </c>
      <c r="U184" s="160">
        <v>0</v>
      </c>
      <c r="V184" s="160">
        <f>ROUND(E184*U184,2)</f>
        <v>0</v>
      </c>
      <c r="W184" s="160"/>
      <c r="X184" s="160" t="s">
        <v>341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342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75">
        <v>52</v>
      </c>
      <c r="B185" s="176" t="s">
        <v>353</v>
      </c>
      <c r="C185" s="184" t="s">
        <v>354</v>
      </c>
      <c r="D185" s="177" t="s">
        <v>228</v>
      </c>
      <c r="E185" s="178">
        <v>6.06</v>
      </c>
      <c r="F185" s="179"/>
      <c r="G185" s="180">
        <f>ROUND(E185*F185,2)</f>
        <v>0</v>
      </c>
      <c r="H185" s="179"/>
      <c r="I185" s="180">
        <f>ROUND(E185*H185,2)</f>
        <v>0</v>
      </c>
      <c r="J185" s="179"/>
      <c r="K185" s="180">
        <f>ROUND(E185*J185,2)</f>
        <v>0</v>
      </c>
      <c r="L185" s="180">
        <v>21</v>
      </c>
      <c r="M185" s="180">
        <f>G185*(1+L185/100)</f>
        <v>0</v>
      </c>
      <c r="N185" s="180">
        <v>6.8000000000000005E-2</v>
      </c>
      <c r="O185" s="180">
        <f>ROUND(E185*N185,2)</f>
        <v>0.41</v>
      </c>
      <c r="P185" s="180">
        <v>0</v>
      </c>
      <c r="Q185" s="180">
        <f>ROUND(E185*P185,2)</f>
        <v>0</v>
      </c>
      <c r="R185" s="180" t="s">
        <v>340</v>
      </c>
      <c r="S185" s="180" t="s">
        <v>148</v>
      </c>
      <c r="T185" s="181" t="s">
        <v>148</v>
      </c>
      <c r="U185" s="160">
        <v>0</v>
      </c>
      <c r="V185" s="160">
        <f>ROUND(E185*U185,2)</f>
        <v>0</v>
      </c>
      <c r="W185" s="160"/>
      <c r="X185" s="160" t="s">
        <v>341</v>
      </c>
      <c r="Y185" s="151"/>
      <c r="Z185" s="151"/>
      <c r="AA185" s="151"/>
      <c r="AB185" s="151"/>
      <c r="AC185" s="151"/>
      <c r="AD185" s="151"/>
      <c r="AE185" s="151"/>
      <c r="AF185" s="151"/>
      <c r="AG185" s="151" t="s">
        <v>342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x14ac:dyDescent="0.2">
      <c r="A186" s="162" t="s">
        <v>143</v>
      </c>
      <c r="B186" s="163" t="s">
        <v>88</v>
      </c>
      <c r="C186" s="183" t="s">
        <v>89</v>
      </c>
      <c r="D186" s="164"/>
      <c r="E186" s="165"/>
      <c r="F186" s="166"/>
      <c r="G186" s="166">
        <f>SUMIF(AG187:AG191,"&lt;&gt;NOR",G187:G191)</f>
        <v>0</v>
      </c>
      <c r="H186" s="166"/>
      <c r="I186" s="166">
        <f>SUM(I187:I191)</f>
        <v>0</v>
      </c>
      <c r="J186" s="166"/>
      <c r="K186" s="166">
        <f>SUM(K187:K191)</f>
        <v>0</v>
      </c>
      <c r="L186" s="166"/>
      <c r="M186" s="166">
        <f>SUM(M187:M191)</f>
        <v>0</v>
      </c>
      <c r="N186" s="166"/>
      <c r="O186" s="166">
        <f>SUM(O187:O191)</f>
        <v>73.08</v>
      </c>
      <c r="P186" s="166"/>
      <c r="Q186" s="166">
        <f>SUM(Q187:Q191)</f>
        <v>0</v>
      </c>
      <c r="R186" s="166"/>
      <c r="S186" s="166"/>
      <c r="T186" s="167"/>
      <c r="U186" s="161"/>
      <c r="V186" s="161">
        <f>SUM(V187:V191)</f>
        <v>20.72</v>
      </c>
      <c r="W186" s="161"/>
      <c r="X186" s="161"/>
      <c r="AG186" t="s">
        <v>144</v>
      </c>
    </row>
    <row r="187" spans="1:60" ht="22.5" outlineLevel="1" x14ac:dyDescent="0.2">
      <c r="A187" s="168">
        <v>53</v>
      </c>
      <c r="B187" s="169" t="s">
        <v>355</v>
      </c>
      <c r="C187" s="185" t="s">
        <v>356</v>
      </c>
      <c r="D187" s="170" t="s">
        <v>282</v>
      </c>
      <c r="E187" s="171">
        <v>24</v>
      </c>
      <c r="F187" s="172"/>
      <c r="G187" s="173">
        <f>ROUND(E187*F187,2)</f>
        <v>0</v>
      </c>
      <c r="H187" s="172"/>
      <c r="I187" s="173">
        <f>ROUND(E187*H187,2)</f>
        <v>0</v>
      </c>
      <c r="J187" s="172"/>
      <c r="K187" s="173">
        <f>ROUND(E187*J187,2)</f>
        <v>0</v>
      </c>
      <c r="L187" s="173">
        <v>21</v>
      </c>
      <c r="M187" s="173">
        <f>G187*(1+L187/100)</f>
        <v>0</v>
      </c>
      <c r="N187" s="173">
        <v>0.441</v>
      </c>
      <c r="O187" s="173">
        <f>ROUND(E187*N187,2)</f>
        <v>10.58</v>
      </c>
      <c r="P187" s="173">
        <v>0</v>
      </c>
      <c r="Q187" s="173">
        <f>ROUND(E187*P187,2)</f>
        <v>0</v>
      </c>
      <c r="R187" s="173" t="s">
        <v>357</v>
      </c>
      <c r="S187" s="173" t="s">
        <v>148</v>
      </c>
      <c r="T187" s="174" t="s">
        <v>148</v>
      </c>
      <c r="U187" s="160">
        <v>0.03</v>
      </c>
      <c r="V187" s="160">
        <f>ROUND(E187*U187,2)</f>
        <v>0.72</v>
      </c>
      <c r="W187" s="160"/>
      <c r="X187" s="160" t="s">
        <v>230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231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58"/>
      <c r="B188" s="159"/>
      <c r="C188" s="192" t="s">
        <v>561</v>
      </c>
      <c r="D188" s="189"/>
      <c r="E188" s="190">
        <v>18</v>
      </c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51"/>
      <c r="Z188" s="151"/>
      <c r="AA188" s="151"/>
      <c r="AB188" s="151"/>
      <c r="AC188" s="151"/>
      <c r="AD188" s="151"/>
      <c r="AE188" s="151"/>
      <c r="AF188" s="151"/>
      <c r="AG188" s="151" t="s">
        <v>264</v>
      </c>
      <c r="AH188" s="151">
        <v>0</v>
      </c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58"/>
      <c r="B189" s="159"/>
      <c r="C189" s="192" t="s">
        <v>562</v>
      </c>
      <c r="D189" s="189"/>
      <c r="E189" s="190">
        <v>6</v>
      </c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51"/>
      <c r="Z189" s="151"/>
      <c r="AA189" s="151"/>
      <c r="AB189" s="151"/>
      <c r="AC189" s="151"/>
      <c r="AD189" s="151"/>
      <c r="AE189" s="151"/>
      <c r="AF189" s="151"/>
      <c r="AG189" s="151" t="s">
        <v>264</v>
      </c>
      <c r="AH189" s="151">
        <v>0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68">
        <v>54</v>
      </c>
      <c r="B190" s="169" t="s">
        <v>359</v>
      </c>
      <c r="C190" s="185" t="s">
        <v>360</v>
      </c>
      <c r="D190" s="170" t="s">
        <v>282</v>
      </c>
      <c r="E190" s="171">
        <v>250</v>
      </c>
      <c r="F190" s="172"/>
      <c r="G190" s="173">
        <f>ROUND(E190*F190,2)</f>
        <v>0</v>
      </c>
      <c r="H190" s="172"/>
      <c r="I190" s="173">
        <f>ROUND(E190*H190,2)</f>
        <v>0</v>
      </c>
      <c r="J190" s="172"/>
      <c r="K190" s="173">
        <f>ROUND(E190*J190,2)</f>
        <v>0</v>
      </c>
      <c r="L190" s="173">
        <v>21</v>
      </c>
      <c r="M190" s="173">
        <f>G190*(1+L190/100)</f>
        <v>0</v>
      </c>
      <c r="N190" s="173">
        <v>0.25</v>
      </c>
      <c r="O190" s="173">
        <f>ROUND(E190*N190,2)</f>
        <v>62.5</v>
      </c>
      <c r="P190" s="173">
        <v>0</v>
      </c>
      <c r="Q190" s="173">
        <f>ROUND(E190*P190,2)</f>
        <v>0</v>
      </c>
      <c r="R190" s="173" t="s">
        <v>357</v>
      </c>
      <c r="S190" s="173" t="s">
        <v>148</v>
      </c>
      <c r="T190" s="174" t="s">
        <v>148</v>
      </c>
      <c r="U190" s="160">
        <v>0.08</v>
      </c>
      <c r="V190" s="160">
        <f>ROUND(E190*U190,2)</f>
        <v>20</v>
      </c>
      <c r="W190" s="160"/>
      <c r="X190" s="160" t="s">
        <v>230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231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58"/>
      <c r="B191" s="159"/>
      <c r="C191" s="255" t="s">
        <v>361</v>
      </c>
      <c r="D191" s="256"/>
      <c r="E191" s="256"/>
      <c r="F191" s="256"/>
      <c r="G191" s="256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51"/>
      <c r="Z191" s="151"/>
      <c r="AA191" s="151"/>
      <c r="AB191" s="151"/>
      <c r="AC191" s="151"/>
      <c r="AD191" s="151"/>
      <c r="AE191" s="151"/>
      <c r="AF191" s="151"/>
      <c r="AG191" s="151" t="s">
        <v>233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x14ac:dyDescent="0.2">
      <c r="A192" s="162" t="s">
        <v>143</v>
      </c>
      <c r="B192" s="163" t="s">
        <v>92</v>
      </c>
      <c r="C192" s="183" t="s">
        <v>93</v>
      </c>
      <c r="D192" s="164"/>
      <c r="E192" s="165"/>
      <c r="F192" s="166"/>
      <c r="G192" s="166">
        <f>SUMIF(AG193:AG215,"&lt;&gt;NOR",G193:G215)</f>
        <v>0</v>
      </c>
      <c r="H192" s="166"/>
      <c r="I192" s="166">
        <f>SUM(I193:I215)</f>
        <v>0</v>
      </c>
      <c r="J192" s="166"/>
      <c r="K192" s="166">
        <f>SUM(K193:K215)</f>
        <v>0</v>
      </c>
      <c r="L192" s="166"/>
      <c r="M192" s="166">
        <f>SUM(M193:M215)</f>
        <v>0</v>
      </c>
      <c r="N192" s="166"/>
      <c r="O192" s="166">
        <f>SUM(O193:O215)</f>
        <v>500.53999999999996</v>
      </c>
      <c r="P192" s="166"/>
      <c r="Q192" s="166">
        <f>SUM(Q193:Q215)</f>
        <v>0</v>
      </c>
      <c r="R192" s="166"/>
      <c r="S192" s="166"/>
      <c r="T192" s="167"/>
      <c r="U192" s="161"/>
      <c r="V192" s="161">
        <f>SUM(V193:V215)</f>
        <v>878.18000000000006</v>
      </c>
      <c r="W192" s="161"/>
      <c r="X192" s="161"/>
      <c r="AG192" t="s">
        <v>144</v>
      </c>
    </row>
    <row r="193" spans="1:60" ht="22.5" outlineLevel="1" x14ac:dyDescent="0.2">
      <c r="A193" s="168">
        <v>55</v>
      </c>
      <c r="B193" s="169" t="s">
        <v>563</v>
      </c>
      <c r="C193" s="185" t="s">
        <v>564</v>
      </c>
      <c r="D193" s="170" t="s">
        <v>254</v>
      </c>
      <c r="E193" s="171">
        <v>389</v>
      </c>
      <c r="F193" s="172"/>
      <c r="G193" s="173">
        <f>ROUND(E193*F193,2)</f>
        <v>0</v>
      </c>
      <c r="H193" s="172"/>
      <c r="I193" s="173">
        <f>ROUND(E193*H193,2)</f>
        <v>0</v>
      </c>
      <c r="J193" s="172"/>
      <c r="K193" s="173">
        <f>ROUND(E193*J193,2)</f>
        <v>0</v>
      </c>
      <c r="L193" s="173">
        <v>21</v>
      </c>
      <c r="M193" s="173">
        <f>G193*(1+L193/100)</f>
        <v>0</v>
      </c>
      <c r="N193" s="173">
        <v>4.0000000000000003E-5</v>
      </c>
      <c r="O193" s="173">
        <f>ROUND(E193*N193,2)</f>
        <v>0.02</v>
      </c>
      <c r="P193" s="173">
        <v>0</v>
      </c>
      <c r="Q193" s="173">
        <f>ROUND(E193*P193,2)</f>
        <v>0</v>
      </c>
      <c r="R193" s="173" t="s">
        <v>325</v>
      </c>
      <c r="S193" s="173" t="s">
        <v>148</v>
      </c>
      <c r="T193" s="174" t="s">
        <v>148</v>
      </c>
      <c r="U193" s="160">
        <v>0.84599999999999997</v>
      </c>
      <c r="V193" s="160">
        <f>ROUND(E193*U193,2)</f>
        <v>329.09</v>
      </c>
      <c r="W193" s="160"/>
      <c r="X193" s="160" t="s">
        <v>230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231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58"/>
      <c r="B194" s="159"/>
      <c r="C194" s="255" t="s">
        <v>565</v>
      </c>
      <c r="D194" s="256"/>
      <c r="E194" s="256"/>
      <c r="F194" s="256"/>
      <c r="G194" s="256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233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33.75" outlineLevel="1" x14ac:dyDescent="0.2">
      <c r="A195" s="168">
        <v>56</v>
      </c>
      <c r="B195" s="169" t="s">
        <v>365</v>
      </c>
      <c r="C195" s="185" t="s">
        <v>366</v>
      </c>
      <c r="D195" s="170" t="s">
        <v>367</v>
      </c>
      <c r="E195" s="171">
        <v>9</v>
      </c>
      <c r="F195" s="172"/>
      <c r="G195" s="173">
        <f>ROUND(E195*F195,2)</f>
        <v>0</v>
      </c>
      <c r="H195" s="172"/>
      <c r="I195" s="173">
        <f>ROUND(E195*H195,2)</f>
        <v>0</v>
      </c>
      <c r="J195" s="172"/>
      <c r="K195" s="173">
        <f>ROUND(E195*J195,2)</f>
        <v>0</v>
      </c>
      <c r="L195" s="173">
        <v>21</v>
      </c>
      <c r="M195" s="173">
        <f>G195*(1+L195/100)</f>
        <v>0</v>
      </c>
      <c r="N195" s="173">
        <v>1.2999999999999999E-4</v>
      </c>
      <c r="O195" s="173">
        <f>ROUND(E195*N195,2)</f>
        <v>0</v>
      </c>
      <c r="P195" s="173">
        <v>0</v>
      </c>
      <c r="Q195" s="173">
        <f>ROUND(E195*P195,2)</f>
        <v>0</v>
      </c>
      <c r="R195" s="173" t="s">
        <v>325</v>
      </c>
      <c r="S195" s="173" t="s">
        <v>148</v>
      </c>
      <c r="T195" s="174" t="s">
        <v>148</v>
      </c>
      <c r="U195" s="160">
        <v>7.5</v>
      </c>
      <c r="V195" s="160">
        <f>ROUND(E195*U195,2)</f>
        <v>67.5</v>
      </c>
      <c r="W195" s="160"/>
      <c r="X195" s="160" t="s">
        <v>230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231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58"/>
      <c r="B196" s="159"/>
      <c r="C196" s="255" t="s">
        <v>368</v>
      </c>
      <c r="D196" s="256"/>
      <c r="E196" s="256"/>
      <c r="F196" s="256"/>
      <c r="G196" s="256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1"/>
      <c r="Z196" s="151"/>
      <c r="AA196" s="151"/>
      <c r="AB196" s="151"/>
      <c r="AC196" s="151"/>
      <c r="AD196" s="151"/>
      <c r="AE196" s="151"/>
      <c r="AF196" s="151"/>
      <c r="AG196" s="151" t="s">
        <v>233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75">
        <v>57</v>
      </c>
      <c r="B197" s="176" t="s">
        <v>369</v>
      </c>
      <c r="C197" s="184" t="s">
        <v>370</v>
      </c>
      <c r="D197" s="177" t="s">
        <v>254</v>
      </c>
      <c r="E197" s="178">
        <v>433</v>
      </c>
      <c r="F197" s="179"/>
      <c r="G197" s="180">
        <f>ROUND(E197*F197,2)</f>
        <v>0</v>
      </c>
      <c r="H197" s="179"/>
      <c r="I197" s="180">
        <f>ROUND(E197*H197,2)</f>
        <v>0</v>
      </c>
      <c r="J197" s="179"/>
      <c r="K197" s="180">
        <f>ROUND(E197*J197,2)</f>
        <v>0</v>
      </c>
      <c r="L197" s="180">
        <v>21</v>
      </c>
      <c r="M197" s="180">
        <f>G197*(1+L197/100)</f>
        <v>0</v>
      </c>
      <c r="N197" s="180">
        <v>0</v>
      </c>
      <c r="O197" s="180">
        <f>ROUND(E197*N197,2)</f>
        <v>0</v>
      </c>
      <c r="P197" s="180">
        <v>0</v>
      </c>
      <c r="Q197" s="180">
        <f>ROUND(E197*P197,2)</f>
        <v>0</v>
      </c>
      <c r="R197" s="180" t="s">
        <v>325</v>
      </c>
      <c r="S197" s="180" t="s">
        <v>148</v>
      </c>
      <c r="T197" s="181" t="s">
        <v>148</v>
      </c>
      <c r="U197" s="160">
        <v>0.04</v>
      </c>
      <c r="V197" s="160">
        <f>ROUND(E197*U197,2)</f>
        <v>17.32</v>
      </c>
      <c r="W197" s="160"/>
      <c r="X197" s="160" t="s">
        <v>230</v>
      </c>
      <c r="Y197" s="151"/>
      <c r="Z197" s="151"/>
      <c r="AA197" s="151"/>
      <c r="AB197" s="151"/>
      <c r="AC197" s="151"/>
      <c r="AD197" s="151"/>
      <c r="AE197" s="151"/>
      <c r="AF197" s="151"/>
      <c r="AG197" s="151" t="s">
        <v>231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22.5" outlineLevel="1" x14ac:dyDescent="0.2">
      <c r="A198" s="175">
        <v>58</v>
      </c>
      <c r="B198" s="176" t="s">
        <v>371</v>
      </c>
      <c r="C198" s="184" t="s">
        <v>372</v>
      </c>
      <c r="D198" s="177" t="s">
        <v>228</v>
      </c>
      <c r="E198" s="178">
        <v>28</v>
      </c>
      <c r="F198" s="179"/>
      <c r="G198" s="180">
        <f>ROUND(E198*F198,2)</f>
        <v>0</v>
      </c>
      <c r="H198" s="179"/>
      <c r="I198" s="180">
        <f>ROUND(E198*H198,2)</f>
        <v>0</v>
      </c>
      <c r="J198" s="179"/>
      <c r="K198" s="180">
        <f>ROUND(E198*J198,2)</f>
        <v>0</v>
      </c>
      <c r="L198" s="180">
        <v>21</v>
      </c>
      <c r="M198" s="180">
        <f>G198*(1+L198/100)</f>
        <v>0</v>
      </c>
      <c r="N198" s="180">
        <v>3.5819999999999998E-2</v>
      </c>
      <c r="O198" s="180">
        <f>ROUND(E198*N198,2)</f>
        <v>1</v>
      </c>
      <c r="P198" s="180">
        <v>0</v>
      </c>
      <c r="Q198" s="180">
        <f>ROUND(E198*P198,2)</f>
        <v>0</v>
      </c>
      <c r="R198" s="180" t="s">
        <v>325</v>
      </c>
      <c r="S198" s="180" t="s">
        <v>148</v>
      </c>
      <c r="T198" s="181" t="s">
        <v>148</v>
      </c>
      <c r="U198" s="160">
        <v>3.024</v>
      </c>
      <c r="V198" s="160">
        <f>ROUND(E198*U198,2)</f>
        <v>84.67</v>
      </c>
      <c r="W198" s="160"/>
      <c r="X198" s="160" t="s">
        <v>230</v>
      </c>
      <c r="Y198" s="151"/>
      <c r="Z198" s="151"/>
      <c r="AA198" s="151"/>
      <c r="AB198" s="151"/>
      <c r="AC198" s="151"/>
      <c r="AD198" s="151"/>
      <c r="AE198" s="151"/>
      <c r="AF198" s="151"/>
      <c r="AG198" s="151" t="s">
        <v>231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22.5" outlineLevel="1" x14ac:dyDescent="0.2">
      <c r="A199" s="168">
        <v>59</v>
      </c>
      <c r="B199" s="169" t="s">
        <v>373</v>
      </c>
      <c r="C199" s="185" t="s">
        <v>374</v>
      </c>
      <c r="D199" s="170" t="s">
        <v>228</v>
      </c>
      <c r="E199" s="171">
        <v>8</v>
      </c>
      <c r="F199" s="172"/>
      <c r="G199" s="173">
        <f>ROUND(E199*F199,2)</f>
        <v>0</v>
      </c>
      <c r="H199" s="172"/>
      <c r="I199" s="173">
        <f>ROUND(E199*H199,2)</f>
        <v>0</v>
      </c>
      <c r="J199" s="172"/>
      <c r="K199" s="173">
        <f>ROUND(E199*J199,2)</f>
        <v>0</v>
      </c>
      <c r="L199" s="173">
        <v>21</v>
      </c>
      <c r="M199" s="173">
        <f>G199*(1+L199/100)</f>
        <v>0</v>
      </c>
      <c r="N199" s="173">
        <v>2.4544899999999998</v>
      </c>
      <c r="O199" s="173">
        <f>ROUND(E199*N199,2)</f>
        <v>19.64</v>
      </c>
      <c r="P199" s="173">
        <v>0</v>
      </c>
      <c r="Q199" s="173">
        <f>ROUND(E199*P199,2)</f>
        <v>0</v>
      </c>
      <c r="R199" s="173" t="s">
        <v>325</v>
      </c>
      <c r="S199" s="173" t="s">
        <v>148</v>
      </c>
      <c r="T199" s="174" t="s">
        <v>148</v>
      </c>
      <c r="U199" s="160">
        <v>20.363</v>
      </c>
      <c r="V199" s="160">
        <f>ROUND(E199*U199,2)</f>
        <v>162.9</v>
      </c>
      <c r="W199" s="160"/>
      <c r="X199" s="160" t="s">
        <v>230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231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58"/>
      <c r="B200" s="159"/>
      <c r="C200" s="255" t="s">
        <v>375</v>
      </c>
      <c r="D200" s="256"/>
      <c r="E200" s="256"/>
      <c r="F200" s="256"/>
      <c r="G200" s="256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233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75">
        <v>60</v>
      </c>
      <c r="B201" s="176" t="s">
        <v>376</v>
      </c>
      <c r="C201" s="184" t="s">
        <v>377</v>
      </c>
      <c r="D201" s="177" t="s">
        <v>228</v>
      </c>
      <c r="E201" s="178">
        <v>8</v>
      </c>
      <c r="F201" s="179"/>
      <c r="G201" s="180">
        <f>ROUND(E201*F201,2)</f>
        <v>0</v>
      </c>
      <c r="H201" s="179"/>
      <c r="I201" s="180">
        <f>ROUND(E201*H201,2)</f>
        <v>0</v>
      </c>
      <c r="J201" s="179"/>
      <c r="K201" s="180">
        <f>ROUND(E201*J201,2)</f>
        <v>0</v>
      </c>
      <c r="L201" s="180">
        <v>21</v>
      </c>
      <c r="M201" s="180">
        <f>G201*(1+L201/100)</f>
        <v>0</v>
      </c>
      <c r="N201" s="180">
        <v>7.0200000000000002E-3</v>
      </c>
      <c r="O201" s="180">
        <f>ROUND(E201*N201,2)</f>
        <v>0.06</v>
      </c>
      <c r="P201" s="180">
        <v>0</v>
      </c>
      <c r="Q201" s="180">
        <f>ROUND(E201*P201,2)</f>
        <v>0</v>
      </c>
      <c r="R201" s="180"/>
      <c r="S201" s="180" t="s">
        <v>148</v>
      </c>
      <c r="T201" s="181" t="s">
        <v>148</v>
      </c>
      <c r="U201" s="160">
        <v>0.92</v>
      </c>
      <c r="V201" s="160">
        <f>ROUND(E201*U201,2)</f>
        <v>7.36</v>
      </c>
      <c r="W201" s="160"/>
      <c r="X201" s="160" t="s">
        <v>230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231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68">
        <v>61</v>
      </c>
      <c r="B202" s="169" t="s">
        <v>378</v>
      </c>
      <c r="C202" s="185" t="s">
        <v>379</v>
      </c>
      <c r="D202" s="170" t="s">
        <v>258</v>
      </c>
      <c r="E202" s="171">
        <v>160.65700000000001</v>
      </c>
      <c r="F202" s="172"/>
      <c r="G202" s="173">
        <f>ROUND(E202*F202,2)</f>
        <v>0</v>
      </c>
      <c r="H202" s="172"/>
      <c r="I202" s="173">
        <f>ROUND(E202*H202,2)</f>
        <v>0</v>
      </c>
      <c r="J202" s="172"/>
      <c r="K202" s="173">
        <f>ROUND(E202*J202,2)</f>
        <v>0</v>
      </c>
      <c r="L202" s="173">
        <v>21</v>
      </c>
      <c r="M202" s="173">
        <f>G202*(1+L202/100)</f>
        <v>0</v>
      </c>
      <c r="N202" s="173">
        <v>2.5249999999999999</v>
      </c>
      <c r="O202" s="173">
        <f>ROUND(E202*N202,2)</f>
        <v>405.66</v>
      </c>
      <c r="P202" s="173">
        <v>0</v>
      </c>
      <c r="Q202" s="173">
        <f>ROUND(E202*P202,2)</f>
        <v>0</v>
      </c>
      <c r="R202" s="173" t="s">
        <v>325</v>
      </c>
      <c r="S202" s="173" t="s">
        <v>148</v>
      </c>
      <c r="T202" s="174" t="s">
        <v>148</v>
      </c>
      <c r="U202" s="160">
        <v>1.3029999999999999</v>
      </c>
      <c r="V202" s="160">
        <f>ROUND(E202*U202,2)</f>
        <v>209.34</v>
      </c>
      <c r="W202" s="160"/>
      <c r="X202" s="160" t="s">
        <v>230</v>
      </c>
      <c r="Y202" s="151"/>
      <c r="Z202" s="151"/>
      <c r="AA202" s="151"/>
      <c r="AB202" s="151"/>
      <c r="AC202" s="151"/>
      <c r="AD202" s="151"/>
      <c r="AE202" s="151"/>
      <c r="AF202" s="151"/>
      <c r="AG202" s="151" t="s">
        <v>231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58"/>
      <c r="B203" s="159"/>
      <c r="C203" s="255" t="s">
        <v>380</v>
      </c>
      <c r="D203" s="256"/>
      <c r="E203" s="256"/>
      <c r="F203" s="256"/>
      <c r="G203" s="256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51"/>
      <c r="Z203" s="151"/>
      <c r="AA203" s="151"/>
      <c r="AB203" s="151"/>
      <c r="AC203" s="151"/>
      <c r="AD203" s="151"/>
      <c r="AE203" s="151"/>
      <c r="AF203" s="151"/>
      <c r="AG203" s="151" t="s">
        <v>233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58"/>
      <c r="B204" s="159"/>
      <c r="C204" s="192" t="s">
        <v>566</v>
      </c>
      <c r="D204" s="189"/>
      <c r="E204" s="190">
        <v>160.65700000000001</v>
      </c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1"/>
      <c r="Z204" s="151"/>
      <c r="AA204" s="151"/>
      <c r="AB204" s="151"/>
      <c r="AC204" s="151"/>
      <c r="AD204" s="151"/>
      <c r="AE204" s="151"/>
      <c r="AF204" s="151"/>
      <c r="AG204" s="151" t="s">
        <v>264</v>
      </c>
      <c r="AH204" s="151">
        <v>0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75">
        <v>62</v>
      </c>
      <c r="B205" s="176" t="s">
        <v>382</v>
      </c>
      <c r="C205" s="184" t="s">
        <v>383</v>
      </c>
      <c r="D205" s="177" t="s">
        <v>384</v>
      </c>
      <c r="E205" s="178">
        <v>8</v>
      </c>
      <c r="F205" s="179"/>
      <c r="G205" s="180">
        <f t="shared" ref="G205:G215" si="0">ROUND(E205*F205,2)</f>
        <v>0</v>
      </c>
      <c r="H205" s="179"/>
      <c r="I205" s="180">
        <f t="shared" ref="I205:I215" si="1">ROUND(E205*H205,2)</f>
        <v>0</v>
      </c>
      <c r="J205" s="179"/>
      <c r="K205" s="180">
        <f t="shared" ref="K205:K215" si="2">ROUND(E205*J205,2)</f>
        <v>0</v>
      </c>
      <c r="L205" s="180">
        <v>21</v>
      </c>
      <c r="M205" s="180">
        <f t="shared" ref="M205:M215" si="3">G205*(1+L205/100)</f>
        <v>0</v>
      </c>
      <c r="N205" s="180">
        <v>0.10199999999999999</v>
      </c>
      <c r="O205" s="180">
        <f t="shared" ref="O205:O215" si="4">ROUND(E205*N205,2)</f>
        <v>0.82</v>
      </c>
      <c r="P205" s="180">
        <v>0</v>
      </c>
      <c r="Q205" s="180">
        <f t="shared" ref="Q205:Q215" si="5">ROUND(E205*P205,2)</f>
        <v>0</v>
      </c>
      <c r="R205" s="180"/>
      <c r="S205" s="180" t="s">
        <v>164</v>
      </c>
      <c r="T205" s="181" t="s">
        <v>149</v>
      </c>
      <c r="U205" s="160">
        <v>0</v>
      </c>
      <c r="V205" s="160">
        <f t="shared" ref="V205:V215" si="6">ROUND(E205*U205,2)</f>
        <v>0</v>
      </c>
      <c r="W205" s="160"/>
      <c r="X205" s="160" t="s">
        <v>385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386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75">
        <v>63</v>
      </c>
      <c r="B206" s="176" t="s">
        <v>387</v>
      </c>
      <c r="C206" s="184" t="s">
        <v>388</v>
      </c>
      <c r="D206" s="177" t="s">
        <v>384</v>
      </c>
      <c r="E206" s="178">
        <v>2</v>
      </c>
      <c r="F206" s="179"/>
      <c r="G206" s="180">
        <f t="shared" si="0"/>
        <v>0</v>
      </c>
      <c r="H206" s="179"/>
      <c r="I206" s="180">
        <f t="shared" si="1"/>
        <v>0</v>
      </c>
      <c r="J206" s="179"/>
      <c r="K206" s="180">
        <f t="shared" si="2"/>
        <v>0</v>
      </c>
      <c r="L206" s="180">
        <v>21</v>
      </c>
      <c r="M206" s="180">
        <f t="shared" si="3"/>
        <v>0</v>
      </c>
      <c r="N206" s="180">
        <v>0</v>
      </c>
      <c r="O206" s="180">
        <f t="shared" si="4"/>
        <v>0</v>
      </c>
      <c r="P206" s="180">
        <v>0</v>
      </c>
      <c r="Q206" s="180">
        <f t="shared" si="5"/>
        <v>0</v>
      </c>
      <c r="R206" s="180"/>
      <c r="S206" s="180" t="s">
        <v>164</v>
      </c>
      <c r="T206" s="181" t="s">
        <v>149</v>
      </c>
      <c r="U206" s="160">
        <v>0</v>
      </c>
      <c r="V206" s="160">
        <f t="shared" si="6"/>
        <v>0</v>
      </c>
      <c r="W206" s="160"/>
      <c r="X206" s="160" t="s">
        <v>385</v>
      </c>
      <c r="Y206" s="151"/>
      <c r="Z206" s="151"/>
      <c r="AA206" s="151"/>
      <c r="AB206" s="151"/>
      <c r="AC206" s="151"/>
      <c r="AD206" s="151"/>
      <c r="AE206" s="151"/>
      <c r="AF206" s="151"/>
      <c r="AG206" s="151" t="s">
        <v>386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75">
        <v>64</v>
      </c>
      <c r="B207" s="176" t="s">
        <v>389</v>
      </c>
      <c r="C207" s="184" t="s">
        <v>390</v>
      </c>
      <c r="D207" s="177" t="s">
        <v>391</v>
      </c>
      <c r="E207" s="178">
        <v>31</v>
      </c>
      <c r="F207" s="179"/>
      <c r="G207" s="180">
        <f t="shared" si="0"/>
        <v>0</v>
      </c>
      <c r="H207" s="179"/>
      <c r="I207" s="180">
        <f t="shared" si="1"/>
        <v>0</v>
      </c>
      <c r="J207" s="179"/>
      <c r="K207" s="180">
        <f t="shared" si="2"/>
        <v>0</v>
      </c>
      <c r="L207" s="180">
        <v>21</v>
      </c>
      <c r="M207" s="180">
        <f t="shared" si="3"/>
        <v>0</v>
      </c>
      <c r="N207" s="180">
        <v>0</v>
      </c>
      <c r="O207" s="180">
        <f t="shared" si="4"/>
        <v>0</v>
      </c>
      <c r="P207" s="180">
        <v>0</v>
      </c>
      <c r="Q207" s="180">
        <f t="shared" si="5"/>
        <v>0</v>
      </c>
      <c r="R207" s="180"/>
      <c r="S207" s="180" t="s">
        <v>164</v>
      </c>
      <c r="T207" s="181" t="s">
        <v>149</v>
      </c>
      <c r="U207" s="160">
        <v>0</v>
      </c>
      <c r="V207" s="160">
        <f t="shared" si="6"/>
        <v>0</v>
      </c>
      <c r="W207" s="160"/>
      <c r="X207" s="160" t="s">
        <v>385</v>
      </c>
      <c r="Y207" s="151"/>
      <c r="Z207" s="151"/>
      <c r="AA207" s="151"/>
      <c r="AB207" s="151"/>
      <c r="AC207" s="151"/>
      <c r="AD207" s="151"/>
      <c r="AE207" s="151"/>
      <c r="AF207" s="151"/>
      <c r="AG207" s="151" t="s">
        <v>386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75">
        <v>65</v>
      </c>
      <c r="B208" s="176" t="s">
        <v>392</v>
      </c>
      <c r="C208" s="184" t="s">
        <v>393</v>
      </c>
      <c r="D208" s="177" t="s">
        <v>391</v>
      </c>
      <c r="E208" s="178">
        <v>8</v>
      </c>
      <c r="F208" s="179"/>
      <c r="G208" s="180">
        <f t="shared" si="0"/>
        <v>0</v>
      </c>
      <c r="H208" s="179"/>
      <c r="I208" s="180">
        <f t="shared" si="1"/>
        <v>0</v>
      </c>
      <c r="J208" s="179"/>
      <c r="K208" s="180">
        <f t="shared" si="2"/>
        <v>0</v>
      </c>
      <c r="L208" s="180">
        <v>21</v>
      </c>
      <c r="M208" s="180">
        <f t="shared" si="3"/>
        <v>0</v>
      </c>
      <c r="N208" s="180">
        <v>0</v>
      </c>
      <c r="O208" s="180">
        <f t="shared" si="4"/>
        <v>0</v>
      </c>
      <c r="P208" s="180">
        <v>0</v>
      </c>
      <c r="Q208" s="180">
        <f t="shared" si="5"/>
        <v>0</v>
      </c>
      <c r="R208" s="180"/>
      <c r="S208" s="180" t="s">
        <v>164</v>
      </c>
      <c r="T208" s="181" t="s">
        <v>149</v>
      </c>
      <c r="U208" s="160">
        <v>0</v>
      </c>
      <c r="V208" s="160">
        <f t="shared" si="6"/>
        <v>0</v>
      </c>
      <c r="W208" s="160"/>
      <c r="X208" s="160" t="s">
        <v>385</v>
      </c>
      <c r="Y208" s="151"/>
      <c r="Z208" s="151"/>
      <c r="AA208" s="151"/>
      <c r="AB208" s="151"/>
      <c r="AC208" s="151"/>
      <c r="AD208" s="151"/>
      <c r="AE208" s="151"/>
      <c r="AF208" s="151"/>
      <c r="AG208" s="151" t="s">
        <v>386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ht="22.5" outlineLevel="1" x14ac:dyDescent="0.2">
      <c r="A209" s="175">
        <v>66</v>
      </c>
      <c r="B209" s="176" t="s">
        <v>394</v>
      </c>
      <c r="C209" s="184" t="s">
        <v>395</v>
      </c>
      <c r="D209" s="177" t="s">
        <v>228</v>
      </c>
      <c r="E209" s="178">
        <v>8</v>
      </c>
      <c r="F209" s="179"/>
      <c r="G209" s="180">
        <f t="shared" si="0"/>
        <v>0</v>
      </c>
      <c r="H209" s="179"/>
      <c r="I209" s="180">
        <f t="shared" si="1"/>
        <v>0</v>
      </c>
      <c r="J209" s="179"/>
      <c r="K209" s="180">
        <f t="shared" si="2"/>
        <v>0</v>
      </c>
      <c r="L209" s="180">
        <v>21</v>
      </c>
      <c r="M209" s="180">
        <f t="shared" si="3"/>
        <v>0</v>
      </c>
      <c r="N209" s="180">
        <v>0.158</v>
      </c>
      <c r="O209" s="180">
        <f t="shared" si="4"/>
        <v>1.26</v>
      </c>
      <c r="P209" s="180">
        <v>0</v>
      </c>
      <c r="Q209" s="180">
        <f t="shared" si="5"/>
        <v>0</v>
      </c>
      <c r="R209" s="180" t="s">
        <v>340</v>
      </c>
      <c r="S209" s="180" t="s">
        <v>148</v>
      </c>
      <c r="T209" s="181" t="s">
        <v>148</v>
      </c>
      <c r="U209" s="160">
        <v>0</v>
      </c>
      <c r="V209" s="160">
        <f t="shared" si="6"/>
        <v>0</v>
      </c>
      <c r="W209" s="160"/>
      <c r="X209" s="160" t="s">
        <v>341</v>
      </c>
      <c r="Y209" s="151"/>
      <c r="Z209" s="151"/>
      <c r="AA209" s="151"/>
      <c r="AB209" s="151"/>
      <c r="AC209" s="151"/>
      <c r="AD209" s="151"/>
      <c r="AE209" s="151"/>
      <c r="AF209" s="151"/>
      <c r="AG209" s="151" t="s">
        <v>342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ht="22.5" outlineLevel="1" x14ac:dyDescent="0.2">
      <c r="A210" s="175">
        <v>67</v>
      </c>
      <c r="B210" s="176" t="s">
        <v>396</v>
      </c>
      <c r="C210" s="184" t="s">
        <v>397</v>
      </c>
      <c r="D210" s="177" t="s">
        <v>228</v>
      </c>
      <c r="E210" s="178">
        <v>8</v>
      </c>
      <c r="F210" s="179"/>
      <c r="G210" s="180">
        <f t="shared" si="0"/>
        <v>0</v>
      </c>
      <c r="H210" s="179"/>
      <c r="I210" s="180">
        <f t="shared" si="1"/>
        <v>0</v>
      </c>
      <c r="J210" s="179"/>
      <c r="K210" s="180">
        <f t="shared" si="2"/>
        <v>0</v>
      </c>
      <c r="L210" s="180">
        <v>21</v>
      </c>
      <c r="M210" s="180">
        <f t="shared" si="3"/>
        <v>0</v>
      </c>
      <c r="N210" s="180">
        <v>1.6140000000000001</v>
      </c>
      <c r="O210" s="180">
        <f t="shared" si="4"/>
        <v>12.91</v>
      </c>
      <c r="P210" s="180">
        <v>0</v>
      </c>
      <c r="Q210" s="180">
        <f t="shared" si="5"/>
        <v>0</v>
      </c>
      <c r="R210" s="180" t="s">
        <v>340</v>
      </c>
      <c r="S210" s="180" t="s">
        <v>148</v>
      </c>
      <c r="T210" s="181" t="s">
        <v>148</v>
      </c>
      <c r="U210" s="160">
        <v>0</v>
      </c>
      <c r="V210" s="160">
        <f t="shared" si="6"/>
        <v>0</v>
      </c>
      <c r="W210" s="160"/>
      <c r="X210" s="160" t="s">
        <v>341</v>
      </c>
      <c r="Y210" s="151"/>
      <c r="Z210" s="151"/>
      <c r="AA210" s="151"/>
      <c r="AB210" s="151"/>
      <c r="AC210" s="151"/>
      <c r="AD210" s="151"/>
      <c r="AE210" s="151"/>
      <c r="AF210" s="151"/>
      <c r="AG210" s="151" t="s">
        <v>342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ht="22.5" outlineLevel="1" x14ac:dyDescent="0.2">
      <c r="A211" s="175">
        <v>68</v>
      </c>
      <c r="B211" s="176" t="s">
        <v>398</v>
      </c>
      <c r="C211" s="184" t="s">
        <v>399</v>
      </c>
      <c r="D211" s="177" t="s">
        <v>228</v>
      </c>
      <c r="E211" s="178">
        <v>8.08</v>
      </c>
      <c r="F211" s="179"/>
      <c r="G211" s="180">
        <f t="shared" si="0"/>
        <v>0</v>
      </c>
      <c r="H211" s="179"/>
      <c r="I211" s="180">
        <f t="shared" si="1"/>
        <v>0</v>
      </c>
      <c r="J211" s="179"/>
      <c r="K211" s="180">
        <f t="shared" si="2"/>
        <v>0</v>
      </c>
      <c r="L211" s="180">
        <v>21</v>
      </c>
      <c r="M211" s="180">
        <f t="shared" si="3"/>
        <v>0</v>
      </c>
      <c r="N211" s="180">
        <v>0.56999999999999995</v>
      </c>
      <c r="O211" s="180">
        <f t="shared" si="4"/>
        <v>4.6100000000000003</v>
      </c>
      <c r="P211" s="180">
        <v>0</v>
      </c>
      <c r="Q211" s="180">
        <f t="shared" si="5"/>
        <v>0</v>
      </c>
      <c r="R211" s="180" t="s">
        <v>340</v>
      </c>
      <c r="S211" s="180" t="s">
        <v>148</v>
      </c>
      <c r="T211" s="181" t="s">
        <v>148</v>
      </c>
      <c r="U211" s="160">
        <v>0</v>
      </c>
      <c r="V211" s="160">
        <f t="shared" si="6"/>
        <v>0</v>
      </c>
      <c r="W211" s="160"/>
      <c r="X211" s="160" t="s">
        <v>341</v>
      </c>
      <c r="Y211" s="151"/>
      <c r="Z211" s="151"/>
      <c r="AA211" s="151"/>
      <c r="AB211" s="151"/>
      <c r="AC211" s="151"/>
      <c r="AD211" s="151"/>
      <c r="AE211" s="151"/>
      <c r="AF211" s="151"/>
      <c r="AG211" s="151" t="s">
        <v>342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ht="22.5" outlineLevel="1" x14ac:dyDescent="0.2">
      <c r="A212" s="175">
        <v>69</v>
      </c>
      <c r="B212" s="176" t="s">
        <v>400</v>
      </c>
      <c r="C212" s="184" t="s">
        <v>401</v>
      </c>
      <c r="D212" s="177" t="s">
        <v>228</v>
      </c>
      <c r="E212" s="178">
        <v>6.06</v>
      </c>
      <c r="F212" s="179"/>
      <c r="G212" s="180">
        <f t="shared" si="0"/>
        <v>0</v>
      </c>
      <c r="H212" s="179"/>
      <c r="I212" s="180">
        <f t="shared" si="1"/>
        <v>0</v>
      </c>
      <c r="J212" s="179"/>
      <c r="K212" s="180">
        <f t="shared" si="2"/>
        <v>0</v>
      </c>
      <c r="L212" s="180">
        <v>21</v>
      </c>
      <c r="M212" s="180">
        <f t="shared" si="3"/>
        <v>0</v>
      </c>
      <c r="N212" s="180">
        <v>0.25</v>
      </c>
      <c r="O212" s="180">
        <f t="shared" si="4"/>
        <v>1.52</v>
      </c>
      <c r="P212" s="180">
        <v>0</v>
      </c>
      <c r="Q212" s="180">
        <f t="shared" si="5"/>
        <v>0</v>
      </c>
      <c r="R212" s="180" t="s">
        <v>340</v>
      </c>
      <c r="S212" s="180" t="s">
        <v>148</v>
      </c>
      <c r="T212" s="181" t="s">
        <v>148</v>
      </c>
      <c r="U212" s="160">
        <v>0</v>
      </c>
      <c r="V212" s="160">
        <f t="shared" si="6"/>
        <v>0</v>
      </c>
      <c r="W212" s="160"/>
      <c r="X212" s="160" t="s">
        <v>341</v>
      </c>
      <c r="Y212" s="151"/>
      <c r="Z212" s="151"/>
      <c r="AA212" s="151"/>
      <c r="AB212" s="151"/>
      <c r="AC212" s="151"/>
      <c r="AD212" s="151"/>
      <c r="AE212" s="151"/>
      <c r="AF212" s="151"/>
      <c r="AG212" s="151" t="s">
        <v>342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22.5" outlineLevel="1" x14ac:dyDescent="0.2">
      <c r="A213" s="175">
        <v>70</v>
      </c>
      <c r="B213" s="176" t="s">
        <v>402</v>
      </c>
      <c r="C213" s="184" t="s">
        <v>403</v>
      </c>
      <c r="D213" s="177" t="s">
        <v>228</v>
      </c>
      <c r="E213" s="178">
        <v>6.06</v>
      </c>
      <c r="F213" s="179"/>
      <c r="G213" s="180">
        <f t="shared" si="0"/>
        <v>0</v>
      </c>
      <c r="H213" s="179"/>
      <c r="I213" s="180">
        <f t="shared" si="1"/>
        <v>0</v>
      </c>
      <c r="J213" s="179"/>
      <c r="K213" s="180">
        <f t="shared" si="2"/>
        <v>0</v>
      </c>
      <c r="L213" s="180">
        <v>21</v>
      </c>
      <c r="M213" s="180">
        <f t="shared" si="3"/>
        <v>0</v>
      </c>
      <c r="N213" s="180">
        <v>0.5</v>
      </c>
      <c r="O213" s="180">
        <f t="shared" si="4"/>
        <v>3.03</v>
      </c>
      <c r="P213" s="180">
        <v>0</v>
      </c>
      <c r="Q213" s="180">
        <f t="shared" si="5"/>
        <v>0</v>
      </c>
      <c r="R213" s="180" t="s">
        <v>340</v>
      </c>
      <c r="S213" s="180" t="s">
        <v>148</v>
      </c>
      <c r="T213" s="181" t="s">
        <v>148</v>
      </c>
      <c r="U213" s="160">
        <v>0</v>
      </c>
      <c r="V213" s="160">
        <f t="shared" si="6"/>
        <v>0</v>
      </c>
      <c r="W213" s="160"/>
      <c r="X213" s="160" t="s">
        <v>341</v>
      </c>
      <c r="Y213" s="151"/>
      <c r="Z213" s="151"/>
      <c r="AA213" s="151"/>
      <c r="AB213" s="151"/>
      <c r="AC213" s="151"/>
      <c r="AD213" s="151"/>
      <c r="AE213" s="151"/>
      <c r="AF213" s="151"/>
      <c r="AG213" s="151" t="s">
        <v>342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ht="22.5" outlineLevel="1" x14ac:dyDescent="0.2">
      <c r="A214" s="175">
        <v>71</v>
      </c>
      <c r="B214" s="176" t="s">
        <v>404</v>
      </c>
      <c r="C214" s="184" t="s">
        <v>405</v>
      </c>
      <c r="D214" s="177" t="s">
        <v>228</v>
      </c>
      <c r="E214" s="178">
        <v>11.11</v>
      </c>
      <c r="F214" s="179"/>
      <c r="G214" s="180">
        <f t="shared" si="0"/>
        <v>0</v>
      </c>
      <c r="H214" s="179"/>
      <c r="I214" s="180">
        <f t="shared" si="1"/>
        <v>0</v>
      </c>
      <c r="J214" s="179"/>
      <c r="K214" s="180">
        <f t="shared" si="2"/>
        <v>0</v>
      </c>
      <c r="L214" s="180">
        <v>21</v>
      </c>
      <c r="M214" s="180">
        <f t="shared" si="3"/>
        <v>0</v>
      </c>
      <c r="N214" s="180">
        <v>1</v>
      </c>
      <c r="O214" s="180">
        <f t="shared" si="4"/>
        <v>11.11</v>
      </c>
      <c r="P214" s="180">
        <v>0</v>
      </c>
      <c r="Q214" s="180">
        <f t="shared" si="5"/>
        <v>0</v>
      </c>
      <c r="R214" s="180" t="s">
        <v>340</v>
      </c>
      <c r="S214" s="180" t="s">
        <v>148</v>
      </c>
      <c r="T214" s="181" t="s">
        <v>148</v>
      </c>
      <c r="U214" s="160">
        <v>0</v>
      </c>
      <c r="V214" s="160">
        <f t="shared" si="6"/>
        <v>0</v>
      </c>
      <c r="W214" s="160"/>
      <c r="X214" s="160" t="s">
        <v>341</v>
      </c>
      <c r="Y214" s="151"/>
      <c r="Z214" s="151"/>
      <c r="AA214" s="151"/>
      <c r="AB214" s="151"/>
      <c r="AC214" s="151"/>
      <c r="AD214" s="151"/>
      <c r="AE214" s="151"/>
      <c r="AF214" s="151"/>
      <c r="AG214" s="151" t="s">
        <v>342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1" x14ac:dyDescent="0.2">
      <c r="A215" s="175">
        <v>72</v>
      </c>
      <c r="B215" s="176" t="s">
        <v>567</v>
      </c>
      <c r="C215" s="184" t="s">
        <v>568</v>
      </c>
      <c r="D215" s="177" t="s">
        <v>254</v>
      </c>
      <c r="E215" s="178">
        <v>389</v>
      </c>
      <c r="F215" s="179"/>
      <c r="G215" s="180">
        <f t="shared" si="0"/>
        <v>0</v>
      </c>
      <c r="H215" s="179"/>
      <c r="I215" s="180">
        <f t="shared" si="1"/>
        <v>0</v>
      </c>
      <c r="J215" s="179"/>
      <c r="K215" s="180">
        <f t="shared" si="2"/>
        <v>0</v>
      </c>
      <c r="L215" s="180">
        <v>21</v>
      </c>
      <c r="M215" s="180">
        <f t="shared" si="3"/>
        <v>0</v>
      </c>
      <c r="N215" s="180">
        <v>0.1</v>
      </c>
      <c r="O215" s="180">
        <f t="shared" si="4"/>
        <v>38.9</v>
      </c>
      <c r="P215" s="180">
        <v>0</v>
      </c>
      <c r="Q215" s="180">
        <f t="shared" si="5"/>
        <v>0</v>
      </c>
      <c r="R215" s="180" t="s">
        <v>340</v>
      </c>
      <c r="S215" s="180" t="s">
        <v>148</v>
      </c>
      <c r="T215" s="181" t="s">
        <v>148</v>
      </c>
      <c r="U215" s="160">
        <v>0</v>
      </c>
      <c r="V215" s="160">
        <f t="shared" si="6"/>
        <v>0</v>
      </c>
      <c r="W215" s="160"/>
      <c r="X215" s="160" t="s">
        <v>341</v>
      </c>
      <c r="Y215" s="151"/>
      <c r="Z215" s="151"/>
      <c r="AA215" s="151"/>
      <c r="AB215" s="151"/>
      <c r="AC215" s="151"/>
      <c r="AD215" s="151"/>
      <c r="AE215" s="151"/>
      <c r="AF215" s="151"/>
      <c r="AG215" s="151" t="s">
        <v>342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x14ac:dyDescent="0.2">
      <c r="A216" s="162" t="s">
        <v>143</v>
      </c>
      <c r="B216" s="163" t="s">
        <v>108</v>
      </c>
      <c r="C216" s="183" t="s">
        <v>109</v>
      </c>
      <c r="D216" s="164"/>
      <c r="E216" s="165"/>
      <c r="F216" s="166"/>
      <c r="G216" s="166">
        <f>SUMIF(AG217:AG218,"&lt;&gt;NOR",G217:G218)</f>
        <v>0</v>
      </c>
      <c r="H216" s="166"/>
      <c r="I216" s="166">
        <f>SUM(I217:I218)</f>
        <v>0</v>
      </c>
      <c r="J216" s="166"/>
      <c r="K216" s="166">
        <f>SUM(K217:K218)</f>
        <v>0</v>
      </c>
      <c r="L216" s="166"/>
      <c r="M216" s="166">
        <f>SUM(M217:M218)</f>
        <v>0</v>
      </c>
      <c r="N216" s="166"/>
      <c r="O216" s="166">
        <f>SUM(O217:O218)</f>
        <v>0</v>
      </c>
      <c r="P216" s="166"/>
      <c r="Q216" s="166">
        <f>SUM(Q217:Q218)</f>
        <v>0</v>
      </c>
      <c r="R216" s="166"/>
      <c r="S216" s="166"/>
      <c r="T216" s="167"/>
      <c r="U216" s="161"/>
      <c r="V216" s="161">
        <f>SUM(V217:V218)</f>
        <v>73.2</v>
      </c>
      <c r="W216" s="161"/>
      <c r="X216" s="161"/>
      <c r="AG216" t="s">
        <v>144</v>
      </c>
    </row>
    <row r="217" spans="1:60" outlineLevel="1" x14ac:dyDescent="0.2">
      <c r="A217" s="168">
        <v>73</v>
      </c>
      <c r="B217" s="169" t="s">
        <v>569</v>
      </c>
      <c r="C217" s="185" t="s">
        <v>570</v>
      </c>
      <c r="D217" s="170" t="s">
        <v>411</v>
      </c>
      <c r="E217" s="171">
        <v>731.96943999999996</v>
      </c>
      <c r="F217" s="172"/>
      <c r="G217" s="173">
        <f>ROUND(E217*F217,2)</f>
        <v>0</v>
      </c>
      <c r="H217" s="172"/>
      <c r="I217" s="173">
        <f>ROUND(E217*H217,2)</f>
        <v>0</v>
      </c>
      <c r="J217" s="172"/>
      <c r="K217" s="173">
        <f>ROUND(E217*J217,2)</f>
        <v>0</v>
      </c>
      <c r="L217" s="173">
        <v>21</v>
      </c>
      <c r="M217" s="173">
        <f>G217*(1+L217/100)</f>
        <v>0</v>
      </c>
      <c r="N217" s="173">
        <v>0</v>
      </c>
      <c r="O217" s="173">
        <f>ROUND(E217*N217,2)</f>
        <v>0</v>
      </c>
      <c r="P217" s="173">
        <v>0</v>
      </c>
      <c r="Q217" s="173">
        <f>ROUND(E217*P217,2)</f>
        <v>0</v>
      </c>
      <c r="R217" s="173" t="s">
        <v>325</v>
      </c>
      <c r="S217" s="173" t="s">
        <v>148</v>
      </c>
      <c r="T217" s="174" t="s">
        <v>148</v>
      </c>
      <c r="U217" s="160">
        <v>0.1</v>
      </c>
      <c r="V217" s="160">
        <f>ROUND(E217*U217,2)</f>
        <v>73.2</v>
      </c>
      <c r="W217" s="160"/>
      <c r="X217" s="160" t="s">
        <v>422</v>
      </c>
      <c r="Y217" s="151"/>
      <c r="Z217" s="151"/>
      <c r="AA217" s="151"/>
      <c r="AB217" s="151"/>
      <c r="AC217" s="151"/>
      <c r="AD217" s="151"/>
      <c r="AE217" s="151"/>
      <c r="AF217" s="151"/>
      <c r="AG217" s="151" t="s">
        <v>423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1" x14ac:dyDescent="0.2">
      <c r="A218" s="158"/>
      <c r="B218" s="159"/>
      <c r="C218" s="255" t="s">
        <v>571</v>
      </c>
      <c r="D218" s="256"/>
      <c r="E218" s="256"/>
      <c r="F218" s="256"/>
      <c r="G218" s="256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51"/>
      <c r="Z218" s="151"/>
      <c r="AA218" s="151"/>
      <c r="AB218" s="151"/>
      <c r="AC218" s="151"/>
      <c r="AD218" s="151"/>
      <c r="AE218" s="151"/>
      <c r="AF218" s="151"/>
      <c r="AG218" s="151" t="s">
        <v>233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x14ac:dyDescent="0.2">
      <c r="A219" s="162" t="s">
        <v>143</v>
      </c>
      <c r="B219" s="163" t="s">
        <v>110</v>
      </c>
      <c r="C219" s="183" t="s">
        <v>111</v>
      </c>
      <c r="D219" s="164"/>
      <c r="E219" s="165"/>
      <c r="F219" s="166"/>
      <c r="G219" s="166">
        <f>SUMIF(AG220:AG222,"&lt;&gt;NOR",G220:G222)</f>
        <v>0</v>
      </c>
      <c r="H219" s="166"/>
      <c r="I219" s="166">
        <f>SUM(I220:I222)</f>
        <v>0</v>
      </c>
      <c r="J219" s="166"/>
      <c r="K219" s="166">
        <f>SUM(K220:K222)</f>
        <v>0</v>
      </c>
      <c r="L219" s="166"/>
      <c r="M219" s="166">
        <f>SUM(M220:M222)</f>
        <v>0</v>
      </c>
      <c r="N219" s="166"/>
      <c r="O219" s="166">
        <f>SUM(O220:O222)</f>
        <v>1.19</v>
      </c>
      <c r="P219" s="166"/>
      <c r="Q219" s="166">
        <f>SUM(Q220:Q222)</f>
        <v>0</v>
      </c>
      <c r="R219" s="166"/>
      <c r="S219" s="166"/>
      <c r="T219" s="167"/>
      <c r="U219" s="161"/>
      <c r="V219" s="161">
        <f>SUM(V220:V222)</f>
        <v>33.479999999999997</v>
      </c>
      <c r="W219" s="161"/>
      <c r="X219" s="161"/>
      <c r="AG219" t="s">
        <v>144</v>
      </c>
    </row>
    <row r="220" spans="1:60" outlineLevel="1" x14ac:dyDescent="0.2">
      <c r="A220" s="175">
        <v>74</v>
      </c>
      <c r="B220" s="176" t="s">
        <v>572</v>
      </c>
      <c r="C220" s="184" t="s">
        <v>573</v>
      </c>
      <c r="D220" s="177" t="s">
        <v>254</v>
      </c>
      <c r="E220" s="178">
        <v>44</v>
      </c>
      <c r="F220" s="179"/>
      <c r="G220" s="180">
        <f>ROUND(E220*F220,2)</f>
        <v>0</v>
      </c>
      <c r="H220" s="179"/>
      <c r="I220" s="180">
        <f>ROUND(E220*H220,2)</f>
        <v>0</v>
      </c>
      <c r="J220" s="179"/>
      <c r="K220" s="180">
        <f>ROUND(E220*J220,2)</f>
        <v>0</v>
      </c>
      <c r="L220" s="180">
        <v>21</v>
      </c>
      <c r="M220" s="180">
        <f>G220*(1+L220/100)</f>
        <v>0</v>
      </c>
      <c r="N220" s="180">
        <v>2.7119999999999998E-2</v>
      </c>
      <c r="O220" s="180">
        <f>ROUND(E220*N220,2)</f>
        <v>1.19</v>
      </c>
      <c r="P220" s="180">
        <v>0</v>
      </c>
      <c r="Q220" s="180">
        <f>ROUND(E220*P220,2)</f>
        <v>0</v>
      </c>
      <c r="R220" s="180"/>
      <c r="S220" s="180" t="s">
        <v>148</v>
      </c>
      <c r="T220" s="181" t="s">
        <v>148</v>
      </c>
      <c r="U220" s="160">
        <v>0.76100000000000001</v>
      </c>
      <c r="V220" s="160">
        <f>ROUND(E220*U220,2)</f>
        <v>33.479999999999997</v>
      </c>
      <c r="W220" s="160"/>
      <c r="X220" s="160" t="s">
        <v>230</v>
      </c>
      <c r="Y220" s="151"/>
      <c r="Z220" s="151"/>
      <c r="AA220" s="151"/>
      <c r="AB220" s="151"/>
      <c r="AC220" s="151"/>
      <c r="AD220" s="151"/>
      <c r="AE220" s="151"/>
      <c r="AF220" s="151"/>
      <c r="AG220" s="151" t="s">
        <v>231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75">
        <v>75</v>
      </c>
      <c r="B221" s="176" t="s">
        <v>574</v>
      </c>
      <c r="C221" s="184" t="s">
        <v>575</v>
      </c>
      <c r="D221" s="177" t="s">
        <v>576</v>
      </c>
      <c r="E221" s="178">
        <v>44</v>
      </c>
      <c r="F221" s="179"/>
      <c r="G221" s="180">
        <f>ROUND(E221*F221,2)</f>
        <v>0</v>
      </c>
      <c r="H221" s="179"/>
      <c r="I221" s="180">
        <f>ROUND(E221*H221,2)</f>
        <v>0</v>
      </c>
      <c r="J221" s="179"/>
      <c r="K221" s="180">
        <f>ROUND(E221*J221,2)</f>
        <v>0</v>
      </c>
      <c r="L221" s="180">
        <v>21</v>
      </c>
      <c r="M221" s="180">
        <f>G221*(1+L221/100)</f>
        <v>0</v>
      </c>
      <c r="N221" s="180">
        <v>0</v>
      </c>
      <c r="O221" s="180">
        <f>ROUND(E221*N221,2)</f>
        <v>0</v>
      </c>
      <c r="P221" s="180">
        <v>0</v>
      </c>
      <c r="Q221" s="180">
        <f>ROUND(E221*P221,2)</f>
        <v>0</v>
      </c>
      <c r="R221" s="180"/>
      <c r="S221" s="180" t="s">
        <v>164</v>
      </c>
      <c r="T221" s="181" t="s">
        <v>149</v>
      </c>
      <c r="U221" s="160">
        <v>0</v>
      </c>
      <c r="V221" s="160">
        <f>ROUND(E221*U221,2)</f>
        <v>0</v>
      </c>
      <c r="W221" s="160"/>
      <c r="X221" s="160" t="s">
        <v>385</v>
      </c>
      <c r="Y221" s="151"/>
      <c r="Z221" s="151"/>
      <c r="AA221" s="151"/>
      <c r="AB221" s="151"/>
      <c r="AC221" s="151"/>
      <c r="AD221" s="151"/>
      <c r="AE221" s="151"/>
      <c r="AF221" s="151"/>
      <c r="AG221" s="151" t="s">
        <v>386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22.5" outlineLevel="1" x14ac:dyDescent="0.2">
      <c r="A222" s="168">
        <v>76</v>
      </c>
      <c r="B222" s="169" t="s">
        <v>577</v>
      </c>
      <c r="C222" s="185" t="s">
        <v>578</v>
      </c>
      <c r="D222" s="170" t="s">
        <v>228</v>
      </c>
      <c r="E222" s="171">
        <v>2</v>
      </c>
      <c r="F222" s="172"/>
      <c r="G222" s="173">
        <f>ROUND(E222*F222,2)</f>
        <v>0</v>
      </c>
      <c r="H222" s="172"/>
      <c r="I222" s="173">
        <f>ROUND(E222*H222,2)</f>
        <v>0</v>
      </c>
      <c r="J222" s="172"/>
      <c r="K222" s="173">
        <f>ROUND(E222*J222,2)</f>
        <v>0</v>
      </c>
      <c r="L222" s="173">
        <v>21</v>
      </c>
      <c r="M222" s="173">
        <f>G222*(1+L222/100)</f>
        <v>0</v>
      </c>
      <c r="N222" s="173">
        <v>2E-3</v>
      </c>
      <c r="O222" s="173">
        <f>ROUND(E222*N222,2)</f>
        <v>0</v>
      </c>
      <c r="P222" s="173">
        <v>0</v>
      </c>
      <c r="Q222" s="173">
        <f>ROUND(E222*P222,2)</f>
        <v>0</v>
      </c>
      <c r="R222" s="173" t="s">
        <v>340</v>
      </c>
      <c r="S222" s="173" t="s">
        <v>148</v>
      </c>
      <c r="T222" s="174" t="s">
        <v>148</v>
      </c>
      <c r="U222" s="160">
        <v>0</v>
      </c>
      <c r="V222" s="160">
        <f>ROUND(E222*U222,2)</f>
        <v>0</v>
      </c>
      <c r="W222" s="160"/>
      <c r="X222" s="160" t="s">
        <v>341</v>
      </c>
      <c r="Y222" s="151"/>
      <c r="Z222" s="151"/>
      <c r="AA222" s="151"/>
      <c r="AB222" s="151"/>
      <c r="AC222" s="151"/>
      <c r="AD222" s="151"/>
      <c r="AE222" s="151"/>
      <c r="AF222" s="151"/>
      <c r="AG222" s="151" t="s">
        <v>342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x14ac:dyDescent="0.2">
      <c r="A223" s="3"/>
      <c r="B223" s="4"/>
      <c r="C223" s="186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AE223">
        <v>15</v>
      </c>
      <c r="AF223">
        <v>21</v>
      </c>
      <c r="AG223" t="s">
        <v>130</v>
      </c>
    </row>
    <row r="224" spans="1:60" x14ac:dyDescent="0.2">
      <c r="A224" s="154"/>
      <c r="B224" s="155" t="s">
        <v>29</v>
      </c>
      <c r="C224" s="187"/>
      <c r="D224" s="156"/>
      <c r="E224" s="157"/>
      <c r="F224" s="157"/>
      <c r="G224" s="182">
        <f>G8+G166+G173+G175+G186+G192+G216+G219</f>
        <v>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AE224">
        <f>SUMIF(L7:L222,AE223,G7:G222)</f>
        <v>0</v>
      </c>
      <c r="AF224">
        <f>SUMIF(L7:L222,AF223,G7:G222)</f>
        <v>0</v>
      </c>
      <c r="AG224" t="s">
        <v>223</v>
      </c>
    </row>
    <row r="225" spans="3:33" x14ac:dyDescent="0.2">
      <c r="C225" s="188"/>
      <c r="D225" s="10"/>
      <c r="AG225" t="s">
        <v>224</v>
      </c>
    </row>
    <row r="226" spans="3:33" x14ac:dyDescent="0.2">
      <c r="D226" s="10"/>
    </row>
    <row r="227" spans="3:33" x14ac:dyDescent="0.2">
      <c r="D227" s="10"/>
    </row>
    <row r="228" spans="3:33" x14ac:dyDescent="0.2">
      <c r="D228" s="10"/>
    </row>
    <row r="229" spans="3:33" x14ac:dyDescent="0.2">
      <c r="D229" s="10"/>
    </row>
    <row r="230" spans="3:33" x14ac:dyDescent="0.2">
      <c r="D230" s="10"/>
    </row>
    <row r="231" spans="3:33" x14ac:dyDescent="0.2">
      <c r="D231" s="10"/>
    </row>
    <row r="232" spans="3:33" x14ac:dyDescent="0.2">
      <c r="D232" s="10"/>
    </row>
    <row r="233" spans="3:33" x14ac:dyDescent="0.2">
      <c r="D233" s="10"/>
    </row>
    <row r="234" spans="3:33" x14ac:dyDescent="0.2">
      <c r="D234" s="10"/>
    </row>
    <row r="235" spans="3:33" x14ac:dyDescent="0.2">
      <c r="D235" s="10"/>
    </row>
    <row r="236" spans="3:33" x14ac:dyDescent="0.2">
      <c r="D236" s="10"/>
    </row>
    <row r="237" spans="3:33" x14ac:dyDescent="0.2">
      <c r="D237" s="10"/>
    </row>
    <row r="238" spans="3:33" x14ac:dyDescent="0.2">
      <c r="D238" s="10"/>
    </row>
    <row r="239" spans="3:33" x14ac:dyDescent="0.2">
      <c r="D239" s="10"/>
    </row>
    <row r="240" spans="3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FD" sheet="1" objects="1" scenarios="1"/>
  <mergeCells count="52">
    <mergeCell ref="C196:G196"/>
    <mergeCell ref="C200:G200"/>
    <mergeCell ref="C203:G203"/>
    <mergeCell ref="C218:G218"/>
    <mergeCell ref="C162:G162"/>
    <mergeCell ref="C168:G168"/>
    <mergeCell ref="C177:G177"/>
    <mergeCell ref="C181:G181"/>
    <mergeCell ref="C191:G191"/>
    <mergeCell ref="C194:G194"/>
    <mergeCell ref="C159:G159"/>
    <mergeCell ref="C117:G117"/>
    <mergeCell ref="C120:G120"/>
    <mergeCell ref="C123:G123"/>
    <mergeCell ref="C127:G127"/>
    <mergeCell ref="C130:G130"/>
    <mergeCell ref="C133:G133"/>
    <mergeCell ref="C136:G136"/>
    <mergeCell ref="C138:G138"/>
    <mergeCell ref="C141:G141"/>
    <mergeCell ref="C150:G150"/>
    <mergeCell ref="C157:G157"/>
    <mergeCell ref="C107:G107"/>
    <mergeCell ref="C54:G54"/>
    <mergeCell ref="C57:G57"/>
    <mergeCell ref="C69:G69"/>
    <mergeCell ref="C72:G72"/>
    <mergeCell ref="C84:G84"/>
    <mergeCell ref="C85:G85"/>
    <mergeCell ref="C87:G87"/>
    <mergeCell ref="C89:G89"/>
    <mergeCell ref="C91:G91"/>
    <mergeCell ref="C101:G101"/>
    <mergeCell ref="C104:G104"/>
    <mergeCell ref="C41:G41"/>
    <mergeCell ref="C14:G14"/>
    <mergeCell ref="C16:G16"/>
    <mergeCell ref="C18:G18"/>
    <mergeCell ref="C20:G20"/>
    <mergeCell ref="C22:G22"/>
    <mergeCell ref="C24:G24"/>
    <mergeCell ref="C26:G26"/>
    <mergeCell ref="C28:G28"/>
    <mergeCell ref="C30:G30"/>
    <mergeCell ref="C33:G33"/>
    <mergeCell ref="C37:G37"/>
    <mergeCell ref="C12:G12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tabSelected="1" workbookViewId="0">
      <pane ySplit="7" topLeftCell="A254" activePane="bottomLeft" state="frozen"/>
      <selection pane="bottomLeft" activeCell="AP264" sqref="AP264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225</v>
      </c>
      <c r="B1" s="248"/>
      <c r="C1" s="248"/>
      <c r="D1" s="248"/>
      <c r="E1" s="248"/>
      <c r="F1" s="248"/>
      <c r="G1" s="248"/>
      <c r="AG1" t="s">
        <v>115</v>
      </c>
    </row>
    <row r="2" spans="1:60" ht="24.95" customHeight="1" x14ac:dyDescent="0.2">
      <c r="A2" s="143" t="s">
        <v>7</v>
      </c>
      <c r="B2" s="48" t="s">
        <v>44</v>
      </c>
      <c r="C2" s="249" t="s">
        <v>45</v>
      </c>
      <c r="D2" s="250"/>
      <c r="E2" s="250"/>
      <c r="F2" s="250"/>
      <c r="G2" s="251"/>
      <c r="AG2" t="s">
        <v>116</v>
      </c>
    </row>
    <row r="3" spans="1:60" ht="24.95" customHeight="1" x14ac:dyDescent="0.2">
      <c r="A3" s="143" t="s">
        <v>8</v>
      </c>
      <c r="B3" s="48" t="s">
        <v>63</v>
      </c>
      <c r="C3" s="249" t="s">
        <v>64</v>
      </c>
      <c r="D3" s="250"/>
      <c r="E3" s="250"/>
      <c r="F3" s="250"/>
      <c r="G3" s="251"/>
      <c r="AC3" s="125" t="s">
        <v>116</v>
      </c>
      <c r="AG3" t="s">
        <v>120</v>
      </c>
    </row>
    <row r="4" spans="1:60" ht="24.95" customHeight="1" x14ac:dyDescent="0.2">
      <c r="A4" s="144" t="s">
        <v>9</v>
      </c>
      <c r="B4" s="145" t="s">
        <v>69</v>
      </c>
      <c r="C4" s="252" t="s">
        <v>70</v>
      </c>
      <c r="D4" s="253"/>
      <c r="E4" s="253"/>
      <c r="F4" s="253"/>
      <c r="G4" s="254"/>
      <c r="AG4" t="s">
        <v>121</v>
      </c>
    </row>
    <row r="5" spans="1:60" x14ac:dyDescent="0.2">
      <c r="D5" s="10"/>
    </row>
    <row r="6" spans="1:60" ht="38.25" x14ac:dyDescent="0.2">
      <c r="A6" s="147" t="s">
        <v>122</v>
      </c>
      <c r="B6" s="149" t="s">
        <v>123</v>
      </c>
      <c r="C6" s="149" t="s">
        <v>124</v>
      </c>
      <c r="D6" s="148" t="s">
        <v>125</v>
      </c>
      <c r="E6" s="147" t="s">
        <v>126</v>
      </c>
      <c r="F6" s="146" t="s">
        <v>127</v>
      </c>
      <c r="G6" s="147" t="s">
        <v>29</v>
      </c>
      <c r="H6" s="150" t="s">
        <v>30</v>
      </c>
      <c r="I6" s="150" t="s">
        <v>128</v>
      </c>
      <c r="J6" s="150" t="s">
        <v>31</v>
      </c>
      <c r="K6" s="150" t="s">
        <v>129</v>
      </c>
      <c r="L6" s="150" t="s">
        <v>130</v>
      </c>
      <c r="M6" s="150" t="s">
        <v>131</v>
      </c>
      <c r="N6" s="150" t="s">
        <v>132</v>
      </c>
      <c r="O6" s="150" t="s">
        <v>133</v>
      </c>
      <c r="P6" s="150" t="s">
        <v>134</v>
      </c>
      <c r="Q6" s="150" t="s">
        <v>135</v>
      </c>
      <c r="R6" s="150" t="s">
        <v>136</v>
      </c>
      <c r="S6" s="150" t="s">
        <v>137</v>
      </c>
      <c r="T6" s="150" t="s">
        <v>138</v>
      </c>
      <c r="U6" s="150" t="s">
        <v>139</v>
      </c>
      <c r="V6" s="150" t="s">
        <v>140</v>
      </c>
      <c r="W6" s="150" t="s">
        <v>141</v>
      </c>
      <c r="X6" s="150" t="s">
        <v>142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2" t="s">
        <v>143</v>
      </c>
      <c r="B8" s="163" t="s">
        <v>65</v>
      </c>
      <c r="C8" s="183" t="s">
        <v>81</v>
      </c>
      <c r="D8" s="164"/>
      <c r="E8" s="165"/>
      <c r="F8" s="166"/>
      <c r="G8" s="166">
        <f>SUMIF(AG9:AG249,"&lt;&gt;NOR",G9:G249)</f>
        <v>0</v>
      </c>
      <c r="H8" s="166"/>
      <c r="I8" s="166">
        <f>SUM(I9:I249)</f>
        <v>0</v>
      </c>
      <c r="J8" s="166"/>
      <c r="K8" s="166">
        <f>SUM(K9:K249)</f>
        <v>0</v>
      </c>
      <c r="L8" s="166"/>
      <c r="M8" s="166">
        <f>SUM(M9:M249)</f>
        <v>0</v>
      </c>
      <c r="N8" s="166"/>
      <c r="O8" s="166">
        <f>SUM(O9:O249)</f>
        <v>24.42</v>
      </c>
      <c r="P8" s="166"/>
      <c r="Q8" s="166">
        <f>SUM(Q9:Q249)</f>
        <v>136.91</v>
      </c>
      <c r="R8" s="166"/>
      <c r="S8" s="166"/>
      <c r="T8" s="167"/>
      <c r="U8" s="161"/>
      <c r="V8" s="161">
        <f>SUM(V9:V249)</f>
        <v>7080.8599999999988</v>
      </c>
      <c r="W8" s="161"/>
      <c r="X8" s="161"/>
      <c r="AG8" t="s">
        <v>144</v>
      </c>
    </row>
    <row r="9" spans="1:60" outlineLevel="1" x14ac:dyDescent="0.2">
      <c r="A9" s="168">
        <v>1</v>
      </c>
      <c r="B9" s="169" t="s">
        <v>425</v>
      </c>
      <c r="C9" s="185" t="s">
        <v>426</v>
      </c>
      <c r="D9" s="170" t="s">
        <v>282</v>
      </c>
      <c r="E9" s="171">
        <v>60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3" t="s">
        <v>229</v>
      </c>
      <c r="S9" s="173" t="s">
        <v>148</v>
      </c>
      <c r="T9" s="174" t="s">
        <v>148</v>
      </c>
      <c r="U9" s="160">
        <v>0.17199999999999999</v>
      </c>
      <c r="V9" s="160">
        <f>ROUND(E9*U9,2)</f>
        <v>10.32</v>
      </c>
      <c r="W9" s="160"/>
      <c r="X9" s="160" t="s">
        <v>230</v>
      </c>
      <c r="Y9" s="151"/>
      <c r="Z9" s="151"/>
      <c r="AA9" s="151"/>
      <c r="AB9" s="151"/>
      <c r="AC9" s="151"/>
      <c r="AD9" s="151"/>
      <c r="AE9" s="151"/>
      <c r="AF9" s="151"/>
      <c r="AG9" s="151" t="s">
        <v>231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8"/>
      <c r="B10" s="159"/>
      <c r="C10" s="255" t="s">
        <v>427</v>
      </c>
      <c r="D10" s="256"/>
      <c r="E10" s="256"/>
      <c r="F10" s="256"/>
      <c r="G10" s="256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233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91" t="str">
        <f>C10</f>
        <v>s odstraněním kořenů a s případným nutným odklizením křovin a stromů na hromady na vzdálenost do 50 m nebo s naložením na dopravní prostředek, do sklonu terénu 1 : 5,</v>
      </c>
      <c r="BB10" s="151"/>
      <c r="BC10" s="151"/>
      <c r="BD10" s="151"/>
      <c r="BE10" s="151"/>
      <c r="BF10" s="151"/>
      <c r="BG10" s="151"/>
      <c r="BH10" s="151"/>
    </row>
    <row r="11" spans="1:60" ht="22.5" outlineLevel="1" x14ac:dyDescent="0.2">
      <c r="A11" s="168">
        <v>2</v>
      </c>
      <c r="B11" s="169" t="s">
        <v>428</v>
      </c>
      <c r="C11" s="185" t="s">
        <v>429</v>
      </c>
      <c r="D11" s="170" t="s">
        <v>282</v>
      </c>
      <c r="E11" s="171">
        <v>60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73">
        <v>5.0000000000000002E-5</v>
      </c>
      <c r="O11" s="173">
        <f>ROUND(E11*N11,2)</f>
        <v>0</v>
      </c>
      <c r="P11" s="173">
        <v>0</v>
      </c>
      <c r="Q11" s="173">
        <f>ROUND(E11*P11,2)</f>
        <v>0</v>
      </c>
      <c r="R11" s="173" t="s">
        <v>229</v>
      </c>
      <c r="S11" s="173" t="s">
        <v>148</v>
      </c>
      <c r="T11" s="174" t="s">
        <v>148</v>
      </c>
      <c r="U11" s="160">
        <v>0.03</v>
      </c>
      <c r="V11" s="160">
        <f>ROUND(E11*U11,2)</f>
        <v>1.8</v>
      </c>
      <c r="W11" s="160"/>
      <c r="X11" s="160" t="s">
        <v>230</v>
      </c>
      <c r="Y11" s="151"/>
      <c r="Z11" s="151"/>
      <c r="AA11" s="151"/>
      <c r="AB11" s="151"/>
      <c r="AC11" s="151"/>
      <c r="AD11" s="151"/>
      <c r="AE11" s="151"/>
      <c r="AF11" s="151"/>
      <c r="AG11" s="151" t="s">
        <v>231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255" t="s">
        <v>232</v>
      </c>
      <c r="D12" s="256"/>
      <c r="E12" s="256"/>
      <c r="F12" s="256"/>
      <c r="G12" s="256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233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68">
        <v>3</v>
      </c>
      <c r="B13" s="169" t="s">
        <v>579</v>
      </c>
      <c r="C13" s="185" t="s">
        <v>580</v>
      </c>
      <c r="D13" s="170" t="s">
        <v>282</v>
      </c>
      <c r="E13" s="171">
        <v>18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21</v>
      </c>
      <c r="M13" s="173">
        <f>G13*(1+L13/100)</f>
        <v>0</v>
      </c>
      <c r="N13" s="173">
        <v>0</v>
      </c>
      <c r="O13" s="173">
        <f>ROUND(E13*N13,2)</f>
        <v>0</v>
      </c>
      <c r="P13" s="173">
        <v>0.13800000000000001</v>
      </c>
      <c r="Q13" s="173">
        <f>ROUND(E13*P13,2)</f>
        <v>2.48</v>
      </c>
      <c r="R13" s="173" t="s">
        <v>357</v>
      </c>
      <c r="S13" s="173" t="s">
        <v>148</v>
      </c>
      <c r="T13" s="174" t="s">
        <v>148</v>
      </c>
      <c r="U13" s="160">
        <v>0.16</v>
      </c>
      <c r="V13" s="160">
        <f>ROUND(E13*U13,2)</f>
        <v>2.88</v>
      </c>
      <c r="W13" s="160"/>
      <c r="X13" s="160" t="s">
        <v>230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231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255" t="s">
        <v>581</v>
      </c>
      <c r="D14" s="256"/>
      <c r="E14" s="256"/>
      <c r="F14" s="256"/>
      <c r="G14" s="256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233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92" t="s">
        <v>582</v>
      </c>
      <c r="D15" s="189"/>
      <c r="E15" s="190">
        <v>18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51"/>
      <c r="Z15" s="151"/>
      <c r="AA15" s="151"/>
      <c r="AB15" s="151"/>
      <c r="AC15" s="151"/>
      <c r="AD15" s="151"/>
      <c r="AE15" s="151"/>
      <c r="AF15" s="151"/>
      <c r="AG15" s="151" t="s">
        <v>264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68">
        <v>4</v>
      </c>
      <c r="B16" s="169" t="s">
        <v>583</v>
      </c>
      <c r="C16" s="185" t="s">
        <v>584</v>
      </c>
      <c r="D16" s="170" t="s">
        <v>282</v>
      </c>
      <c r="E16" s="171">
        <v>24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21</v>
      </c>
      <c r="M16" s="173">
        <f>G16*(1+L16/100)</f>
        <v>0</v>
      </c>
      <c r="N16" s="173">
        <v>0</v>
      </c>
      <c r="O16" s="173">
        <f>ROUND(E16*N16,2)</f>
        <v>0</v>
      </c>
      <c r="P16" s="173">
        <v>0.22500000000000001</v>
      </c>
      <c r="Q16" s="173">
        <f>ROUND(E16*P16,2)</f>
        <v>5.4</v>
      </c>
      <c r="R16" s="173" t="s">
        <v>357</v>
      </c>
      <c r="S16" s="173" t="s">
        <v>148</v>
      </c>
      <c r="T16" s="174" t="s">
        <v>148</v>
      </c>
      <c r="U16" s="160">
        <v>0.14199999999999999</v>
      </c>
      <c r="V16" s="160">
        <f>ROUND(E16*U16,2)</f>
        <v>3.41</v>
      </c>
      <c r="W16" s="160"/>
      <c r="X16" s="160" t="s">
        <v>230</v>
      </c>
      <c r="Y16" s="151"/>
      <c r="Z16" s="151"/>
      <c r="AA16" s="151"/>
      <c r="AB16" s="151"/>
      <c r="AC16" s="151"/>
      <c r="AD16" s="151"/>
      <c r="AE16" s="151"/>
      <c r="AF16" s="151"/>
      <c r="AG16" s="151" t="s">
        <v>231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255" t="s">
        <v>581</v>
      </c>
      <c r="D17" s="256"/>
      <c r="E17" s="256"/>
      <c r="F17" s="256"/>
      <c r="G17" s="256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1"/>
      <c r="Z17" s="151"/>
      <c r="AA17" s="151"/>
      <c r="AB17" s="151"/>
      <c r="AC17" s="151"/>
      <c r="AD17" s="151"/>
      <c r="AE17" s="151"/>
      <c r="AF17" s="151"/>
      <c r="AG17" s="151" t="s">
        <v>233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192" t="s">
        <v>585</v>
      </c>
      <c r="D18" s="189"/>
      <c r="E18" s="190">
        <v>24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264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68">
        <v>5</v>
      </c>
      <c r="B19" s="169" t="s">
        <v>586</v>
      </c>
      <c r="C19" s="185" t="s">
        <v>587</v>
      </c>
      <c r="D19" s="170" t="s">
        <v>282</v>
      </c>
      <c r="E19" s="171">
        <v>24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21</v>
      </c>
      <c r="M19" s="173">
        <f>G19*(1+L19/100)</f>
        <v>0</v>
      </c>
      <c r="N19" s="173">
        <v>0</v>
      </c>
      <c r="O19" s="173">
        <f>ROUND(E19*N19,2)</f>
        <v>0</v>
      </c>
      <c r="P19" s="173">
        <v>0.55000000000000004</v>
      </c>
      <c r="Q19" s="173">
        <f>ROUND(E19*P19,2)</f>
        <v>13.2</v>
      </c>
      <c r="R19" s="173" t="s">
        <v>357</v>
      </c>
      <c r="S19" s="173" t="s">
        <v>148</v>
      </c>
      <c r="T19" s="174" t="s">
        <v>148</v>
      </c>
      <c r="U19" s="160">
        <v>0.84770000000000001</v>
      </c>
      <c r="V19" s="160">
        <f>ROUND(E19*U19,2)</f>
        <v>20.34</v>
      </c>
      <c r="W19" s="160"/>
      <c r="X19" s="160" t="s">
        <v>230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231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192" t="s">
        <v>585</v>
      </c>
      <c r="D20" s="189"/>
      <c r="E20" s="190">
        <v>24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264</v>
      </c>
      <c r="AH20" s="151">
        <v>0</v>
      </c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68">
        <v>6</v>
      </c>
      <c r="B21" s="169" t="s">
        <v>588</v>
      </c>
      <c r="C21" s="185" t="s">
        <v>589</v>
      </c>
      <c r="D21" s="170" t="s">
        <v>282</v>
      </c>
      <c r="E21" s="171">
        <v>117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21</v>
      </c>
      <c r="M21" s="173">
        <f>G21*(1+L21/100)</f>
        <v>0</v>
      </c>
      <c r="N21" s="173">
        <v>0</v>
      </c>
      <c r="O21" s="173">
        <f>ROUND(E21*N21,2)</f>
        <v>0</v>
      </c>
      <c r="P21" s="173">
        <v>0.66</v>
      </c>
      <c r="Q21" s="173">
        <f>ROUND(E21*P21,2)</f>
        <v>77.22</v>
      </c>
      <c r="R21" s="173" t="s">
        <v>357</v>
      </c>
      <c r="S21" s="173" t="s">
        <v>148</v>
      </c>
      <c r="T21" s="174" t="s">
        <v>148</v>
      </c>
      <c r="U21" s="160">
        <v>1.0529999999999999</v>
      </c>
      <c r="V21" s="160">
        <f>ROUND(E21*U21,2)</f>
        <v>123.2</v>
      </c>
      <c r="W21" s="160"/>
      <c r="X21" s="160" t="s">
        <v>230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231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58"/>
      <c r="B22" s="159"/>
      <c r="C22" s="192" t="s">
        <v>590</v>
      </c>
      <c r="D22" s="189"/>
      <c r="E22" s="190">
        <v>72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264</v>
      </c>
      <c r="AH22" s="151">
        <v>0</v>
      </c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58"/>
      <c r="B23" s="159"/>
      <c r="C23" s="192" t="s">
        <v>591</v>
      </c>
      <c r="D23" s="189"/>
      <c r="E23" s="190">
        <v>45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51"/>
      <c r="Z23" s="151"/>
      <c r="AA23" s="151"/>
      <c r="AB23" s="151"/>
      <c r="AC23" s="151"/>
      <c r="AD23" s="151"/>
      <c r="AE23" s="151"/>
      <c r="AF23" s="151"/>
      <c r="AG23" s="151" t="s">
        <v>264</v>
      </c>
      <c r="AH23" s="151">
        <v>0</v>
      </c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68">
        <v>7</v>
      </c>
      <c r="B24" s="169" t="s">
        <v>592</v>
      </c>
      <c r="C24" s="185" t="s">
        <v>593</v>
      </c>
      <c r="D24" s="170" t="s">
        <v>282</v>
      </c>
      <c r="E24" s="171">
        <v>117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21</v>
      </c>
      <c r="M24" s="173">
        <f>G24*(1+L24/100)</f>
        <v>0</v>
      </c>
      <c r="N24" s="173">
        <v>0</v>
      </c>
      <c r="O24" s="173">
        <f>ROUND(E24*N24,2)</f>
        <v>0</v>
      </c>
      <c r="P24" s="173">
        <v>0.33</v>
      </c>
      <c r="Q24" s="173">
        <f>ROUND(E24*P24,2)</f>
        <v>38.61</v>
      </c>
      <c r="R24" s="173" t="s">
        <v>357</v>
      </c>
      <c r="S24" s="173" t="s">
        <v>148</v>
      </c>
      <c r="T24" s="174" t="s">
        <v>148</v>
      </c>
      <c r="U24" s="160">
        <v>0.63</v>
      </c>
      <c r="V24" s="160">
        <f>ROUND(E24*U24,2)</f>
        <v>73.709999999999994</v>
      </c>
      <c r="W24" s="160"/>
      <c r="X24" s="160" t="s">
        <v>230</v>
      </c>
      <c r="Y24" s="151"/>
      <c r="Z24" s="151"/>
      <c r="AA24" s="151"/>
      <c r="AB24" s="151"/>
      <c r="AC24" s="151"/>
      <c r="AD24" s="151"/>
      <c r="AE24" s="151"/>
      <c r="AF24" s="151"/>
      <c r="AG24" s="151" t="s">
        <v>231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92" t="s">
        <v>590</v>
      </c>
      <c r="D25" s="189"/>
      <c r="E25" s="190">
        <v>72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1"/>
      <c r="Z25" s="151"/>
      <c r="AA25" s="151"/>
      <c r="AB25" s="151"/>
      <c r="AC25" s="151"/>
      <c r="AD25" s="151"/>
      <c r="AE25" s="151"/>
      <c r="AF25" s="151"/>
      <c r="AG25" s="151" t="s">
        <v>264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92" t="s">
        <v>591</v>
      </c>
      <c r="D26" s="189"/>
      <c r="E26" s="190">
        <v>45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264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68">
        <v>8</v>
      </c>
      <c r="B27" s="169" t="s">
        <v>594</v>
      </c>
      <c r="C27" s="185" t="s">
        <v>595</v>
      </c>
      <c r="D27" s="170" t="s">
        <v>254</v>
      </c>
      <c r="E27" s="171">
        <v>24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3">
        <v>1.721E-2</v>
      </c>
      <c r="O27" s="173">
        <f>ROUND(E27*N27,2)</f>
        <v>0.41</v>
      </c>
      <c r="P27" s="173">
        <v>0</v>
      </c>
      <c r="Q27" s="173">
        <f>ROUND(E27*P27,2)</f>
        <v>0</v>
      </c>
      <c r="R27" s="173" t="s">
        <v>229</v>
      </c>
      <c r="S27" s="173" t="s">
        <v>148</v>
      </c>
      <c r="T27" s="174" t="s">
        <v>148</v>
      </c>
      <c r="U27" s="160">
        <v>0.99</v>
      </c>
      <c r="V27" s="160">
        <f>ROUND(E27*U27,2)</f>
        <v>23.76</v>
      </c>
      <c r="W27" s="160"/>
      <c r="X27" s="160" t="s">
        <v>230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231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8"/>
      <c r="B28" s="159"/>
      <c r="C28" s="255" t="s">
        <v>596</v>
      </c>
      <c r="D28" s="256"/>
      <c r="E28" s="256"/>
      <c r="F28" s="256"/>
      <c r="G28" s="256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233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91" t="str">
        <f>C28</f>
        <v>získané při čerpání, potrubím nebo žlaby. Montáž, demontáž a opotřebení potrubí nebo žlabu a jeho utěsnění po dobu provozu. Včetně nutné podpěrné konstrukce.</v>
      </c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192" t="s">
        <v>597</v>
      </c>
      <c r="D29" s="189"/>
      <c r="E29" s="190">
        <v>24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1"/>
      <c r="Z29" s="151"/>
      <c r="AA29" s="151"/>
      <c r="AB29" s="151"/>
      <c r="AC29" s="151"/>
      <c r="AD29" s="151"/>
      <c r="AE29" s="151"/>
      <c r="AF29" s="151"/>
      <c r="AG29" s="151" t="s">
        <v>264</v>
      </c>
      <c r="AH29" s="151">
        <v>0</v>
      </c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68">
        <v>9</v>
      </c>
      <c r="B30" s="169" t="s">
        <v>598</v>
      </c>
      <c r="C30" s="185" t="s">
        <v>599</v>
      </c>
      <c r="D30" s="170" t="s">
        <v>246</v>
      </c>
      <c r="E30" s="171">
        <v>2880</v>
      </c>
      <c r="F30" s="172"/>
      <c r="G30" s="173">
        <f>ROUND(E30*F30,2)</f>
        <v>0</v>
      </c>
      <c r="H30" s="172"/>
      <c r="I30" s="173">
        <f>ROUND(E30*H30,2)</f>
        <v>0</v>
      </c>
      <c r="J30" s="172"/>
      <c r="K30" s="173">
        <f>ROUND(E30*J30,2)</f>
        <v>0</v>
      </c>
      <c r="L30" s="173">
        <v>21</v>
      </c>
      <c r="M30" s="173">
        <f>G30*(1+L30/100)</f>
        <v>0</v>
      </c>
      <c r="N30" s="173">
        <v>0</v>
      </c>
      <c r="O30" s="173">
        <f>ROUND(E30*N30,2)</f>
        <v>0</v>
      </c>
      <c r="P30" s="173">
        <v>0</v>
      </c>
      <c r="Q30" s="173">
        <f>ROUND(E30*P30,2)</f>
        <v>0</v>
      </c>
      <c r="R30" s="173" t="s">
        <v>229</v>
      </c>
      <c r="S30" s="173" t="s">
        <v>148</v>
      </c>
      <c r="T30" s="174" t="s">
        <v>148</v>
      </c>
      <c r="U30" s="160">
        <v>0.20300000000000001</v>
      </c>
      <c r="V30" s="160">
        <f>ROUND(E30*U30,2)</f>
        <v>584.64</v>
      </c>
      <c r="W30" s="160"/>
      <c r="X30" s="160" t="s">
        <v>230</v>
      </c>
      <c r="Y30" s="151"/>
      <c r="Z30" s="151"/>
      <c r="AA30" s="151"/>
      <c r="AB30" s="151"/>
      <c r="AC30" s="151"/>
      <c r="AD30" s="151"/>
      <c r="AE30" s="151"/>
      <c r="AF30" s="151"/>
      <c r="AG30" s="151" t="s">
        <v>231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22.5" outlineLevel="1" x14ac:dyDescent="0.2">
      <c r="A31" s="158"/>
      <c r="B31" s="159"/>
      <c r="C31" s="255" t="s">
        <v>247</v>
      </c>
      <c r="D31" s="256"/>
      <c r="E31" s="256"/>
      <c r="F31" s="256"/>
      <c r="G31" s="256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1"/>
      <c r="Z31" s="151"/>
      <c r="AA31" s="151"/>
      <c r="AB31" s="151"/>
      <c r="AC31" s="151"/>
      <c r="AD31" s="151"/>
      <c r="AE31" s="151"/>
      <c r="AF31" s="151"/>
      <c r="AG31" s="151" t="s">
        <v>233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91" t="str">
        <f>C31</f>
        <v>na vzdálenost od hladiny vody v jímce po výšku roviny proložené osou nejvyššího bodu výtlačného potrubí. Včetně odpadní potrubí v délce do 20 m.</v>
      </c>
      <c r="BB31" s="151"/>
      <c r="BC31" s="151"/>
      <c r="BD31" s="151"/>
      <c r="BE31" s="151"/>
      <c r="BF31" s="151"/>
      <c r="BG31" s="151"/>
      <c r="BH31" s="151"/>
    </row>
    <row r="32" spans="1:60" ht="22.5" outlineLevel="1" x14ac:dyDescent="0.2">
      <c r="A32" s="168">
        <v>10</v>
      </c>
      <c r="B32" s="169" t="s">
        <v>600</v>
      </c>
      <c r="C32" s="185" t="s">
        <v>601</v>
      </c>
      <c r="D32" s="170" t="s">
        <v>250</v>
      </c>
      <c r="E32" s="171">
        <v>240</v>
      </c>
      <c r="F32" s="172"/>
      <c r="G32" s="173">
        <f>ROUND(E32*F32,2)</f>
        <v>0</v>
      </c>
      <c r="H32" s="172"/>
      <c r="I32" s="173">
        <f>ROUND(E32*H32,2)</f>
        <v>0</v>
      </c>
      <c r="J32" s="172"/>
      <c r="K32" s="173">
        <f>ROUND(E32*J32,2)</f>
        <v>0</v>
      </c>
      <c r="L32" s="173">
        <v>21</v>
      </c>
      <c r="M32" s="173">
        <f>G32*(1+L32/100)</f>
        <v>0</v>
      </c>
      <c r="N32" s="173">
        <v>0</v>
      </c>
      <c r="O32" s="173">
        <f>ROUND(E32*N32,2)</f>
        <v>0</v>
      </c>
      <c r="P32" s="173">
        <v>0</v>
      </c>
      <c r="Q32" s="173">
        <f>ROUND(E32*P32,2)</f>
        <v>0</v>
      </c>
      <c r="R32" s="173" t="s">
        <v>229</v>
      </c>
      <c r="S32" s="173" t="s">
        <v>148</v>
      </c>
      <c r="T32" s="174" t="s">
        <v>148</v>
      </c>
      <c r="U32" s="160">
        <v>0</v>
      </c>
      <c r="V32" s="160">
        <f>ROUND(E32*U32,2)</f>
        <v>0</v>
      </c>
      <c r="W32" s="160"/>
      <c r="X32" s="160" t="s">
        <v>230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231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 x14ac:dyDescent="0.2">
      <c r="A33" s="158"/>
      <c r="B33" s="159"/>
      <c r="C33" s="255" t="s">
        <v>251</v>
      </c>
      <c r="D33" s="256"/>
      <c r="E33" s="256"/>
      <c r="F33" s="256"/>
      <c r="G33" s="256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233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91" t="str">
        <f>C33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2" t="s">
        <v>602</v>
      </c>
      <c r="D34" s="189"/>
      <c r="E34" s="190">
        <v>240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264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2.5" outlineLevel="1" x14ac:dyDescent="0.2">
      <c r="A35" s="168">
        <v>11</v>
      </c>
      <c r="B35" s="169" t="s">
        <v>603</v>
      </c>
      <c r="C35" s="185" t="s">
        <v>604</v>
      </c>
      <c r="D35" s="170" t="s">
        <v>254</v>
      </c>
      <c r="E35" s="171">
        <v>8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21</v>
      </c>
      <c r="M35" s="173">
        <f>G35*(1+L35/100)</f>
        <v>0</v>
      </c>
      <c r="N35" s="173">
        <v>1.0699999999999999E-2</v>
      </c>
      <c r="O35" s="173">
        <f>ROUND(E35*N35,2)</f>
        <v>0.09</v>
      </c>
      <c r="P35" s="173">
        <v>0</v>
      </c>
      <c r="Q35" s="173">
        <f>ROUND(E35*P35,2)</f>
        <v>0</v>
      </c>
      <c r="R35" s="173" t="s">
        <v>229</v>
      </c>
      <c r="S35" s="173" t="s">
        <v>148</v>
      </c>
      <c r="T35" s="174" t="s">
        <v>148</v>
      </c>
      <c r="U35" s="160">
        <v>0.90800000000000003</v>
      </c>
      <c r="V35" s="160">
        <f>ROUND(E35*U35,2)</f>
        <v>7.26</v>
      </c>
      <c r="W35" s="160"/>
      <c r="X35" s="160" t="s">
        <v>230</v>
      </c>
      <c r="Y35" s="151"/>
      <c r="Z35" s="151"/>
      <c r="AA35" s="151"/>
      <c r="AB35" s="151"/>
      <c r="AC35" s="151"/>
      <c r="AD35" s="151"/>
      <c r="AE35" s="151"/>
      <c r="AF35" s="151"/>
      <c r="AG35" s="151" t="s">
        <v>231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2.5" outlineLevel="1" x14ac:dyDescent="0.2">
      <c r="A36" s="158"/>
      <c r="B36" s="159"/>
      <c r="C36" s="255" t="s">
        <v>255</v>
      </c>
      <c r="D36" s="256"/>
      <c r="E36" s="256"/>
      <c r="F36" s="256"/>
      <c r="G36" s="256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233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91" t="str">
        <f>C36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92" t="s">
        <v>605</v>
      </c>
      <c r="D37" s="189"/>
      <c r="E37" s="190">
        <v>8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1"/>
      <c r="Z37" s="151"/>
      <c r="AA37" s="151"/>
      <c r="AB37" s="151"/>
      <c r="AC37" s="151"/>
      <c r="AD37" s="151"/>
      <c r="AE37" s="151"/>
      <c r="AF37" s="151"/>
      <c r="AG37" s="151" t="s">
        <v>264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22.5" outlineLevel="1" x14ac:dyDescent="0.2">
      <c r="A38" s="168">
        <v>12</v>
      </c>
      <c r="B38" s="169" t="s">
        <v>252</v>
      </c>
      <c r="C38" s="185" t="s">
        <v>253</v>
      </c>
      <c r="D38" s="170" t="s">
        <v>254</v>
      </c>
      <c r="E38" s="171">
        <v>4</v>
      </c>
      <c r="F38" s="172"/>
      <c r="G38" s="173">
        <f>ROUND(E38*F38,2)</f>
        <v>0</v>
      </c>
      <c r="H38" s="172"/>
      <c r="I38" s="173">
        <f>ROUND(E38*H38,2)</f>
        <v>0</v>
      </c>
      <c r="J38" s="172"/>
      <c r="K38" s="173">
        <f>ROUND(E38*J38,2)</f>
        <v>0</v>
      </c>
      <c r="L38" s="173">
        <v>21</v>
      </c>
      <c r="M38" s="173">
        <f>G38*(1+L38/100)</f>
        <v>0</v>
      </c>
      <c r="N38" s="173">
        <v>1.2710000000000001E-2</v>
      </c>
      <c r="O38" s="173">
        <f>ROUND(E38*N38,2)</f>
        <v>0.05</v>
      </c>
      <c r="P38" s="173">
        <v>0</v>
      </c>
      <c r="Q38" s="173">
        <f>ROUND(E38*P38,2)</f>
        <v>0</v>
      </c>
      <c r="R38" s="173" t="s">
        <v>229</v>
      </c>
      <c r="S38" s="173" t="s">
        <v>148</v>
      </c>
      <c r="T38" s="174" t="s">
        <v>148</v>
      </c>
      <c r="U38" s="160">
        <v>1.1499999999999999</v>
      </c>
      <c r="V38" s="160">
        <f>ROUND(E38*U38,2)</f>
        <v>4.5999999999999996</v>
      </c>
      <c r="W38" s="160"/>
      <c r="X38" s="160" t="s">
        <v>230</v>
      </c>
      <c r="Y38" s="151"/>
      <c r="Z38" s="151"/>
      <c r="AA38" s="151"/>
      <c r="AB38" s="151"/>
      <c r="AC38" s="151"/>
      <c r="AD38" s="151"/>
      <c r="AE38" s="151"/>
      <c r="AF38" s="151"/>
      <c r="AG38" s="151" t="s">
        <v>231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22.5" outlineLevel="1" x14ac:dyDescent="0.2">
      <c r="A39" s="158"/>
      <c r="B39" s="159"/>
      <c r="C39" s="255" t="s">
        <v>255</v>
      </c>
      <c r="D39" s="256"/>
      <c r="E39" s="256"/>
      <c r="F39" s="256"/>
      <c r="G39" s="256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1"/>
      <c r="Z39" s="151"/>
      <c r="AA39" s="151"/>
      <c r="AB39" s="151"/>
      <c r="AC39" s="151"/>
      <c r="AD39" s="151"/>
      <c r="AE39" s="151"/>
      <c r="AF39" s="151"/>
      <c r="AG39" s="151" t="s">
        <v>233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91" t="str">
        <f>C39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92" t="s">
        <v>606</v>
      </c>
      <c r="D40" s="189"/>
      <c r="E40" s="190">
        <v>4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264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68">
        <v>13</v>
      </c>
      <c r="B41" s="169" t="s">
        <v>607</v>
      </c>
      <c r="C41" s="185" t="s">
        <v>608</v>
      </c>
      <c r="D41" s="170" t="s">
        <v>254</v>
      </c>
      <c r="E41" s="171">
        <v>35</v>
      </c>
      <c r="F41" s="172"/>
      <c r="G41" s="173">
        <f>ROUND(E41*F41,2)</f>
        <v>0</v>
      </c>
      <c r="H41" s="172"/>
      <c r="I41" s="173">
        <f>ROUND(E41*H41,2)</f>
        <v>0</v>
      </c>
      <c r="J41" s="172"/>
      <c r="K41" s="173">
        <f>ROUND(E41*J41,2)</f>
        <v>0</v>
      </c>
      <c r="L41" s="173">
        <v>21</v>
      </c>
      <c r="M41" s="173">
        <f>G41*(1+L41/100)</f>
        <v>0</v>
      </c>
      <c r="N41" s="173">
        <v>3.9739999999999998E-2</v>
      </c>
      <c r="O41" s="173">
        <f>ROUND(E41*N41,2)</f>
        <v>1.39</v>
      </c>
      <c r="P41" s="173">
        <v>0</v>
      </c>
      <c r="Q41" s="173">
        <f>ROUND(E41*P41,2)</f>
        <v>0</v>
      </c>
      <c r="R41" s="173" t="s">
        <v>229</v>
      </c>
      <c r="S41" s="173" t="s">
        <v>148</v>
      </c>
      <c r="T41" s="174" t="s">
        <v>148</v>
      </c>
      <c r="U41" s="160">
        <v>0.753</v>
      </c>
      <c r="V41" s="160">
        <f>ROUND(E41*U41,2)</f>
        <v>26.36</v>
      </c>
      <c r="W41" s="160"/>
      <c r="X41" s="160" t="s">
        <v>230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231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2.5" outlineLevel="1" x14ac:dyDescent="0.2">
      <c r="A42" s="158"/>
      <c r="B42" s="159"/>
      <c r="C42" s="255" t="s">
        <v>255</v>
      </c>
      <c r="D42" s="256"/>
      <c r="E42" s="256"/>
      <c r="F42" s="256"/>
      <c r="G42" s="256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1"/>
      <c r="Z42" s="151"/>
      <c r="AA42" s="151"/>
      <c r="AB42" s="151"/>
      <c r="AC42" s="151"/>
      <c r="AD42" s="151"/>
      <c r="AE42" s="151"/>
      <c r="AF42" s="151"/>
      <c r="AG42" s="151" t="s">
        <v>233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91" t="str">
        <f>C42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2" t="s">
        <v>609</v>
      </c>
      <c r="D43" s="189"/>
      <c r="E43" s="190">
        <v>35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1"/>
      <c r="Z43" s="151"/>
      <c r="AA43" s="151"/>
      <c r="AB43" s="151"/>
      <c r="AC43" s="151"/>
      <c r="AD43" s="151"/>
      <c r="AE43" s="151"/>
      <c r="AF43" s="151"/>
      <c r="AG43" s="151" t="s">
        <v>264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68">
        <v>14</v>
      </c>
      <c r="B44" s="169" t="s">
        <v>256</v>
      </c>
      <c r="C44" s="185" t="s">
        <v>257</v>
      </c>
      <c r="D44" s="170" t="s">
        <v>258</v>
      </c>
      <c r="E44" s="171">
        <v>118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73">
        <v>0</v>
      </c>
      <c r="O44" s="173">
        <f>ROUND(E44*N44,2)</f>
        <v>0</v>
      </c>
      <c r="P44" s="173">
        <v>0</v>
      </c>
      <c r="Q44" s="173">
        <f>ROUND(E44*P44,2)</f>
        <v>0</v>
      </c>
      <c r="R44" s="173" t="s">
        <v>229</v>
      </c>
      <c r="S44" s="173" t="s">
        <v>148</v>
      </c>
      <c r="T44" s="174" t="s">
        <v>148</v>
      </c>
      <c r="U44" s="160">
        <v>1.55</v>
      </c>
      <c r="V44" s="160">
        <f>ROUND(E44*U44,2)</f>
        <v>182.9</v>
      </c>
      <c r="W44" s="160"/>
      <c r="X44" s="160" t="s">
        <v>230</v>
      </c>
      <c r="Y44" s="151"/>
      <c r="Z44" s="151"/>
      <c r="AA44" s="151"/>
      <c r="AB44" s="151"/>
      <c r="AC44" s="151"/>
      <c r="AD44" s="151"/>
      <c r="AE44" s="151"/>
      <c r="AF44" s="151"/>
      <c r="AG44" s="151" t="s">
        <v>231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255" t="s">
        <v>259</v>
      </c>
      <c r="D45" s="256"/>
      <c r="E45" s="256"/>
      <c r="F45" s="256"/>
      <c r="G45" s="256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233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91" t="str">
        <f>C45</f>
        <v>příplatek k cenám vykopávek za ztížení vykopávky v blízkosti podzemního vedení nebo výbušnin v horninách jakékoliv třídy,</v>
      </c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2" t="s">
        <v>610</v>
      </c>
      <c r="D46" s="189"/>
      <c r="E46" s="190">
        <v>40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151"/>
      <c r="AC46" s="151"/>
      <c r="AD46" s="151"/>
      <c r="AE46" s="151"/>
      <c r="AF46" s="151"/>
      <c r="AG46" s="151" t="s">
        <v>264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58"/>
      <c r="B47" s="159"/>
      <c r="C47" s="192" t="s">
        <v>611</v>
      </c>
      <c r="D47" s="189"/>
      <c r="E47" s="190">
        <v>8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51"/>
      <c r="Z47" s="151"/>
      <c r="AA47" s="151"/>
      <c r="AB47" s="151"/>
      <c r="AC47" s="151"/>
      <c r="AD47" s="151"/>
      <c r="AE47" s="151"/>
      <c r="AF47" s="151"/>
      <c r="AG47" s="151" t="s">
        <v>264</v>
      </c>
      <c r="AH47" s="151">
        <v>0</v>
      </c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192" t="s">
        <v>612</v>
      </c>
      <c r="D48" s="189"/>
      <c r="E48" s="190">
        <v>70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1"/>
      <c r="Z48" s="151"/>
      <c r="AA48" s="151"/>
      <c r="AB48" s="151"/>
      <c r="AC48" s="151"/>
      <c r="AD48" s="151"/>
      <c r="AE48" s="151"/>
      <c r="AF48" s="151"/>
      <c r="AG48" s="151" t="s">
        <v>264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68">
        <v>15</v>
      </c>
      <c r="B49" s="169" t="s">
        <v>260</v>
      </c>
      <c r="C49" s="185" t="s">
        <v>261</v>
      </c>
      <c r="D49" s="170" t="s">
        <v>258</v>
      </c>
      <c r="E49" s="171">
        <v>2.5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21</v>
      </c>
      <c r="M49" s="173">
        <f>G49*(1+L49/100)</f>
        <v>0</v>
      </c>
      <c r="N49" s="173">
        <v>0</v>
      </c>
      <c r="O49" s="173">
        <f>ROUND(E49*N49,2)</f>
        <v>0</v>
      </c>
      <c r="P49" s="173">
        <v>0</v>
      </c>
      <c r="Q49" s="173">
        <f>ROUND(E49*P49,2)</f>
        <v>0</v>
      </c>
      <c r="R49" s="173" t="s">
        <v>229</v>
      </c>
      <c r="S49" s="173" t="s">
        <v>148</v>
      </c>
      <c r="T49" s="174" t="s">
        <v>148</v>
      </c>
      <c r="U49" s="160">
        <v>16.54</v>
      </c>
      <c r="V49" s="160">
        <f>ROUND(E49*U49,2)</f>
        <v>41.35</v>
      </c>
      <c r="W49" s="160"/>
      <c r="X49" s="160" t="s">
        <v>230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231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22.5" outlineLevel="1" x14ac:dyDescent="0.2">
      <c r="A50" s="158"/>
      <c r="B50" s="159"/>
      <c r="C50" s="255" t="s">
        <v>262</v>
      </c>
      <c r="D50" s="256"/>
      <c r="E50" s="256"/>
      <c r="F50" s="256"/>
      <c r="G50" s="256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233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91" t="str">
        <f>C50</f>
        <v>korytech vodotečí, melioračních kanálech s přemístěním suti na hromady na vzdálenost do 20 m nebo s naložením na dopravní prostředek,</v>
      </c>
      <c r="BB50" s="151"/>
      <c r="BC50" s="151"/>
      <c r="BD50" s="151"/>
      <c r="BE50" s="151"/>
      <c r="BF50" s="151"/>
      <c r="BG50" s="151"/>
      <c r="BH50" s="151"/>
    </row>
    <row r="51" spans="1:60" ht="22.5" outlineLevel="1" x14ac:dyDescent="0.2">
      <c r="A51" s="168">
        <v>16</v>
      </c>
      <c r="B51" s="169" t="s">
        <v>430</v>
      </c>
      <c r="C51" s="185" t="s">
        <v>431</v>
      </c>
      <c r="D51" s="170" t="s">
        <v>258</v>
      </c>
      <c r="E51" s="171">
        <v>2</v>
      </c>
      <c r="F51" s="172"/>
      <c r="G51" s="173">
        <f>ROUND(E51*F51,2)</f>
        <v>0</v>
      </c>
      <c r="H51" s="172"/>
      <c r="I51" s="173">
        <f>ROUND(E51*H51,2)</f>
        <v>0</v>
      </c>
      <c r="J51" s="172"/>
      <c r="K51" s="173">
        <f>ROUND(E51*J51,2)</f>
        <v>0</v>
      </c>
      <c r="L51" s="173">
        <v>21</v>
      </c>
      <c r="M51" s="173">
        <f>G51*(1+L51/100)</f>
        <v>0</v>
      </c>
      <c r="N51" s="173">
        <v>0</v>
      </c>
      <c r="O51" s="173">
        <f>ROUND(E51*N51,2)</f>
        <v>0</v>
      </c>
      <c r="P51" s="173">
        <v>0</v>
      </c>
      <c r="Q51" s="173">
        <f>ROUND(E51*P51,2)</f>
        <v>0</v>
      </c>
      <c r="R51" s="173" t="s">
        <v>229</v>
      </c>
      <c r="S51" s="173" t="s">
        <v>148</v>
      </c>
      <c r="T51" s="174" t="s">
        <v>148</v>
      </c>
      <c r="U51" s="160">
        <v>0.77</v>
      </c>
      <c r="V51" s="160">
        <f>ROUND(E51*U51,2)</f>
        <v>1.54</v>
      </c>
      <c r="W51" s="160"/>
      <c r="X51" s="160" t="s">
        <v>230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231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 x14ac:dyDescent="0.2">
      <c r="A52" s="158"/>
      <c r="B52" s="159"/>
      <c r="C52" s="255" t="s">
        <v>262</v>
      </c>
      <c r="D52" s="256"/>
      <c r="E52" s="256"/>
      <c r="F52" s="256"/>
      <c r="G52" s="256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233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91" t="str">
        <f>C52</f>
        <v>korytech vodotečí, melioračních kanálech s přemístěním suti na hromady na vzdálenost do 20 m nebo s naložením na dopravní prostředek,</v>
      </c>
      <c r="BB52" s="151"/>
      <c r="BC52" s="151"/>
      <c r="BD52" s="151"/>
      <c r="BE52" s="151"/>
      <c r="BF52" s="151"/>
      <c r="BG52" s="151"/>
      <c r="BH52" s="151"/>
    </row>
    <row r="53" spans="1:60" ht="22.5" outlineLevel="1" x14ac:dyDescent="0.2">
      <c r="A53" s="168">
        <v>17</v>
      </c>
      <c r="B53" s="169" t="s">
        <v>432</v>
      </c>
      <c r="C53" s="185" t="s">
        <v>433</v>
      </c>
      <c r="D53" s="170" t="s">
        <v>258</v>
      </c>
      <c r="E53" s="171">
        <v>1</v>
      </c>
      <c r="F53" s="172"/>
      <c r="G53" s="173">
        <f>ROUND(E53*F53,2)</f>
        <v>0</v>
      </c>
      <c r="H53" s="172"/>
      <c r="I53" s="173">
        <f>ROUND(E53*H53,2)</f>
        <v>0</v>
      </c>
      <c r="J53" s="172"/>
      <c r="K53" s="173">
        <f>ROUND(E53*J53,2)</f>
        <v>0</v>
      </c>
      <c r="L53" s="173">
        <v>21</v>
      </c>
      <c r="M53" s="173">
        <f>G53*(1+L53/100)</f>
        <v>0</v>
      </c>
      <c r="N53" s="173">
        <v>0</v>
      </c>
      <c r="O53" s="173">
        <f>ROUND(E53*N53,2)</f>
        <v>0</v>
      </c>
      <c r="P53" s="173">
        <v>0</v>
      </c>
      <c r="Q53" s="173">
        <f>ROUND(E53*P53,2)</f>
        <v>0</v>
      </c>
      <c r="R53" s="173" t="s">
        <v>229</v>
      </c>
      <c r="S53" s="173" t="s">
        <v>148</v>
      </c>
      <c r="T53" s="174" t="s">
        <v>148</v>
      </c>
      <c r="U53" s="160">
        <v>30.207999999999998</v>
      </c>
      <c r="V53" s="160">
        <f>ROUND(E53*U53,2)</f>
        <v>30.21</v>
      </c>
      <c r="W53" s="160"/>
      <c r="X53" s="160" t="s">
        <v>230</v>
      </c>
      <c r="Y53" s="151"/>
      <c r="Z53" s="151"/>
      <c r="AA53" s="151"/>
      <c r="AB53" s="151"/>
      <c r="AC53" s="151"/>
      <c r="AD53" s="151"/>
      <c r="AE53" s="151"/>
      <c r="AF53" s="151"/>
      <c r="AG53" s="151" t="s">
        <v>231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 x14ac:dyDescent="0.2">
      <c r="A54" s="158"/>
      <c r="B54" s="159"/>
      <c r="C54" s="255" t="s">
        <v>262</v>
      </c>
      <c r="D54" s="256"/>
      <c r="E54" s="256"/>
      <c r="F54" s="256"/>
      <c r="G54" s="256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233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91" t="str">
        <f>C54</f>
        <v>korytech vodotečí, melioračních kanálech s přemístěním suti na hromady na vzdálenost do 20 m nebo s naložením na dopravní prostředek,</v>
      </c>
      <c r="BB54" s="151"/>
      <c r="BC54" s="151"/>
      <c r="BD54" s="151"/>
      <c r="BE54" s="151"/>
      <c r="BF54" s="151"/>
      <c r="BG54" s="151"/>
      <c r="BH54" s="151"/>
    </row>
    <row r="55" spans="1:60" ht="22.5" outlineLevel="1" x14ac:dyDescent="0.2">
      <c r="A55" s="168">
        <v>18</v>
      </c>
      <c r="B55" s="169" t="s">
        <v>434</v>
      </c>
      <c r="C55" s="185" t="s">
        <v>435</v>
      </c>
      <c r="D55" s="170" t="s">
        <v>258</v>
      </c>
      <c r="E55" s="171">
        <v>2</v>
      </c>
      <c r="F55" s="172"/>
      <c r="G55" s="173">
        <f>ROUND(E55*F55,2)</f>
        <v>0</v>
      </c>
      <c r="H55" s="172"/>
      <c r="I55" s="173">
        <f>ROUND(E55*H55,2)</f>
        <v>0</v>
      </c>
      <c r="J55" s="172"/>
      <c r="K55" s="173">
        <f>ROUND(E55*J55,2)</f>
        <v>0</v>
      </c>
      <c r="L55" s="173">
        <v>21</v>
      </c>
      <c r="M55" s="173">
        <f>G55*(1+L55/100)</f>
        <v>0</v>
      </c>
      <c r="N55" s="173">
        <v>0</v>
      </c>
      <c r="O55" s="173">
        <f>ROUND(E55*N55,2)</f>
        <v>0</v>
      </c>
      <c r="P55" s="173">
        <v>0</v>
      </c>
      <c r="Q55" s="173">
        <f>ROUND(E55*P55,2)</f>
        <v>0</v>
      </c>
      <c r="R55" s="173" t="s">
        <v>229</v>
      </c>
      <c r="S55" s="173" t="s">
        <v>148</v>
      </c>
      <c r="T55" s="174" t="s">
        <v>148</v>
      </c>
      <c r="U55" s="160">
        <v>1.37</v>
      </c>
      <c r="V55" s="160">
        <f>ROUND(E55*U55,2)</f>
        <v>2.74</v>
      </c>
      <c r="W55" s="160"/>
      <c r="X55" s="160" t="s">
        <v>230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231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22.5" outlineLevel="1" x14ac:dyDescent="0.2">
      <c r="A56" s="158"/>
      <c r="B56" s="159"/>
      <c r="C56" s="255" t="s">
        <v>262</v>
      </c>
      <c r="D56" s="256"/>
      <c r="E56" s="256"/>
      <c r="F56" s="256"/>
      <c r="G56" s="256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1"/>
      <c r="Z56" s="151"/>
      <c r="AA56" s="151"/>
      <c r="AB56" s="151"/>
      <c r="AC56" s="151"/>
      <c r="AD56" s="151"/>
      <c r="AE56" s="151"/>
      <c r="AF56" s="151"/>
      <c r="AG56" s="151" t="s">
        <v>233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91" t="str">
        <f>C56</f>
        <v>korytech vodotečí, melioračních kanálech s přemístěním suti na hromady na vzdálenost do 20 m nebo s naložením na dopravní prostředek,</v>
      </c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68">
        <v>19</v>
      </c>
      <c r="B57" s="169" t="s">
        <v>613</v>
      </c>
      <c r="C57" s="185" t="s">
        <v>614</v>
      </c>
      <c r="D57" s="170" t="s">
        <v>258</v>
      </c>
      <c r="E57" s="171">
        <v>410</v>
      </c>
      <c r="F57" s="172"/>
      <c r="G57" s="173">
        <f>ROUND(E57*F57,2)</f>
        <v>0</v>
      </c>
      <c r="H57" s="172"/>
      <c r="I57" s="173">
        <f>ROUND(E57*H57,2)</f>
        <v>0</v>
      </c>
      <c r="J57" s="172"/>
      <c r="K57" s="173">
        <f>ROUND(E57*J57,2)</f>
        <v>0</v>
      </c>
      <c r="L57" s="173">
        <v>21</v>
      </c>
      <c r="M57" s="173">
        <f>G57*(1+L57/100)</f>
        <v>0</v>
      </c>
      <c r="N57" s="173">
        <v>0</v>
      </c>
      <c r="O57" s="173">
        <f>ROUND(E57*N57,2)</f>
        <v>0</v>
      </c>
      <c r="P57" s="173">
        <v>0</v>
      </c>
      <c r="Q57" s="173">
        <f>ROUND(E57*P57,2)</f>
        <v>0</v>
      </c>
      <c r="R57" s="173" t="s">
        <v>229</v>
      </c>
      <c r="S57" s="173" t="s">
        <v>148</v>
      </c>
      <c r="T57" s="174" t="s">
        <v>148</v>
      </c>
      <c r="U57" s="160">
        <v>0.01</v>
      </c>
      <c r="V57" s="160">
        <f>ROUND(E57*U57,2)</f>
        <v>4.0999999999999996</v>
      </c>
      <c r="W57" s="160"/>
      <c r="X57" s="160" t="s">
        <v>230</v>
      </c>
      <c r="Y57" s="151"/>
      <c r="Z57" s="151"/>
      <c r="AA57" s="151"/>
      <c r="AB57" s="151"/>
      <c r="AC57" s="151"/>
      <c r="AD57" s="151"/>
      <c r="AE57" s="151"/>
      <c r="AF57" s="151"/>
      <c r="AG57" s="151" t="s">
        <v>231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255" t="s">
        <v>267</v>
      </c>
      <c r="D58" s="256"/>
      <c r="E58" s="256"/>
      <c r="F58" s="256"/>
      <c r="G58" s="256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1"/>
      <c r="Z58" s="151"/>
      <c r="AA58" s="151"/>
      <c r="AB58" s="151"/>
      <c r="AC58" s="151"/>
      <c r="AD58" s="151"/>
      <c r="AE58" s="151"/>
      <c r="AF58" s="151"/>
      <c r="AG58" s="151" t="s">
        <v>233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91" t="str">
        <f>C58</f>
        <v>nebo lesní půdy, s vodorovným přemístěním na hromady v místě upotřebení nebo na dočasné či trvalé skládky se složením</v>
      </c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92" t="s">
        <v>615</v>
      </c>
      <c r="D59" s="189"/>
      <c r="E59" s="190">
        <v>240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264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92" t="s">
        <v>616</v>
      </c>
      <c r="D60" s="189"/>
      <c r="E60" s="190">
        <v>170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1"/>
      <c r="Z60" s="151"/>
      <c r="AA60" s="151"/>
      <c r="AB60" s="151"/>
      <c r="AC60" s="151"/>
      <c r="AD60" s="151"/>
      <c r="AE60" s="151"/>
      <c r="AF60" s="151"/>
      <c r="AG60" s="151" t="s">
        <v>264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68">
        <v>20</v>
      </c>
      <c r="B61" s="169" t="s">
        <v>617</v>
      </c>
      <c r="C61" s="185" t="s">
        <v>618</v>
      </c>
      <c r="D61" s="170" t="s">
        <v>258</v>
      </c>
      <c r="E61" s="171">
        <v>861.9</v>
      </c>
      <c r="F61" s="172"/>
      <c r="G61" s="173">
        <f>ROUND(E61*F61,2)</f>
        <v>0</v>
      </c>
      <c r="H61" s="172"/>
      <c r="I61" s="173">
        <f>ROUND(E61*H61,2)</f>
        <v>0</v>
      </c>
      <c r="J61" s="172"/>
      <c r="K61" s="173">
        <f>ROUND(E61*J61,2)</f>
        <v>0</v>
      </c>
      <c r="L61" s="173">
        <v>21</v>
      </c>
      <c r="M61" s="173">
        <f>G61*(1+L61/100)</f>
        <v>0</v>
      </c>
      <c r="N61" s="173">
        <v>0</v>
      </c>
      <c r="O61" s="173">
        <f>ROUND(E61*N61,2)</f>
        <v>0</v>
      </c>
      <c r="P61" s="173">
        <v>0</v>
      </c>
      <c r="Q61" s="173">
        <f>ROUND(E61*P61,2)</f>
        <v>0</v>
      </c>
      <c r="R61" s="173" t="s">
        <v>229</v>
      </c>
      <c r="S61" s="173" t="s">
        <v>148</v>
      </c>
      <c r="T61" s="174" t="s">
        <v>148</v>
      </c>
      <c r="U61" s="160">
        <v>0.12</v>
      </c>
      <c r="V61" s="160">
        <f>ROUND(E61*U61,2)</f>
        <v>103.43</v>
      </c>
      <c r="W61" s="160"/>
      <c r="X61" s="160" t="s">
        <v>230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231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33.75" outlineLevel="1" x14ac:dyDescent="0.2">
      <c r="A62" s="158"/>
      <c r="B62" s="159"/>
      <c r="C62" s="255" t="s">
        <v>619</v>
      </c>
      <c r="D62" s="256"/>
      <c r="E62" s="256"/>
      <c r="F62" s="256"/>
      <c r="G62" s="256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1"/>
      <c r="Z62" s="151"/>
      <c r="AA62" s="151"/>
      <c r="AB62" s="151"/>
      <c r="AC62" s="151"/>
      <c r="AD62" s="151"/>
      <c r="AE62" s="151"/>
      <c r="AF62" s="151"/>
      <c r="AG62" s="151" t="s">
        <v>233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91" t="str">
        <f>C62</f>
        <v>kromě zářezů se šikmými stěnami pro podzemní vedení, s urovnáním dna do předepsaného profilu a spádu, s případným nutným přemístěním ve výkopišti a dále buď s přemístěním výkopku na přilehlém terénu na vzdálenost do 3 m od okraje jámy nebo s naložením na dopravní prostředek,</v>
      </c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92" t="s">
        <v>620</v>
      </c>
      <c r="D63" s="189"/>
      <c r="E63" s="190">
        <v>994.5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264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2" t="s">
        <v>621</v>
      </c>
      <c r="D64" s="189"/>
      <c r="E64" s="190">
        <v>-132.6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1"/>
      <c r="Z64" s="151"/>
      <c r="AA64" s="151"/>
      <c r="AB64" s="151"/>
      <c r="AC64" s="151"/>
      <c r="AD64" s="151"/>
      <c r="AE64" s="151"/>
      <c r="AF64" s="151"/>
      <c r="AG64" s="151" t="s">
        <v>264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 x14ac:dyDescent="0.2">
      <c r="A65" s="168">
        <v>21</v>
      </c>
      <c r="B65" s="169" t="s">
        <v>622</v>
      </c>
      <c r="C65" s="185" t="s">
        <v>623</v>
      </c>
      <c r="D65" s="170" t="s">
        <v>258</v>
      </c>
      <c r="E65" s="171">
        <v>792.68409999999994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73">
        <v>0</v>
      </c>
      <c r="O65" s="173">
        <f>ROUND(E65*N65,2)</f>
        <v>0</v>
      </c>
      <c r="P65" s="173">
        <v>0</v>
      </c>
      <c r="Q65" s="173">
        <f>ROUND(E65*P65,2)</f>
        <v>0</v>
      </c>
      <c r="R65" s="173" t="s">
        <v>229</v>
      </c>
      <c r="S65" s="173" t="s">
        <v>148</v>
      </c>
      <c r="T65" s="174" t="s">
        <v>148</v>
      </c>
      <c r="U65" s="160">
        <v>0.2</v>
      </c>
      <c r="V65" s="160">
        <f>ROUND(E65*U65,2)</f>
        <v>158.54</v>
      </c>
      <c r="W65" s="160"/>
      <c r="X65" s="160" t="s">
        <v>230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231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33.75" outlineLevel="1" x14ac:dyDescent="0.2">
      <c r="A66" s="158"/>
      <c r="B66" s="159"/>
      <c r="C66" s="255" t="s">
        <v>271</v>
      </c>
      <c r="D66" s="256"/>
      <c r="E66" s="256"/>
      <c r="F66" s="256"/>
      <c r="G66" s="256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233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91" t="str">
        <f>C66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2" t="s">
        <v>624</v>
      </c>
      <c r="D67" s="189"/>
      <c r="E67" s="190">
        <v>15.2075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1"/>
      <c r="Z67" s="151"/>
      <c r="AA67" s="151"/>
      <c r="AB67" s="151"/>
      <c r="AC67" s="151"/>
      <c r="AD67" s="151"/>
      <c r="AE67" s="151"/>
      <c r="AF67" s="151"/>
      <c r="AG67" s="151" t="s">
        <v>264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2" t="s">
        <v>625</v>
      </c>
      <c r="D68" s="189"/>
      <c r="E68" s="190">
        <v>10.410399999999999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264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92" t="s">
        <v>626</v>
      </c>
      <c r="D69" s="189"/>
      <c r="E69" s="190">
        <v>90.320999999999998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264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92" t="s">
        <v>627</v>
      </c>
      <c r="D70" s="189"/>
      <c r="E70" s="190">
        <v>94.998750000000001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1"/>
      <c r="Z70" s="151"/>
      <c r="AA70" s="151"/>
      <c r="AB70" s="151"/>
      <c r="AC70" s="151"/>
      <c r="AD70" s="151"/>
      <c r="AE70" s="151"/>
      <c r="AF70" s="151"/>
      <c r="AG70" s="151" t="s">
        <v>264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2" t="s">
        <v>628</v>
      </c>
      <c r="D71" s="189"/>
      <c r="E71" s="190">
        <v>114.63375000000001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1"/>
      <c r="Z71" s="151"/>
      <c r="AA71" s="151"/>
      <c r="AB71" s="151"/>
      <c r="AC71" s="151"/>
      <c r="AD71" s="151"/>
      <c r="AE71" s="151"/>
      <c r="AF71" s="151"/>
      <c r="AG71" s="151" t="s">
        <v>264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8"/>
      <c r="B72" s="159"/>
      <c r="C72" s="192" t="s">
        <v>629</v>
      </c>
      <c r="D72" s="189"/>
      <c r="E72" s="190">
        <v>124.06625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1"/>
      <c r="Z72" s="151"/>
      <c r="AA72" s="151"/>
      <c r="AB72" s="151"/>
      <c r="AC72" s="151"/>
      <c r="AD72" s="151"/>
      <c r="AE72" s="151"/>
      <c r="AF72" s="151"/>
      <c r="AG72" s="151" t="s">
        <v>264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92" t="s">
        <v>630</v>
      </c>
      <c r="D73" s="189"/>
      <c r="E73" s="190">
        <v>122.2375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1"/>
      <c r="Z73" s="151"/>
      <c r="AA73" s="151"/>
      <c r="AB73" s="151"/>
      <c r="AC73" s="151"/>
      <c r="AD73" s="151"/>
      <c r="AE73" s="151"/>
      <c r="AF73" s="151"/>
      <c r="AG73" s="151" t="s">
        <v>264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2" t="s">
        <v>631</v>
      </c>
      <c r="D74" s="189"/>
      <c r="E74" s="190">
        <v>56.017499999999998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264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">
      <c r="A75" s="158"/>
      <c r="B75" s="159"/>
      <c r="C75" s="192" t="s">
        <v>632</v>
      </c>
      <c r="D75" s="189"/>
      <c r="E75" s="190">
        <v>14.03248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51"/>
      <c r="Z75" s="151"/>
      <c r="AA75" s="151"/>
      <c r="AB75" s="151"/>
      <c r="AC75" s="151"/>
      <c r="AD75" s="151"/>
      <c r="AE75" s="151"/>
      <c r="AF75" s="151"/>
      <c r="AG75" s="151" t="s">
        <v>264</v>
      </c>
      <c r="AH75" s="151">
        <v>0</v>
      </c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192" t="s">
        <v>633</v>
      </c>
      <c r="D76" s="189"/>
      <c r="E76" s="190">
        <v>89.397000000000006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1"/>
      <c r="Z76" s="151"/>
      <c r="AA76" s="151"/>
      <c r="AB76" s="151"/>
      <c r="AC76" s="151"/>
      <c r="AD76" s="151"/>
      <c r="AE76" s="151"/>
      <c r="AF76" s="151"/>
      <c r="AG76" s="151" t="s">
        <v>264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92" t="s">
        <v>634</v>
      </c>
      <c r="D77" s="189"/>
      <c r="E77" s="190">
        <v>86.225369999999998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264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2" t="s">
        <v>635</v>
      </c>
      <c r="D78" s="189"/>
      <c r="E78" s="190">
        <v>13.3119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264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92" t="s">
        <v>636</v>
      </c>
      <c r="D79" s="189"/>
      <c r="E79" s="190">
        <v>21.224699999999999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1"/>
      <c r="Z79" s="151"/>
      <c r="AA79" s="151"/>
      <c r="AB79" s="151"/>
      <c r="AC79" s="151"/>
      <c r="AD79" s="151"/>
      <c r="AE79" s="151"/>
      <c r="AF79" s="151"/>
      <c r="AG79" s="151" t="s">
        <v>264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2" t="s">
        <v>637</v>
      </c>
      <c r="D80" s="189"/>
      <c r="E80" s="190">
        <v>-22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264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92" t="s">
        <v>638</v>
      </c>
      <c r="D81" s="189"/>
      <c r="E81" s="190">
        <v>-37.4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264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68">
        <v>22</v>
      </c>
      <c r="B82" s="169" t="s">
        <v>277</v>
      </c>
      <c r="C82" s="185" t="s">
        <v>278</v>
      </c>
      <c r="D82" s="170" t="s">
        <v>258</v>
      </c>
      <c r="E82" s="171">
        <v>396.34199999999998</v>
      </c>
      <c r="F82" s="172"/>
      <c r="G82" s="173">
        <f>ROUND(E82*F82,2)</f>
        <v>0</v>
      </c>
      <c r="H82" s="172"/>
      <c r="I82" s="173">
        <f>ROUND(E82*H82,2)</f>
        <v>0</v>
      </c>
      <c r="J82" s="172"/>
      <c r="K82" s="173">
        <f>ROUND(E82*J82,2)</f>
        <v>0</v>
      </c>
      <c r="L82" s="173">
        <v>21</v>
      </c>
      <c r="M82" s="173">
        <f>G82*(1+L82/100)</f>
        <v>0</v>
      </c>
      <c r="N82" s="173">
        <v>0</v>
      </c>
      <c r="O82" s="173">
        <f>ROUND(E82*N82,2)</f>
        <v>0</v>
      </c>
      <c r="P82" s="173">
        <v>0</v>
      </c>
      <c r="Q82" s="173">
        <f>ROUND(E82*P82,2)</f>
        <v>0</v>
      </c>
      <c r="R82" s="173" t="s">
        <v>229</v>
      </c>
      <c r="S82" s="173" t="s">
        <v>148</v>
      </c>
      <c r="T82" s="174" t="s">
        <v>148</v>
      </c>
      <c r="U82" s="160">
        <v>0.08</v>
      </c>
      <c r="V82" s="160">
        <f>ROUND(E82*U82,2)</f>
        <v>31.71</v>
      </c>
      <c r="W82" s="160"/>
      <c r="X82" s="160" t="s">
        <v>230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231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33.75" outlineLevel="1" x14ac:dyDescent="0.2">
      <c r="A83" s="158"/>
      <c r="B83" s="159"/>
      <c r="C83" s="255" t="s">
        <v>271</v>
      </c>
      <c r="D83" s="256"/>
      <c r="E83" s="256"/>
      <c r="F83" s="256"/>
      <c r="G83" s="256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1"/>
      <c r="Z83" s="151"/>
      <c r="AA83" s="151"/>
      <c r="AB83" s="151"/>
      <c r="AC83" s="151"/>
      <c r="AD83" s="151"/>
      <c r="AE83" s="151"/>
      <c r="AF83" s="151"/>
      <c r="AG83" s="151" t="s">
        <v>233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91" t="str">
        <f>C83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92" t="s">
        <v>639</v>
      </c>
      <c r="D84" s="189"/>
      <c r="E84" s="190">
        <v>396.34199999999998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1"/>
      <c r="Z84" s="151"/>
      <c r="AA84" s="151"/>
      <c r="AB84" s="151"/>
      <c r="AC84" s="151"/>
      <c r="AD84" s="151"/>
      <c r="AE84" s="151"/>
      <c r="AF84" s="151"/>
      <c r="AG84" s="151" t="s">
        <v>264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68">
        <v>23</v>
      </c>
      <c r="B85" s="169" t="s">
        <v>640</v>
      </c>
      <c r="C85" s="185" t="s">
        <v>641</v>
      </c>
      <c r="D85" s="170" t="s">
        <v>258</v>
      </c>
      <c r="E85" s="171">
        <v>1095.5367000000001</v>
      </c>
      <c r="F85" s="172"/>
      <c r="G85" s="173">
        <f>ROUND(E85*F85,2)</f>
        <v>0</v>
      </c>
      <c r="H85" s="172"/>
      <c r="I85" s="173">
        <f>ROUND(E85*H85,2)</f>
        <v>0</v>
      </c>
      <c r="J85" s="172"/>
      <c r="K85" s="173">
        <f>ROUND(E85*J85,2)</f>
        <v>0</v>
      </c>
      <c r="L85" s="173">
        <v>21</v>
      </c>
      <c r="M85" s="173">
        <f>G85*(1+L85/100)</f>
        <v>0</v>
      </c>
      <c r="N85" s="173">
        <v>0</v>
      </c>
      <c r="O85" s="173">
        <f>ROUND(E85*N85,2)</f>
        <v>0</v>
      </c>
      <c r="P85" s="173">
        <v>0</v>
      </c>
      <c r="Q85" s="173">
        <f>ROUND(E85*P85,2)</f>
        <v>0</v>
      </c>
      <c r="R85" s="173" t="s">
        <v>229</v>
      </c>
      <c r="S85" s="173" t="s">
        <v>148</v>
      </c>
      <c r="T85" s="174" t="s">
        <v>148</v>
      </c>
      <c r="U85" s="160">
        <v>0.35</v>
      </c>
      <c r="V85" s="160">
        <f>ROUND(E85*U85,2)</f>
        <v>383.44</v>
      </c>
      <c r="W85" s="160"/>
      <c r="X85" s="160" t="s">
        <v>230</v>
      </c>
      <c r="Y85" s="151"/>
      <c r="Z85" s="151"/>
      <c r="AA85" s="151"/>
      <c r="AB85" s="151"/>
      <c r="AC85" s="151"/>
      <c r="AD85" s="151"/>
      <c r="AE85" s="151"/>
      <c r="AF85" s="151"/>
      <c r="AG85" s="151" t="s">
        <v>231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33.75" outlineLevel="1" x14ac:dyDescent="0.2">
      <c r="A86" s="158"/>
      <c r="B86" s="159"/>
      <c r="C86" s="255" t="s">
        <v>271</v>
      </c>
      <c r="D86" s="256"/>
      <c r="E86" s="256"/>
      <c r="F86" s="256"/>
      <c r="G86" s="256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51"/>
      <c r="Z86" s="151"/>
      <c r="AA86" s="151"/>
      <c r="AB86" s="151"/>
      <c r="AC86" s="151"/>
      <c r="AD86" s="151"/>
      <c r="AE86" s="151"/>
      <c r="AF86" s="151"/>
      <c r="AG86" s="151" t="s">
        <v>233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91" t="str">
        <f>C86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192" t="s">
        <v>642</v>
      </c>
      <c r="D87" s="189"/>
      <c r="E87" s="190">
        <v>19.552499999999998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264</v>
      </c>
      <c r="AH87" s="151">
        <v>0</v>
      </c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58"/>
      <c r="B88" s="159"/>
      <c r="C88" s="192" t="s">
        <v>643</v>
      </c>
      <c r="D88" s="189"/>
      <c r="E88" s="190">
        <v>13.3848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51"/>
      <c r="Z88" s="151"/>
      <c r="AA88" s="151"/>
      <c r="AB88" s="151"/>
      <c r="AC88" s="151"/>
      <c r="AD88" s="151"/>
      <c r="AE88" s="151"/>
      <c r="AF88" s="151"/>
      <c r="AG88" s="151" t="s">
        <v>264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8"/>
      <c r="B89" s="159"/>
      <c r="C89" s="192" t="s">
        <v>644</v>
      </c>
      <c r="D89" s="189"/>
      <c r="E89" s="190">
        <v>116.127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264</v>
      </c>
      <c r="AH89" s="151">
        <v>0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 x14ac:dyDescent="0.2">
      <c r="A90" s="158"/>
      <c r="B90" s="159"/>
      <c r="C90" s="192" t="s">
        <v>645</v>
      </c>
      <c r="D90" s="189"/>
      <c r="E90" s="190">
        <v>122.14125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51"/>
      <c r="Z90" s="151"/>
      <c r="AA90" s="151"/>
      <c r="AB90" s="151"/>
      <c r="AC90" s="151"/>
      <c r="AD90" s="151"/>
      <c r="AE90" s="151"/>
      <c r="AF90" s="151"/>
      <c r="AG90" s="151" t="s">
        <v>264</v>
      </c>
      <c r="AH90" s="151">
        <v>0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192" t="s">
        <v>646</v>
      </c>
      <c r="D91" s="189"/>
      <c r="E91" s="190">
        <v>147.38624999999999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264</v>
      </c>
      <c r="AH91" s="151">
        <v>0</v>
      </c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192" t="s">
        <v>647</v>
      </c>
      <c r="D92" s="189"/>
      <c r="E92" s="190">
        <v>159.51374999999999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1"/>
      <c r="Z92" s="151"/>
      <c r="AA92" s="151"/>
      <c r="AB92" s="151"/>
      <c r="AC92" s="151"/>
      <c r="AD92" s="151"/>
      <c r="AE92" s="151"/>
      <c r="AF92" s="151"/>
      <c r="AG92" s="151" t="s">
        <v>264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92" t="s">
        <v>648</v>
      </c>
      <c r="D93" s="189"/>
      <c r="E93" s="190">
        <v>157.16249999999999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264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58"/>
      <c r="B94" s="159"/>
      <c r="C94" s="192" t="s">
        <v>649</v>
      </c>
      <c r="D94" s="189"/>
      <c r="E94" s="190">
        <v>72.022499999999994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51"/>
      <c r="Z94" s="151"/>
      <c r="AA94" s="151"/>
      <c r="AB94" s="151"/>
      <c r="AC94" s="151"/>
      <c r="AD94" s="151"/>
      <c r="AE94" s="151"/>
      <c r="AF94" s="151"/>
      <c r="AG94" s="151" t="s">
        <v>264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92" t="s">
        <v>650</v>
      </c>
      <c r="D95" s="189"/>
      <c r="E95" s="190">
        <v>18.04176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264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92" t="s">
        <v>651</v>
      </c>
      <c r="D96" s="189"/>
      <c r="E96" s="190">
        <v>114.93899999999999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1"/>
      <c r="Z96" s="151"/>
      <c r="AA96" s="151"/>
      <c r="AB96" s="151"/>
      <c r="AC96" s="151"/>
      <c r="AD96" s="151"/>
      <c r="AE96" s="151"/>
      <c r="AF96" s="151"/>
      <c r="AG96" s="151" t="s">
        <v>264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192" t="s">
        <v>652</v>
      </c>
      <c r="D97" s="189"/>
      <c r="E97" s="190">
        <v>110.86118999999999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1"/>
      <c r="Z97" s="151"/>
      <c r="AA97" s="151"/>
      <c r="AB97" s="151"/>
      <c r="AC97" s="151"/>
      <c r="AD97" s="151"/>
      <c r="AE97" s="151"/>
      <c r="AF97" s="151"/>
      <c r="AG97" s="151" t="s">
        <v>264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2" t="s">
        <v>653</v>
      </c>
      <c r="D98" s="189"/>
      <c r="E98" s="190">
        <v>17.115300000000001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1"/>
      <c r="Z98" s="151"/>
      <c r="AA98" s="151"/>
      <c r="AB98" s="151"/>
      <c r="AC98" s="151"/>
      <c r="AD98" s="151"/>
      <c r="AE98" s="151"/>
      <c r="AF98" s="151"/>
      <c r="AG98" s="151" t="s">
        <v>264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192" t="s">
        <v>654</v>
      </c>
      <c r="D99" s="189"/>
      <c r="E99" s="190">
        <v>27.288900000000002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1"/>
      <c r="Z99" s="151"/>
      <c r="AA99" s="151"/>
      <c r="AB99" s="151"/>
      <c r="AC99" s="151"/>
      <c r="AD99" s="151"/>
      <c r="AE99" s="151"/>
      <c r="AF99" s="151"/>
      <c r="AG99" s="151" t="s">
        <v>264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68">
        <v>24</v>
      </c>
      <c r="B100" s="169" t="s">
        <v>470</v>
      </c>
      <c r="C100" s="185" t="s">
        <v>471</v>
      </c>
      <c r="D100" s="170" t="s">
        <v>258</v>
      </c>
      <c r="E100" s="171">
        <v>547.76835000000005</v>
      </c>
      <c r="F100" s="172"/>
      <c r="G100" s="173">
        <f>ROUND(E100*F100,2)</f>
        <v>0</v>
      </c>
      <c r="H100" s="172"/>
      <c r="I100" s="173">
        <f>ROUND(E100*H100,2)</f>
        <v>0</v>
      </c>
      <c r="J100" s="172"/>
      <c r="K100" s="173">
        <f>ROUND(E100*J100,2)</f>
        <v>0</v>
      </c>
      <c r="L100" s="173">
        <v>21</v>
      </c>
      <c r="M100" s="173">
        <f>G100*(1+L100/100)</f>
        <v>0</v>
      </c>
      <c r="N100" s="173">
        <v>0</v>
      </c>
      <c r="O100" s="173">
        <f>ROUND(E100*N100,2)</f>
        <v>0</v>
      </c>
      <c r="P100" s="173">
        <v>0</v>
      </c>
      <c r="Q100" s="173">
        <f>ROUND(E100*P100,2)</f>
        <v>0</v>
      </c>
      <c r="R100" s="173" t="s">
        <v>229</v>
      </c>
      <c r="S100" s="173" t="s">
        <v>148</v>
      </c>
      <c r="T100" s="174" t="s">
        <v>148</v>
      </c>
      <c r="U100" s="160">
        <v>0.15</v>
      </c>
      <c r="V100" s="160">
        <f>ROUND(E100*U100,2)</f>
        <v>82.17</v>
      </c>
      <c r="W100" s="160"/>
      <c r="X100" s="160" t="s">
        <v>230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231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33.75" outlineLevel="1" x14ac:dyDescent="0.2">
      <c r="A101" s="158"/>
      <c r="B101" s="159"/>
      <c r="C101" s="255" t="s">
        <v>271</v>
      </c>
      <c r="D101" s="256"/>
      <c r="E101" s="256"/>
      <c r="F101" s="256"/>
      <c r="G101" s="256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51"/>
      <c r="Z101" s="151"/>
      <c r="AA101" s="151"/>
      <c r="AB101" s="151"/>
      <c r="AC101" s="151"/>
      <c r="AD101" s="151"/>
      <c r="AE101" s="151"/>
      <c r="AF101" s="151"/>
      <c r="AG101" s="151" t="s">
        <v>233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91" t="str">
        <f>C101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192" t="s">
        <v>655</v>
      </c>
      <c r="D102" s="189"/>
      <c r="E102" s="190">
        <v>547.76835000000005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1"/>
      <c r="Z102" s="151"/>
      <c r="AA102" s="151"/>
      <c r="AB102" s="151"/>
      <c r="AC102" s="151"/>
      <c r="AD102" s="151"/>
      <c r="AE102" s="151"/>
      <c r="AF102" s="151"/>
      <c r="AG102" s="151" t="s">
        <v>264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68">
        <v>25</v>
      </c>
      <c r="B103" s="169" t="s">
        <v>473</v>
      </c>
      <c r="C103" s="185" t="s">
        <v>474</v>
      </c>
      <c r="D103" s="170" t="s">
        <v>258</v>
      </c>
      <c r="E103" s="171">
        <v>486.90519999999998</v>
      </c>
      <c r="F103" s="172"/>
      <c r="G103" s="173">
        <f>ROUND(E103*F103,2)</f>
        <v>0</v>
      </c>
      <c r="H103" s="172"/>
      <c r="I103" s="173">
        <f>ROUND(E103*H103,2)</f>
        <v>0</v>
      </c>
      <c r="J103" s="172"/>
      <c r="K103" s="173">
        <f>ROUND(E103*J103,2)</f>
        <v>0</v>
      </c>
      <c r="L103" s="173">
        <v>21</v>
      </c>
      <c r="M103" s="173">
        <f>G103*(1+L103/100)</f>
        <v>0</v>
      </c>
      <c r="N103" s="173">
        <v>0</v>
      </c>
      <c r="O103" s="173">
        <f>ROUND(E103*N103,2)</f>
        <v>0</v>
      </c>
      <c r="P103" s="173">
        <v>0</v>
      </c>
      <c r="Q103" s="173">
        <f>ROUND(E103*P103,2)</f>
        <v>0</v>
      </c>
      <c r="R103" s="173" t="s">
        <v>229</v>
      </c>
      <c r="S103" s="173" t="s">
        <v>148</v>
      </c>
      <c r="T103" s="174" t="s">
        <v>148</v>
      </c>
      <c r="U103" s="160">
        <v>0.53</v>
      </c>
      <c r="V103" s="160">
        <f>ROUND(E103*U103,2)</f>
        <v>258.06</v>
      </c>
      <c r="W103" s="160"/>
      <c r="X103" s="160" t="s">
        <v>230</v>
      </c>
      <c r="Y103" s="151"/>
      <c r="Z103" s="151"/>
      <c r="AA103" s="151"/>
      <c r="AB103" s="151"/>
      <c r="AC103" s="151"/>
      <c r="AD103" s="151"/>
      <c r="AE103" s="151"/>
      <c r="AF103" s="151"/>
      <c r="AG103" s="151" t="s">
        <v>231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33.75" outlineLevel="1" x14ac:dyDescent="0.2">
      <c r="A104" s="158"/>
      <c r="B104" s="159"/>
      <c r="C104" s="255" t="s">
        <v>271</v>
      </c>
      <c r="D104" s="256"/>
      <c r="E104" s="256"/>
      <c r="F104" s="256"/>
      <c r="G104" s="256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1"/>
      <c r="Z104" s="151"/>
      <c r="AA104" s="151"/>
      <c r="AB104" s="151"/>
      <c r="AC104" s="151"/>
      <c r="AD104" s="151"/>
      <c r="AE104" s="151"/>
      <c r="AF104" s="151"/>
      <c r="AG104" s="151" t="s">
        <v>233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91" t="str">
        <f>C104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92" t="s">
        <v>656</v>
      </c>
      <c r="D105" s="189"/>
      <c r="E105" s="190">
        <v>8.69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264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92" t="s">
        <v>657</v>
      </c>
      <c r="D106" s="189"/>
      <c r="E106" s="190">
        <v>5.9488000000000003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51"/>
      <c r="Z106" s="151"/>
      <c r="AA106" s="151"/>
      <c r="AB106" s="151"/>
      <c r="AC106" s="151"/>
      <c r="AD106" s="151"/>
      <c r="AE106" s="151"/>
      <c r="AF106" s="151"/>
      <c r="AG106" s="151" t="s">
        <v>264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2" t="s">
        <v>658</v>
      </c>
      <c r="D107" s="189"/>
      <c r="E107" s="190">
        <v>51.612000000000002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264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2" t="s">
        <v>659</v>
      </c>
      <c r="D108" s="189"/>
      <c r="E108" s="190">
        <v>54.284999999999997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1"/>
      <c r="Z108" s="151"/>
      <c r="AA108" s="151"/>
      <c r="AB108" s="151"/>
      <c r="AC108" s="151"/>
      <c r="AD108" s="151"/>
      <c r="AE108" s="151"/>
      <c r="AF108" s="151"/>
      <c r="AG108" s="151" t="s">
        <v>264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58"/>
      <c r="B109" s="159"/>
      <c r="C109" s="192" t="s">
        <v>660</v>
      </c>
      <c r="D109" s="189"/>
      <c r="E109" s="190">
        <v>65.504999999999995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51"/>
      <c r="Z109" s="151"/>
      <c r="AA109" s="151"/>
      <c r="AB109" s="151"/>
      <c r="AC109" s="151"/>
      <c r="AD109" s="151"/>
      <c r="AE109" s="151"/>
      <c r="AF109" s="151"/>
      <c r="AG109" s="151" t="s">
        <v>264</v>
      </c>
      <c r="AH109" s="151">
        <v>0</v>
      </c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192" t="s">
        <v>661</v>
      </c>
      <c r="D110" s="189"/>
      <c r="E110" s="190">
        <v>70.894999999999996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1"/>
      <c r="Z110" s="151"/>
      <c r="AA110" s="151"/>
      <c r="AB110" s="151"/>
      <c r="AC110" s="151"/>
      <c r="AD110" s="151"/>
      <c r="AE110" s="151"/>
      <c r="AF110" s="151"/>
      <c r="AG110" s="151" t="s">
        <v>264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192" t="s">
        <v>662</v>
      </c>
      <c r="D111" s="189"/>
      <c r="E111" s="190">
        <v>69.849999999999994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264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192" t="s">
        <v>663</v>
      </c>
      <c r="D112" s="189"/>
      <c r="E112" s="190">
        <v>32.01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1"/>
      <c r="Z112" s="151"/>
      <c r="AA112" s="151"/>
      <c r="AB112" s="151"/>
      <c r="AC112" s="151"/>
      <c r="AD112" s="151"/>
      <c r="AE112" s="151"/>
      <c r="AF112" s="151"/>
      <c r="AG112" s="151" t="s">
        <v>264</v>
      </c>
      <c r="AH112" s="151">
        <v>0</v>
      </c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92" t="s">
        <v>664</v>
      </c>
      <c r="D113" s="189"/>
      <c r="E113" s="190">
        <v>8.0185600000000008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264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8"/>
      <c r="B114" s="159"/>
      <c r="C114" s="192" t="s">
        <v>665</v>
      </c>
      <c r="D114" s="189"/>
      <c r="E114" s="190">
        <v>51.084000000000003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264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8"/>
      <c r="B115" s="159"/>
      <c r="C115" s="192" t="s">
        <v>666</v>
      </c>
      <c r="D115" s="189"/>
      <c r="E115" s="190">
        <v>49.271639999999998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264</v>
      </c>
      <c r="AH115" s="151">
        <v>0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92" t="s">
        <v>667</v>
      </c>
      <c r="D116" s="189"/>
      <c r="E116" s="190">
        <v>7.6067999999999998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1"/>
      <c r="Z116" s="151"/>
      <c r="AA116" s="151"/>
      <c r="AB116" s="151"/>
      <c r="AC116" s="151"/>
      <c r="AD116" s="151"/>
      <c r="AE116" s="151"/>
      <c r="AF116" s="151"/>
      <c r="AG116" s="151" t="s">
        <v>264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58"/>
      <c r="B117" s="159"/>
      <c r="C117" s="192" t="s">
        <v>668</v>
      </c>
      <c r="D117" s="189"/>
      <c r="E117" s="190">
        <v>12.128399999999999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51"/>
      <c r="Z117" s="151"/>
      <c r="AA117" s="151"/>
      <c r="AB117" s="151"/>
      <c r="AC117" s="151"/>
      <c r="AD117" s="151"/>
      <c r="AE117" s="151"/>
      <c r="AF117" s="151"/>
      <c r="AG117" s="151" t="s">
        <v>264</v>
      </c>
      <c r="AH117" s="151">
        <v>0</v>
      </c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22.5" outlineLevel="1" x14ac:dyDescent="0.2">
      <c r="A118" s="168">
        <v>26</v>
      </c>
      <c r="B118" s="169" t="s">
        <v>669</v>
      </c>
      <c r="C118" s="185" t="s">
        <v>670</v>
      </c>
      <c r="D118" s="170" t="s">
        <v>258</v>
      </c>
      <c r="E118" s="171">
        <v>243.45259999999999</v>
      </c>
      <c r="F118" s="172"/>
      <c r="G118" s="173">
        <f>ROUND(E118*F118,2)</f>
        <v>0</v>
      </c>
      <c r="H118" s="172"/>
      <c r="I118" s="173">
        <f>ROUND(E118*H118,2)</f>
        <v>0</v>
      </c>
      <c r="J118" s="172"/>
      <c r="K118" s="173">
        <f>ROUND(E118*J118,2)</f>
        <v>0</v>
      </c>
      <c r="L118" s="173">
        <v>21</v>
      </c>
      <c r="M118" s="173">
        <f>G118*(1+L118/100)</f>
        <v>0</v>
      </c>
      <c r="N118" s="173">
        <v>0</v>
      </c>
      <c r="O118" s="173">
        <f>ROUND(E118*N118,2)</f>
        <v>0</v>
      </c>
      <c r="P118" s="173">
        <v>0</v>
      </c>
      <c r="Q118" s="173">
        <f>ROUND(E118*P118,2)</f>
        <v>0</v>
      </c>
      <c r="R118" s="173" t="s">
        <v>229</v>
      </c>
      <c r="S118" s="173" t="s">
        <v>148</v>
      </c>
      <c r="T118" s="174" t="s">
        <v>148</v>
      </c>
      <c r="U118" s="160">
        <v>7.52</v>
      </c>
      <c r="V118" s="160">
        <f>ROUND(E118*U118,2)</f>
        <v>1830.76</v>
      </c>
      <c r="W118" s="160"/>
      <c r="X118" s="160" t="s">
        <v>230</v>
      </c>
      <c r="Y118" s="151"/>
      <c r="Z118" s="151"/>
      <c r="AA118" s="151"/>
      <c r="AB118" s="151"/>
      <c r="AC118" s="151"/>
      <c r="AD118" s="151"/>
      <c r="AE118" s="151"/>
      <c r="AF118" s="151"/>
      <c r="AG118" s="151" t="s">
        <v>231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22.5" outlineLevel="1" x14ac:dyDescent="0.2">
      <c r="A119" s="158"/>
      <c r="B119" s="159"/>
      <c r="C119" s="255" t="s">
        <v>671</v>
      </c>
      <c r="D119" s="256"/>
      <c r="E119" s="256"/>
      <c r="F119" s="256"/>
      <c r="G119" s="256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233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91" t="str">
        <f>C119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192" t="s">
        <v>672</v>
      </c>
      <c r="D120" s="189"/>
      <c r="E120" s="190">
        <v>4.3449999999999998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264</v>
      </c>
      <c r="AH120" s="151">
        <v>0</v>
      </c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2" t="s">
        <v>673</v>
      </c>
      <c r="D121" s="189"/>
      <c r="E121" s="190">
        <v>2.9744000000000002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1"/>
      <c r="Z121" s="151"/>
      <c r="AA121" s="151"/>
      <c r="AB121" s="151"/>
      <c r="AC121" s="151"/>
      <c r="AD121" s="151"/>
      <c r="AE121" s="151"/>
      <c r="AF121" s="151"/>
      <c r="AG121" s="151" t="s">
        <v>264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1" x14ac:dyDescent="0.2">
      <c r="A122" s="158"/>
      <c r="B122" s="159"/>
      <c r="C122" s="192" t="s">
        <v>674</v>
      </c>
      <c r="D122" s="189"/>
      <c r="E122" s="190">
        <v>25.806000000000001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1"/>
      <c r="Z122" s="151"/>
      <c r="AA122" s="151"/>
      <c r="AB122" s="151"/>
      <c r="AC122" s="151"/>
      <c r="AD122" s="151"/>
      <c r="AE122" s="151"/>
      <c r="AF122" s="151"/>
      <c r="AG122" s="151" t="s">
        <v>264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92" t="s">
        <v>675</v>
      </c>
      <c r="D123" s="189"/>
      <c r="E123" s="190">
        <v>27.142499999999998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264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1" x14ac:dyDescent="0.2">
      <c r="A124" s="158"/>
      <c r="B124" s="159"/>
      <c r="C124" s="192" t="s">
        <v>676</v>
      </c>
      <c r="D124" s="189"/>
      <c r="E124" s="190">
        <v>32.752499999999998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51"/>
      <c r="Z124" s="151"/>
      <c r="AA124" s="151"/>
      <c r="AB124" s="151"/>
      <c r="AC124" s="151"/>
      <c r="AD124" s="151"/>
      <c r="AE124" s="151"/>
      <c r="AF124" s="151"/>
      <c r="AG124" s="151" t="s">
        <v>264</v>
      </c>
      <c r="AH124" s="151">
        <v>0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192" t="s">
        <v>677</v>
      </c>
      <c r="D125" s="189"/>
      <c r="E125" s="190">
        <v>35.447499999999998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1"/>
      <c r="Z125" s="151"/>
      <c r="AA125" s="151"/>
      <c r="AB125" s="151"/>
      <c r="AC125" s="151"/>
      <c r="AD125" s="151"/>
      <c r="AE125" s="151"/>
      <c r="AF125" s="151"/>
      <c r="AG125" s="151" t="s">
        <v>264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192" t="s">
        <v>678</v>
      </c>
      <c r="D126" s="189"/>
      <c r="E126" s="190">
        <v>34.924999999999997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1"/>
      <c r="Z126" s="151"/>
      <c r="AA126" s="151"/>
      <c r="AB126" s="151"/>
      <c r="AC126" s="151"/>
      <c r="AD126" s="151"/>
      <c r="AE126" s="151"/>
      <c r="AF126" s="151"/>
      <c r="AG126" s="151" t="s">
        <v>264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92" t="s">
        <v>679</v>
      </c>
      <c r="D127" s="189"/>
      <c r="E127" s="190">
        <v>16.004999999999999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264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192" t="s">
        <v>680</v>
      </c>
      <c r="D128" s="189"/>
      <c r="E128" s="190">
        <v>4.0092800000000004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264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192" t="s">
        <v>681</v>
      </c>
      <c r="D129" s="189"/>
      <c r="E129" s="190">
        <v>25.542000000000002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1"/>
      <c r="Z129" s="151"/>
      <c r="AA129" s="151"/>
      <c r="AB129" s="151"/>
      <c r="AC129" s="151"/>
      <c r="AD129" s="151"/>
      <c r="AE129" s="151"/>
      <c r="AF129" s="151"/>
      <c r="AG129" s="151" t="s">
        <v>264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192" t="s">
        <v>682</v>
      </c>
      <c r="D130" s="189"/>
      <c r="E130" s="190">
        <v>24.635819999999999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264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8"/>
      <c r="B131" s="159"/>
      <c r="C131" s="192" t="s">
        <v>683</v>
      </c>
      <c r="D131" s="189"/>
      <c r="E131" s="190">
        <v>3.8033999999999999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51"/>
      <c r="Z131" s="151"/>
      <c r="AA131" s="151"/>
      <c r="AB131" s="151"/>
      <c r="AC131" s="151"/>
      <c r="AD131" s="151"/>
      <c r="AE131" s="151"/>
      <c r="AF131" s="151"/>
      <c r="AG131" s="151" t="s">
        <v>264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58"/>
      <c r="B132" s="159"/>
      <c r="C132" s="192" t="s">
        <v>684</v>
      </c>
      <c r="D132" s="189"/>
      <c r="E132" s="190">
        <v>6.0641999999999996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264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22.5" outlineLevel="1" x14ac:dyDescent="0.2">
      <c r="A133" s="168">
        <v>27</v>
      </c>
      <c r="B133" s="169" t="s">
        <v>489</v>
      </c>
      <c r="C133" s="185" t="s">
        <v>490</v>
      </c>
      <c r="D133" s="170" t="s">
        <v>282</v>
      </c>
      <c r="E133" s="171">
        <v>50</v>
      </c>
      <c r="F133" s="172"/>
      <c r="G133" s="173">
        <f>ROUND(E133*F133,2)</f>
        <v>0</v>
      </c>
      <c r="H133" s="172"/>
      <c r="I133" s="173">
        <f>ROUND(E133*H133,2)</f>
        <v>0</v>
      </c>
      <c r="J133" s="172"/>
      <c r="K133" s="173">
        <f>ROUND(E133*J133,2)</f>
        <v>0</v>
      </c>
      <c r="L133" s="173">
        <v>21</v>
      </c>
      <c r="M133" s="173">
        <f>G133*(1+L133/100)</f>
        <v>0</v>
      </c>
      <c r="N133" s="173">
        <v>8.5999999999999998E-4</v>
      </c>
      <c r="O133" s="173">
        <f>ROUND(E133*N133,2)</f>
        <v>0.04</v>
      </c>
      <c r="P133" s="173">
        <v>0</v>
      </c>
      <c r="Q133" s="173">
        <f>ROUND(E133*P133,2)</f>
        <v>0</v>
      </c>
      <c r="R133" s="173" t="s">
        <v>229</v>
      </c>
      <c r="S133" s="173" t="s">
        <v>148</v>
      </c>
      <c r="T133" s="174" t="s">
        <v>148</v>
      </c>
      <c r="U133" s="160">
        <v>0.47899999999999998</v>
      </c>
      <c r="V133" s="160">
        <f>ROUND(E133*U133,2)</f>
        <v>23.95</v>
      </c>
      <c r="W133" s="160"/>
      <c r="X133" s="160" t="s">
        <v>230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231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255" t="s">
        <v>283</v>
      </c>
      <c r="D134" s="256"/>
      <c r="E134" s="256"/>
      <c r="F134" s="256"/>
      <c r="G134" s="256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233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outlineLevel="1" x14ac:dyDescent="0.2">
      <c r="A135" s="168">
        <v>28</v>
      </c>
      <c r="B135" s="169" t="s">
        <v>491</v>
      </c>
      <c r="C135" s="185" t="s">
        <v>492</v>
      </c>
      <c r="D135" s="170" t="s">
        <v>282</v>
      </c>
      <c r="E135" s="171">
        <v>50</v>
      </c>
      <c r="F135" s="172"/>
      <c r="G135" s="173">
        <f>ROUND(E135*F135,2)</f>
        <v>0</v>
      </c>
      <c r="H135" s="172"/>
      <c r="I135" s="173">
        <f>ROUND(E135*H135,2)</f>
        <v>0</v>
      </c>
      <c r="J135" s="172"/>
      <c r="K135" s="173">
        <f>ROUND(E135*J135,2)</f>
        <v>0</v>
      </c>
      <c r="L135" s="173">
        <v>21</v>
      </c>
      <c r="M135" s="173">
        <f>G135*(1+L135/100)</f>
        <v>0</v>
      </c>
      <c r="N135" s="173">
        <v>0</v>
      </c>
      <c r="O135" s="173">
        <f>ROUND(E135*N135,2)</f>
        <v>0</v>
      </c>
      <c r="P135" s="173">
        <v>0</v>
      </c>
      <c r="Q135" s="173">
        <f>ROUND(E135*P135,2)</f>
        <v>0</v>
      </c>
      <c r="R135" s="173" t="s">
        <v>229</v>
      </c>
      <c r="S135" s="173" t="s">
        <v>148</v>
      </c>
      <c r="T135" s="174" t="s">
        <v>148</v>
      </c>
      <c r="U135" s="160">
        <v>0.32700000000000001</v>
      </c>
      <c r="V135" s="160">
        <f>ROUND(E135*U135,2)</f>
        <v>16.350000000000001</v>
      </c>
      <c r="W135" s="160"/>
      <c r="X135" s="160" t="s">
        <v>230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231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1" x14ac:dyDescent="0.2">
      <c r="A136" s="158"/>
      <c r="B136" s="159"/>
      <c r="C136" s="255" t="s">
        <v>287</v>
      </c>
      <c r="D136" s="256"/>
      <c r="E136" s="256"/>
      <c r="F136" s="256"/>
      <c r="G136" s="256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51"/>
      <c r="Z136" s="151"/>
      <c r="AA136" s="151"/>
      <c r="AB136" s="151"/>
      <c r="AC136" s="151"/>
      <c r="AD136" s="151"/>
      <c r="AE136" s="151"/>
      <c r="AF136" s="151"/>
      <c r="AG136" s="151" t="s">
        <v>233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22.5" outlineLevel="1" x14ac:dyDescent="0.2">
      <c r="A137" s="168">
        <v>29</v>
      </c>
      <c r="B137" s="169" t="s">
        <v>685</v>
      </c>
      <c r="C137" s="185" t="s">
        <v>686</v>
      </c>
      <c r="D137" s="170" t="s">
        <v>228</v>
      </c>
      <c r="E137" s="171">
        <v>103</v>
      </c>
      <c r="F137" s="172"/>
      <c r="G137" s="173">
        <f>ROUND(E137*F137,2)</f>
        <v>0</v>
      </c>
      <c r="H137" s="172"/>
      <c r="I137" s="173">
        <f>ROUND(E137*H137,2)</f>
        <v>0</v>
      </c>
      <c r="J137" s="172"/>
      <c r="K137" s="173">
        <f>ROUND(E137*J137,2)</f>
        <v>0</v>
      </c>
      <c r="L137" s="173">
        <v>21</v>
      </c>
      <c r="M137" s="173">
        <f>G137*(1+L137/100)</f>
        <v>0</v>
      </c>
      <c r="N137" s="173">
        <v>0</v>
      </c>
      <c r="O137" s="173">
        <f>ROUND(E137*N137,2)</f>
        <v>0</v>
      </c>
      <c r="P137" s="173">
        <v>0</v>
      </c>
      <c r="Q137" s="173">
        <f>ROUND(E137*P137,2)</f>
        <v>0</v>
      </c>
      <c r="R137" s="173" t="s">
        <v>229</v>
      </c>
      <c r="S137" s="173" t="s">
        <v>148</v>
      </c>
      <c r="T137" s="174" t="s">
        <v>148</v>
      </c>
      <c r="U137" s="160">
        <v>1.32</v>
      </c>
      <c r="V137" s="160">
        <f>ROUND(E137*U137,2)</f>
        <v>135.96</v>
      </c>
      <c r="W137" s="160"/>
      <c r="X137" s="160" t="s">
        <v>230</v>
      </c>
      <c r="Y137" s="151"/>
      <c r="Z137" s="151"/>
      <c r="AA137" s="151"/>
      <c r="AB137" s="151"/>
      <c r="AC137" s="151"/>
      <c r="AD137" s="151"/>
      <c r="AE137" s="151"/>
      <c r="AF137" s="151"/>
      <c r="AG137" s="151" t="s">
        <v>231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255" t="s">
        <v>495</v>
      </c>
      <c r="D138" s="256"/>
      <c r="E138" s="256"/>
      <c r="F138" s="256"/>
      <c r="G138" s="256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51"/>
      <c r="Z138" s="151"/>
      <c r="AA138" s="151"/>
      <c r="AB138" s="151"/>
      <c r="AC138" s="151"/>
      <c r="AD138" s="151"/>
      <c r="AE138" s="151"/>
      <c r="AF138" s="151"/>
      <c r="AG138" s="151" t="s">
        <v>233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92" t="s">
        <v>687</v>
      </c>
      <c r="D139" s="189"/>
      <c r="E139" s="190">
        <v>16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264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2" t="s">
        <v>688</v>
      </c>
      <c r="D140" s="189"/>
      <c r="E140" s="190">
        <v>16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51"/>
      <c r="Z140" s="151"/>
      <c r="AA140" s="151"/>
      <c r="AB140" s="151"/>
      <c r="AC140" s="151"/>
      <c r="AD140" s="151"/>
      <c r="AE140" s="151"/>
      <c r="AF140" s="151"/>
      <c r="AG140" s="151" t="s">
        <v>264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192" t="s">
        <v>689</v>
      </c>
      <c r="D141" s="189"/>
      <c r="E141" s="190">
        <v>16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264</v>
      </c>
      <c r="AH141" s="151">
        <v>0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92" t="s">
        <v>690</v>
      </c>
      <c r="D142" s="189"/>
      <c r="E142" s="190">
        <v>16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264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192" t="s">
        <v>691</v>
      </c>
      <c r="D143" s="189"/>
      <c r="E143" s="190">
        <v>8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264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192" t="s">
        <v>692</v>
      </c>
      <c r="D144" s="189"/>
      <c r="E144" s="190">
        <v>1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51"/>
      <c r="Z144" s="151"/>
      <c r="AA144" s="151"/>
      <c r="AB144" s="151"/>
      <c r="AC144" s="151"/>
      <c r="AD144" s="151"/>
      <c r="AE144" s="151"/>
      <c r="AF144" s="151"/>
      <c r="AG144" s="151" t="s">
        <v>264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outlineLevel="1" x14ac:dyDescent="0.2">
      <c r="A145" s="158"/>
      <c r="B145" s="159"/>
      <c r="C145" s="192" t="s">
        <v>693</v>
      </c>
      <c r="D145" s="189"/>
      <c r="E145" s="190">
        <v>14</v>
      </c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51"/>
      <c r="Z145" s="151"/>
      <c r="AA145" s="151"/>
      <c r="AB145" s="151"/>
      <c r="AC145" s="151"/>
      <c r="AD145" s="151"/>
      <c r="AE145" s="151"/>
      <c r="AF145" s="151"/>
      <c r="AG145" s="151" t="s">
        <v>264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192" t="s">
        <v>694</v>
      </c>
      <c r="D146" s="189"/>
      <c r="E146" s="190">
        <v>16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51"/>
      <c r="Z146" s="151"/>
      <c r="AA146" s="151"/>
      <c r="AB146" s="151"/>
      <c r="AC146" s="151"/>
      <c r="AD146" s="151"/>
      <c r="AE146" s="151"/>
      <c r="AF146" s="151"/>
      <c r="AG146" s="151" t="s">
        <v>264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22.5" outlineLevel="1" x14ac:dyDescent="0.2">
      <c r="A147" s="168">
        <v>30</v>
      </c>
      <c r="B147" s="169" t="s">
        <v>493</v>
      </c>
      <c r="C147" s="185" t="s">
        <v>494</v>
      </c>
      <c r="D147" s="170" t="s">
        <v>228</v>
      </c>
      <c r="E147" s="171">
        <v>129</v>
      </c>
      <c r="F147" s="172"/>
      <c r="G147" s="173">
        <f>ROUND(E147*F147,2)</f>
        <v>0</v>
      </c>
      <c r="H147" s="172"/>
      <c r="I147" s="173">
        <f>ROUND(E147*H147,2)</f>
        <v>0</v>
      </c>
      <c r="J147" s="172"/>
      <c r="K147" s="173">
        <f>ROUND(E147*J147,2)</f>
        <v>0</v>
      </c>
      <c r="L147" s="173">
        <v>21</v>
      </c>
      <c r="M147" s="173">
        <f>G147*(1+L147/100)</f>
        <v>0</v>
      </c>
      <c r="N147" s="173">
        <v>0</v>
      </c>
      <c r="O147" s="173">
        <f>ROUND(E147*N147,2)</f>
        <v>0</v>
      </c>
      <c r="P147" s="173">
        <v>0</v>
      </c>
      <c r="Q147" s="173">
        <f>ROUND(E147*P147,2)</f>
        <v>0</v>
      </c>
      <c r="R147" s="173" t="s">
        <v>229</v>
      </c>
      <c r="S147" s="173" t="s">
        <v>148</v>
      </c>
      <c r="T147" s="174" t="s">
        <v>148</v>
      </c>
      <c r="U147" s="160">
        <v>2.0834800000000002</v>
      </c>
      <c r="V147" s="160">
        <f>ROUND(E147*U147,2)</f>
        <v>268.77</v>
      </c>
      <c r="W147" s="160"/>
      <c r="X147" s="160" t="s">
        <v>230</v>
      </c>
      <c r="Y147" s="151"/>
      <c r="Z147" s="151"/>
      <c r="AA147" s="151"/>
      <c r="AB147" s="151"/>
      <c r="AC147" s="151"/>
      <c r="AD147" s="151"/>
      <c r="AE147" s="151"/>
      <c r="AF147" s="151"/>
      <c r="AG147" s="151" t="s">
        <v>231</v>
      </c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255" t="s">
        <v>495</v>
      </c>
      <c r="D148" s="256"/>
      <c r="E148" s="256"/>
      <c r="F148" s="256"/>
      <c r="G148" s="256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233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58"/>
      <c r="B149" s="159"/>
      <c r="C149" s="192" t="s">
        <v>695</v>
      </c>
      <c r="D149" s="189"/>
      <c r="E149" s="190">
        <v>4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51"/>
      <c r="Z149" s="151"/>
      <c r="AA149" s="151"/>
      <c r="AB149" s="151"/>
      <c r="AC149" s="151"/>
      <c r="AD149" s="151"/>
      <c r="AE149" s="151"/>
      <c r="AF149" s="151"/>
      <c r="AG149" s="151" t="s">
        <v>264</v>
      </c>
      <c r="AH149" s="151">
        <v>0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58"/>
      <c r="B150" s="159"/>
      <c r="C150" s="192" t="s">
        <v>696</v>
      </c>
      <c r="D150" s="189"/>
      <c r="E150" s="190">
        <v>3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264</v>
      </c>
      <c r="AH150" s="151">
        <v>0</v>
      </c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2" t="s">
        <v>697</v>
      </c>
      <c r="D151" s="189"/>
      <c r="E151" s="190">
        <v>19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264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92" t="s">
        <v>687</v>
      </c>
      <c r="D152" s="189"/>
      <c r="E152" s="190">
        <v>16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51"/>
      <c r="Z152" s="151"/>
      <c r="AA152" s="151"/>
      <c r="AB152" s="151"/>
      <c r="AC152" s="151"/>
      <c r="AD152" s="151"/>
      <c r="AE152" s="151"/>
      <c r="AF152" s="151"/>
      <c r="AG152" s="151" t="s">
        <v>264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92" t="s">
        <v>688</v>
      </c>
      <c r="D153" s="189"/>
      <c r="E153" s="190">
        <v>16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264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92" t="s">
        <v>689</v>
      </c>
      <c r="D154" s="189"/>
      <c r="E154" s="190">
        <v>16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264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1" x14ac:dyDescent="0.2">
      <c r="A155" s="158"/>
      <c r="B155" s="159"/>
      <c r="C155" s="192" t="s">
        <v>690</v>
      </c>
      <c r="D155" s="189"/>
      <c r="E155" s="190">
        <v>16</v>
      </c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51"/>
      <c r="Z155" s="151"/>
      <c r="AA155" s="151"/>
      <c r="AB155" s="151"/>
      <c r="AC155" s="151"/>
      <c r="AD155" s="151"/>
      <c r="AE155" s="151"/>
      <c r="AF155" s="151"/>
      <c r="AG155" s="151" t="s">
        <v>264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192" t="s">
        <v>691</v>
      </c>
      <c r="D156" s="189"/>
      <c r="E156" s="190">
        <v>8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51"/>
      <c r="Z156" s="151"/>
      <c r="AA156" s="151"/>
      <c r="AB156" s="151"/>
      <c r="AC156" s="151"/>
      <c r="AD156" s="151"/>
      <c r="AE156" s="151"/>
      <c r="AF156" s="151"/>
      <c r="AG156" s="151" t="s">
        <v>264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192" t="s">
        <v>692</v>
      </c>
      <c r="D157" s="189"/>
      <c r="E157" s="190">
        <v>1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264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58"/>
      <c r="B158" s="159"/>
      <c r="C158" s="192" t="s">
        <v>693</v>
      </c>
      <c r="D158" s="189"/>
      <c r="E158" s="190">
        <v>14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51"/>
      <c r="Z158" s="151"/>
      <c r="AA158" s="151"/>
      <c r="AB158" s="151"/>
      <c r="AC158" s="151"/>
      <c r="AD158" s="151"/>
      <c r="AE158" s="151"/>
      <c r="AF158" s="151"/>
      <c r="AG158" s="151" t="s">
        <v>264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2" t="s">
        <v>694</v>
      </c>
      <c r="D159" s="189"/>
      <c r="E159" s="190">
        <v>16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51"/>
      <c r="Z159" s="151"/>
      <c r="AA159" s="151"/>
      <c r="AB159" s="151"/>
      <c r="AC159" s="151"/>
      <c r="AD159" s="151"/>
      <c r="AE159" s="151"/>
      <c r="AF159" s="151"/>
      <c r="AG159" s="151" t="s">
        <v>264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22.5" outlineLevel="1" x14ac:dyDescent="0.2">
      <c r="A160" s="168">
        <v>31</v>
      </c>
      <c r="B160" s="169" t="s">
        <v>698</v>
      </c>
      <c r="C160" s="185" t="s">
        <v>699</v>
      </c>
      <c r="D160" s="170" t="s">
        <v>228</v>
      </c>
      <c r="E160" s="171">
        <v>8</v>
      </c>
      <c r="F160" s="172"/>
      <c r="G160" s="173">
        <f>ROUND(E160*F160,2)</f>
        <v>0</v>
      </c>
      <c r="H160" s="172"/>
      <c r="I160" s="173">
        <f>ROUND(E160*H160,2)</f>
        <v>0</v>
      </c>
      <c r="J160" s="172"/>
      <c r="K160" s="173">
        <f>ROUND(E160*J160,2)</f>
        <v>0</v>
      </c>
      <c r="L160" s="173">
        <v>21</v>
      </c>
      <c r="M160" s="173">
        <f>G160*(1+L160/100)</f>
        <v>0</v>
      </c>
      <c r="N160" s="173">
        <v>0</v>
      </c>
      <c r="O160" s="173">
        <f>ROUND(E160*N160,2)</f>
        <v>0</v>
      </c>
      <c r="P160" s="173">
        <v>0</v>
      </c>
      <c r="Q160" s="173">
        <f>ROUND(E160*P160,2)</f>
        <v>0</v>
      </c>
      <c r="R160" s="173" t="s">
        <v>229</v>
      </c>
      <c r="S160" s="173" t="s">
        <v>148</v>
      </c>
      <c r="T160" s="174" t="s">
        <v>148</v>
      </c>
      <c r="U160" s="160">
        <v>1.5909800000000001</v>
      </c>
      <c r="V160" s="160">
        <f>ROUND(E160*U160,2)</f>
        <v>12.73</v>
      </c>
      <c r="W160" s="160"/>
      <c r="X160" s="160" t="s">
        <v>230</v>
      </c>
      <c r="Y160" s="151"/>
      <c r="Z160" s="151"/>
      <c r="AA160" s="151"/>
      <c r="AB160" s="151"/>
      <c r="AC160" s="151"/>
      <c r="AD160" s="151"/>
      <c r="AE160" s="151"/>
      <c r="AF160" s="151"/>
      <c r="AG160" s="151" t="s">
        <v>231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58"/>
      <c r="B161" s="159"/>
      <c r="C161" s="255" t="s">
        <v>495</v>
      </c>
      <c r="D161" s="256"/>
      <c r="E161" s="256"/>
      <c r="F161" s="256"/>
      <c r="G161" s="256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233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58"/>
      <c r="B162" s="159"/>
      <c r="C162" s="192" t="s">
        <v>700</v>
      </c>
      <c r="D162" s="189"/>
      <c r="E162" s="190">
        <v>1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264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58"/>
      <c r="B163" s="159"/>
      <c r="C163" s="192" t="s">
        <v>701</v>
      </c>
      <c r="D163" s="189"/>
      <c r="E163" s="190">
        <v>1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1"/>
      <c r="Z163" s="151"/>
      <c r="AA163" s="151"/>
      <c r="AB163" s="151"/>
      <c r="AC163" s="151"/>
      <c r="AD163" s="151"/>
      <c r="AE163" s="151"/>
      <c r="AF163" s="151"/>
      <c r="AG163" s="151" t="s">
        <v>264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58"/>
      <c r="B164" s="159"/>
      <c r="C164" s="192" t="s">
        <v>702</v>
      </c>
      <c r="D164" s="189"/>
      <c r="E164" s="190">
        <v>1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1"/>
      <c r="Z164" s="151"/>
      <c r="AA164" s="151"/>
      <c r="AB164" s="151"/>
      <c r="AC164" s="151"/>
      <c r="AD164" s="151"/>
      <c r="AE164" s="151"/>
      <c r="AF164" s="151"/>
      <c r="AG164" s="151" t="s">
        <v>264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/>
      <c r="B165" s="159"/>
      <c r="C165" s="192" t="s">
        <v>703</v>
      </c>
      <c r="D165" s="189"/>
      <c r="E165" s="190">
        <v>1</v>
      </c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264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58"/>
      <c r="B166" s="159"/>
      <c r="C166" s="192" t="s">
        <v>704</v>
      </c>
      <c r="D166" s="189"/>
      <c r="E166" s="190">
        <v>1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51"/>
      <c r="Z166" s="151"/>
      <c r="AA166" s="151"/>
      <c r="AB166" s="151"/>
      <c r="AC166" s="151"/>
      <c r="AD166" s="151"/>
      <c r="AE166" s="151"/>
      <c r="AF166" s="151"/>
      <c r="AG166" s="151" t="s">
        <v>264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58"/>
      <c r="B167" s="159"/>
      <c r="C167" s="192" t="s">
        <v>705</v>
      </c>
      <c r="D167" s="189"/>
      <c r="E167" s="190">
        <v>1</v>
      </c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51"/>
      <c r="Z167" s="151"/>
      <c r="AA167" s="151"/>
      <c r="AB167" s="151"/>
      <c r="AC167" s="151"/>
      <c r="AD167" s="151"/>
      <c r="AE167" s="151"/>
      <c r="AF167" s="151"/>
      <c r="AG167" s="151" t="s">
        <v>264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1" x14ac:dyDescent="0.2">
      <c r="A168" s="158"/>
      <c r="B168" s="159"/>
      <c r="C168" s="192" t="s">
        <v>706</v>
      </c>
      <c r="D168" s="189"/>
      <c r="E168" s="190">
        <v>1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51"/>
      <c r="Z168" s="151"/>
      <c r="AA168" s="151"/>
      <c r="AB168" s="151"/>
      <c r="AC168" s="151"/>
      <c r="AD168" s="151"/>
      <c r="AE168" s="151"/>
      <c r="AF168" s="151"/>
      <c r="AG168" s="151" t="s">
        <v>264</v>
      </c>
      <c r="AH168" s="151">
        <v>0</v>
      </c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58"/>
      <c r="B169" s="159"/>
      <c r="C169" s="192" t="s">
        <v>707</v>
      </c>
      <c r="D169" s="189"/>
      <c r="E169" s="190">
        <v>1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51"/>
      <c r="Z169" s="151"/>
      <c r="AA169" s="151"/>
      <c r="AB169" s="151"/>
      <c r="AC169" s="151"/>
      <c r="AD169" s="151"/>
      <c r="AE169" s="151"/>
      <c r="AF169" s="151"/>
      <c r="AG169" s="151" t="s">
        <v>264</v>
      </c>
      <c r="AH169" s="151">
        <v>0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22.5" outlineLevel="1" x14ac:dyDescent="0.2">
      <c r="A170" s="168">
        <v>32</v>
      </c>
      <c r="B170" s="169" t="s">
        <v>504</v>
      </c>
      <c r="C170" s="185" t="s">
        <v>505</v>
      </c>
      <c r="D170" s="170" t="s">
        <v>228</v>
      </c>
      <c r="E170" s="171">
        <v>12</v>
      </c>
      <c r="F170" s="172"/>
      <c r="G170" s="173">
        <f>ROUND(E170*F170,2)</f>
        <v>0</v>
      </c>
      <c r="H170" s="172"/>
      <c r="I170" s="173">
        <f>ROUND(E170*H170,2)</f>
        <v>0</v>
      </c>
      <c r="J170" s="172"/>
      <c r="K170" s="173">
        <f>ROUND(E170*J170,2)</f>
        <v>0</v>
      </c>
      <c r="L170" s="173">
        <v>21</v>
      </c>
      <c r="M170" s="173">
        <f>G170*(1+L170/100)</f>
        <v>0</v>
      </c>
      <c r="N170" s="173">
        <v>0</v>
      </c>
      <c r="O170" s="173">
        <f>ROUND(E170*N170,2)</f>
        <v>0</v>
      </c>
      <c r="P170" s="173">
        <v>0</v>
      </c>
      <c r="Q170" s="173">
        <f>ROUND(E170*P170,2)</f>
        <v>0</v>
      </c>
      <c r="R170" s="173" t="s">
        <v>229</v>
      </c>
      <c r="S170" s="173" t="s">
        <v>148</v>
      </c>
      <c r="T170" s="174" t="s">
        <v>148</v>
      </c>
      <c r="U170" s="160">
        <v>2.48</v>
      </c>
      <c r="V170" s="160">
        <f>ROUND(E170*U170,2)</f>
        <v>29.76</v>
      </c>
      <c r="W170" s="160"/>
      <c r="X170" s="160" t="s">
        <v>230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231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58"/>
      <c r="B171" s="159"/>
      <c r="C171" s="255" t="s">
        <v>495</v>
      </c>
      <c r="D171" s="256"/>
      <c r="E171" s="256"/>
      <c r="F171" s="256"/>
      <c r="G171" s="256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51"/>
      <c r="Z171" s="151"/>
      <c r="AA171" s="151"/>
      <c r="AB171" s="151"/>
      <c r="AC171" s="151"/>
      <c r="AD171" s="151"/>
      <c r="AE171" s="151"/>
      <c r="AF171" s="151"/>
      <c r="AG171" s="151" t="s">
        <v>233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">
      <c r="A172" s="158"/>
      <c r="B172" s="159"/>
      <c r="C172" s="192" t="s">
        <v>708</v>
      </c>
      <c r="D172" s="189"/>
      <c r="E172" s="190">
        <v>1</v>
      </c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1"/>
      <c r="Z172" s="151"/>
      <c r="AA172" s="151"/>
      <c r="AB172" s="151"/>
      <c r="AC172" s="151"/>
      <c r="AD172" s="151"/>
      <c r="AE172" s="151"/>
      <c r="AF172" s="151"/>
      <c r="AG172" s="151" t="s">
        <v>264</v>
      </c>
      <c r="AH172" s="151">
        <v>0</v>
      </c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58"/>
      <c r="B173" s="159"/>
      <c r="C173" s="192" t="s">
        <v>709</v>
      </c>
      <c r="D173" s="189"/>
      <c r="E173" s="190">
        <v>1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51"/>
      <c r="Z173" s="151"/>
      <c r="AA173" s="151"/>
      <c r="AB173" s="151"/>
      <c r="AC173" s="151"/>
      <c r="AD173" s="151"/>
      <c r="AE173" s="151"/>
      <c r="AF173" s="151"/>
      <c r="AG173" s="151" t="s">
        <v>264</v>
      </c>
      <c r="AH173" s="151">
        <v>0</v>
      </c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58"/>
      <c r="B174" s="159"/>
      <c r="C174" s="192" t="s">
        <v>710</v>
      </c>
      <c r="D174" s="189"/>
      <c r="E174" s="190">
        <v>1</v>
      </c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51"/>
      <c r="Z174" s="151"/>
      <c r="AA174" s="151"/>
      <c r="AB174" s="151"/>
      <c r="AC174" s="151"/>
      <c r="AD174" s="151"/>
      <c r="AE174" s="151"/>
      <c r="AF174" s="151"/>
      <c r="AG174" s="151" t="s">
        <v>264</v>
      </c>
      <c r="AH174" s="151">
        <v>0</v>
      </c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">
      <c r="A175" s="158"/>
      <c r="B175" s="159"/>
      <c r="C175" s="192" t="s">
        <v>711</v>
      </c>
      <c r="D175" s="189"/>
      <c r="E175" s="190">
        <v>1</v>
      </c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51"/>
      <c r="Z175" s="151"/>
      <c r="AA175" s="151"/>
      <c r="AB175" s="151"/>
      <c r="AC175" s="151"/>
      <c r="AD175" s="151"/>
      <c r="AE175" s="151"/>
      <c r="AF175" s="151"/>
      <c r="AG175" s="151" t="s">
        <v>264</v>
      </c>
      <c r="AH175" s="151">
        <v>0</v>
      </c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">
      <c r="A176" s="158"/>
      <c r="B176" s="159"/>
      <c r="C176" s="192" t="s">
        <v>700</v>
      </c>
      <c r="D176" s="189"/>
      <c r="E176" s="190">
        <v>1</v>
      </c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51"/>
      <c r="Z176" s="151"/>
      <c r="AA176" s="151"/>
      <c r="AB176" s="151"/>
      <c r="AC176" s="151"/>
      <c r="AD176" s="151"/>
      <c r="AE176" s="151"/>
      <c r="AF176" s="151"/>
      <c r="AG176" s="151" t="s">
        <v>264</v>
      </c>
      <c r="AH176" s="151">
        <v>0</v>
      </c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58"/>
      <c r="B177" s="159"/>
      <c r="C177" s="192" t="s">
        <v>701</v>
      </c>
      <c r="D177" s="189"/>
      <c r="E177" s="190">
        <v>1</v>
      </c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264</v>
      </c>
      <c r="AH177" s="151">
        <v>0</v>
      </c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">
      <c r="A178" s="158"/>
      <c r="B178" s="159"/>
      <c r="C178" s="192" t="s">
        <v>702</v>
      </c>
      <c r="D178" s="189"/>
      <c r="E178" s="190">
        <v>1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1"/>
      <c r="Z178" s="151"/>
      <c r="AA178" s="151"/>
      <c r="AB178" s="151"/>
      <c r="AC178" s="151"/>
      <c r="AD178" s="151"/>
      <c r="AE178" s="151"/>
      <c r="AF178" s="151"/>
      <c r="AG178" s="151" t="s">
        <v>264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58"/>
      <c r="B179" s="159"/>
      <c r="C179" s="192" t="s">
        <v>703</v>
      </c>
      <c r="D179" s="189"/>
      <c r="E179" s="190">
        <v>1</v>
      </c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51"/>
      <c r="Z179" s="151"/>
      <c r="AA179" s="151"/>
      <c r="AB179" s="151"/>
      <c r="AC179" s="151"/>
      <c r="AD179" s="151"/>
      <c r="AE179" s="151"/>
      <c r="AF179" s="151"/>
      <c r="AG179" s="151" t="s">
        <v>264</v>
      </c>
      <c r="AH179" s="151">
        <v>0</v>
      </c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58"/>
      <c r="B180" s="159"/>
      <c r="C180" s="192" t="s">
        <v>704</v>
      </c>
      <c r="D180" s="189"/>
      <c r="E180" s="190">
        <v>1</v>
      </c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51"/>
      <c r="Z180" s="151"/>
      <c r="AA180" s="151"/>
      <c r="AB180" s="151"/>
      <c r="AC180" s="151"/>
      <c r="AD180" s="151"/>
      <c r="AE180" s="151"/>
      <c r="AF180" s="151"/>
      <c r="AG180" s="151" t="s">
        <v>264</v>
      </c>
      <c r="AH180" s="151">
        <v>0</v>
      </c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58"/>
      <c r="B181" s="159"/>
      <c r="C181" s="192" t="s">
        <v>705</v>
      </c>
      <c r="D181" s="189"/>
      <c r="E181" s="190">
        <v>1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51"/>
      <c r="Z181" s="151"/>
      <c r="AA181" s="151"/>
      <c r="AB181" s="151"/>
      <c r="AC181" s="151"/>
      <c r="AD181" s="151"/>
      <c r="AE181" s="151"/>
      <c r="AF181" s="151"/>
      <c r="AG181" s="151" t="s">
        <v>264</v>
      </c>
      <c r="AH181" s="151">
        <v>0</v>
      </c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58"/>
      <c r="B182" s="159"/>
      <c r="C182" s="192" t="s">
        <v>706</v>
      </c>
      <c r="D182" s="189"/>
      <c r="E182" s="190">
        <v>1</v>
      </c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51"/>
      <c r="Z182" s="151"/>
      <c r="AA182" s="151"/>
      <c r="AB182" s="151"/>
      <c r="AC182" s="151"/>
      <c r="AD182" s="151"/>
      <c r="AE182" s="151"/>
      <c r="AF182" s="151"/>
      <c r="AG182" s="151" t="s">
        <v>264</v>
      </c>
      <c r="AH182" s="151">
        <v>0</v>
      </c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58"/>
      <c r="B183" s="159"/>
      <c r="C183" s="192" t="s">
        <v>707</v>
      </c>
      <c r="D183" s="189"/>
      <c r="E183" s="190">
        <v>1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1"/>
      <c r="Z183" s="151"/>
      <c r="AA183" s="151"/>
      <c r="AB183" s="151"/>
      <c r="AC183" s="151"/>
      <c r="AD183" s="151"/>
      <c r="AE183" s="151"/>
      <c r="AF183" s="151"/>
      <c r="AG183" s="151" t="s">
        <v>264</v>
      </c>
      <c r="AH183" s="151">
        <v>0</v>
      </c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22.5" outlineLevel="1" x14ac:dyDescent="0.2">
      <c r="A184" s="168">
        <v>33</v>
      </c>
      <c r="B184" s="169" t="s">
        <v>712</v>
      </c>
      <c r="C184" s="185" t="s">
        <v>713</v>
      </c>
      <c r="D184" s="170" t="s">
        <v>228</v>
      </c>
      <c r="E184" s="171">
        <v>103</v>
      </c>
      <c r="F184" s="172"/>
      <c r="G184" s="173">
        <f>ROUND(E184*F184,2)</f>
        <v>0</v>
      </c>
      <c r="H184" s="172"/>
      <c r="I184" s="173">
        <f>ROUND(E184*H184,2)</f>
        <v>0</v>
      </c>
      <c r="J184" s="172"/>
      <c r="K184" s="173">
        <f>ROUND(E184*J184,2)</f>
        <v>0</v>
      </c>
      <c r="L184" s="173">
        <v>21</v>
      </c>
      <c r="M184" s="173">
        <f>G184*(1+L184/100)</f>
        <v>0</v>
      </c>
      <c r="N184" s="173">
        <v>0</v>
      </c>
      <c r="O184" s="173">
        <f>ROUND(E184*N184,2)</f>
        <v>0</v>
      </c>
      <c r="P184" s="173">
        <v>0</v>
      </c>
      <c r="Q184" s="173">
        <f>ROUND(E184*P184,2)</f>
        <v>0</v>
      </c>
      <c r="R184" s="173" t="s">
        <v>229</v>
      </c>
      <c r="S184" s="173" t="s">
        <v>148</v>
      </c>
      <c r="T184" s="174" t="s">
        <v>148</v>
      </c>
      <c r="U184" s="160">
        <v>1.3082</v>
      </c>
      <c r="V184" s="160">
        <f>ROUND(E184*U184,2)</f>
        <v>134.74</v>
      </c>
      <c r="W184" s="160"/>
      <c r="X184" s="160" t="s">
        <v>230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231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58"/>
      <c r="B185" s="159"/>
      <c r="C185" s="255" t="s">
        <v>495</v>
      </c>
      <c r="D185" s="256"/>
      <c r="E185" s="256"/>
      <c r="F185" s="256"/>
      <c r="G185" s="256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51"/>
      <c r="Z185" s="151"/>
      <c r="AA185" s="151"/>
      <c r="AB185" s="151"/>
      <c r="AC185" s="151"/>
      <c r="AD185" s="151"/>
      <c r="AE185" s="151"/>
      <c r="AF185" s="151"/>
      <c r="AG185" s="151" t="s">
        <v>233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22.5" outlineLevel="1" x14ac:dyDescent="0.2">
      <c r="A186" s="168">
        <v>34</v>
      </c>
      <c r="B186" s="169" t="s">
        <v>510</v>
      </c>
      <c r="C186" s="185" t="s">
        <v>511</v>
      </c>
      <c r="D186" s="170" t="s">
        <v>228</v>
      </c>
      <c r="E186" s="171">
        <v>129</v>
      </c>
      <c r="F186" s="172"/>
      <c r="G186" s="173">
        <f>ROUND(E186*F186,2)</f>
        <v>0</v>
      </c>
      <c r="H186" s="172"/>
      <c r="I186" s="173">
        <f>ROUND(E186*H186,2)</f>
        <v>0</v>
      </c>
      <c r="J186" s="172"/>
      <c r="K186" s="173">
        <f>ROUND(E186*J186,2)</f>
        <v>0</v>
      </c>
      <c r="L186" s="173">
        <v>21</v>
      </c>
      <c r="M186" s="173">
        <f>G186*(1+L186/100)</f>
        <v>0</v>
      </c>
      <c r="N186" s="173">
        <v>0</v>
      </c>
      <c r="O186" s="173">
        <f>ROUND(E186*N186,2)</f>
        <v>0</v>
      </c>
      <c r="P186" s="173">
        <v>0</v>
      </c>
      <c r="Q186" s="173">
        <f>ROUND(E186*P186,2)</f>
        <v>0</v>
      </c>
      <c r="R186" s="173" t="s">
        <v>229</v>
      </c>
      <c r="S186" s="173" t="s">
        <v>148</v>
      </c>
      <c r="T186" s="174" t="s">
        <v>148</v>
      </c>
      <c r="U186" s="160">
        <v>2.0699999999999998</v>
      </c>
      <c r="V186" s="160">
        <f>ROUND(E186*U186,2)</f>
        <v>267.02999999999997</v>
      </c>
      <c r="W186" s="160"/>
      <c r="X186" s="160" t="s">
        <v>230</v>
      </c>
      <c r="Y186" s="151"/>
      <c r="Z186" s="151"/>
      <c r="AA186" s="151"/>
      <c r="AB186" s="151"/>
      <c r="AC186" s="151"/>
      <c r="AD186" s="151"/>
      <c r="AE186" s="151"/>
      <c r="AF186" s="151"/>
      <c r="AG186" s="151" t="s">
        <v>231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58"/>
      <c r="B187" s="159"/>
      <c r="C187" s="255" t="s">
        <v>495</v>
      </c>
      <c r="D187" s="256"/>
      <c r="E187" s="256"/>
      <c r="F187" s="256"/>
      <c r="G187" s="256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51"/>
      <c r="Z187" s="151"/>
      <c r="AA187" s="151"/>
      <c r="AB187" s="151"/>
      <c r="AC187" s="151"/>
      <c r="AD187" s="151"/>
      <c r="AE187" s="151"/>
      <c r="AF187" s="151"/>
      <c r="AG187" s="151" t="s">
        <v>233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ht="22.5" outlineLevel="1" x14ac:dyDescent="0.2">
      <c r="A188" s="168">
        <v>35</v>
      </c>
      <c r="B188" s="169" t="s">
        <v>714</v>
      </c>
      <c r="C188" s="185" t="s">
        <v>715</v>
      </c>
      <c r="D188" s="170" t="s">
        <v>228</v>
      </c>
      <c r="E188" s="171">
        <v>8</v>
      </c>
      <c r="F188" s="172"/>
      <c r="G188" s="173">
        <f>ROUND(E188*F188,2)</f>
        <v>0</v>
      </c>
      <c r="H188" s="172"/>
      <c r="I188" s="173">
        <f>ROUND(E188*H188,2)</f>
        <v>0</v>
      </c>
      <c r="J188" s="172"/>
      <c r="K188" s="173">
        <f>ROUND(E188*J188,2)</f>
        <v>0</v>
      </c>
      <c r="L188" s="173">
        <v>21</v>
      </c>
      <c r="M188" s="173">
        <f>G188*(1+L188/100)</f>
        <v>0</v>
      </c>
      <c r="N188" s="173">
        <v>0</v>
      </c>
      <c r="O188" s="173">
        <f>ROUND(E188*N188,2)</f>
        <v>0</v>
      </c>
      <c r="P188" s="173">
        <v>0</v>
      </c>
      <c r="Q188" s="173">
        <f>ROUND(E188*P188,2)</f>
        <v>0</v>
      </c>
      <c r="R188" s="173" t="s">
        <v>229</v>
      </c>
      <c r="S188" s="173" t="s">
        <v>148</v>
      </c>
      <c r="T188" s="174" t="s">
        <v>148</v>
      </c>
      <c r="U188" s="160">
        <v>1.5749</v>
      </c>
      <c r="V188" s="160">
        <f>ROUND(E188*U188,2)</f>
        <v>12.6</v>
      </c>
      <c r="W188" s="160"/>
      <c r="X188" s="160" t="s">
        <v>230</v>
      </c>
      <c r="Y188" s="151"/>
      <c r="Z188" s="151"/>
      <c r="AA188" s="151"/>
      <c r="AB188" s="151"/>
      <c r="AC188" s="151"/>
      <c r="AD188" s="151"/>
      <c r="AE188" s="151"/>
      <c r="AF188" s="151"/>
      <c r="AG188" s="151" t="s">
        <v>231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58"/>
      <c r="B189" s="159"/>
      <c r="C189" s="255" t="s">
        <v>495</v>
      </c>
      <c r="D189" s="256"/>
      <c r="E189" s="256"/>
      <c r="F189" s="256"/>
      <c r="G189" s="256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51"/>
      <c r="Z189" s="151"/>
      <c r="AA189" s="151"/>
      <c r="AB189" s="151"/>
      <c r="AC189" s="151"/>
      <c r="AD189" s="151"/>
      <c r="AE189" s="151"/>
      <c r="AF189" s="151"/>
      <c r="AG189" s="151" t="s">
        <v>233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22.5" outlineLevel="1" x14ac:dyDescent="0.2">
      <c r="A190" s="168">
        <v>36</v>
      </c>
      <c r="B190" s="169" t="s">
        <v>512</v>
      </c>
      <c r="C190" s="185" t="s">
        <v>513</v>
      </c>
      <c r="D190" s="170" t="s">
        <v>228</v>
      </c>
      <c r="E190" s="171">
        <v>12</v>
      </c>
      <c r="F190" s="172"/>
      <c r="G190" s="173">
        <f>ROUND(E190*F190,2)</f>
        <v>0</v>
      </c>
      <c r="H190" s="172"/>
      <c r="I190" s="173">
        <f>ROUND(E190*H190,2)</f>
        <v>0</v>
      </c>
      <c r="J190" s="172"/>
      <c r="K190" s="173">
        <f>ROUND(E190*J190,2)</f>
        <v>0</v>
      </c>
      <c r="L190" s="173">
        <v>21</v>
      </c>
      <c r="M190" s="173">
        <f>G190*(1+L190/100)</f>
        <v>0</v>
      </c>
      <c r="N190" s="173">
        <v>0</v>
      </c>
      <c r="O190" s="173">
        <f>ROUND(E190*N190,2)</f>
        <v>0</v>
      </c>
      <c r="P190" s="173">
        <v>0</v>
      </c>
      <c r="Q190" s="173">
        <f>ROUND(E190*P190,2)</f>
        <v>0</v>
      </c>
      <c r="R190" s="173" t="s">
        <v>229</v>
      </c>
      <c r="S190" s="173" t="s">
        <v>148</v>
      </c>
      <c r="T190" s="174" t="s">
        <v>148</v>
      </c>
      <c r="U190" s="160">
        <v>2.4700000000000002</v>
      </c>
      <c r="V190" s="160">
        <f>ROUND(E190*U190,2)</f>
        <v>29.64</v>
      </c>
      <c r="W190" s="160"/>
      <c r="X190" s="160" t="s">
        <v>230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231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58"/>
      <c r="B191" s="159"/>
      <c r="C191" s="255" t="s">
        <v>495</v>
      </c>
      <c r="D191" s="256"/>
      <c r="E191" s="256"/>
      <c r="F191" s="256"/>
      <c r="G191" s="256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51"/>
      <c r="Z191" s="151"/>
      <c r="AA191" s="151"/>
      <c r="AB191" s="151"/>
      <c r="AC191" s="151"/>
      <c r="AD191" s="151"/>
      <c r="AE191" s="151"/>
      <c r="AF191" s="151"/>
      <c r="AG191" s="151" t="s">
        <v>233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68">
        <v>37</v>
      </c>
      <c r="B192" s="169" t="s">
        <v>516</v>
      </c>
      <c r="C192" s="185" t="s">
        <v>517</v>
      </c>
      <c r="D192" s="170" t="s">
        <v>258</v>
      </c>
      <c r="E192" s="171">
        <v>910.02120000000002</v>
      </c>
      <c r="F192" s="172"/>
      <c r="G192" s="173">
        <f>ROUND(E192*F192,2)</f>
        <v>0</v>
      </c>
      <c r="H192" s="172"/>
      <c r="I192" s="173">
        <f>ROUND(E192*H192,2)</f>
        <v>0</v>
      </c>
      <c r="J192" s="172"/>
      <c r="K192" s="173">
        <f>ROUND(E192*J192,2)</f>
        <v>0</v>
      </c>
      <c r="L192" s="173">
        <v>21</v>
      </c>
      <c r="M192" s="173">
        <f>G192*(1+L192/100)</f>
        <v>0</v>
      </c>
      <c r="N192" s="173">
        <v>0</v>
      </c>
      <c r="O192" s="173">
        <f>ROUND(E192*N192,2)</f>
        <v>0</v>
      </c>
      <c r="P192" s="173">
        <v>0</v>
      </c>
      <c r="Q192" s="173">
        <f>ROUND(E192*P192,2)</f>
        <v>0</v>
      </c>
      <c r="R192" s="173" t="s">
        <v>229</v>
      </c>
      <c r="S192" s="173" t="s">
        <v>148</v>
      </c>
      <c r="T192" s="174" t="s">
        <v>148</v>
      </c>
      <c r="U192" s="160">
        <v>0.52</v>
      </c>
      <c r="V192" s="160">
        <f>ROUND(E192*U192,2)</f>
        <v>473.21</v>
      </c>
      <c r="W192" s="160"/>
      <c r="X192" s="160" t="s">
        <v>230</v>
      </c>
      <c r="Y192" s="151"/>
      <c r="Z192" s="151"/>
      <c r="AA192" s="151"/>
      <c r="AB192" s="151"/>
      <c r="AC192" s="151"/>
      <c r="AD192" s="151"/>
      <c r="AE192" s="151"/>
      <c r="AF192" s="151"/>
      <c r="AG192" s="151" t="s">
        <v>231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1" x14ac:dyDescent="0.2">
      <c r="A193" s="158"/>
      <c r="B193" s="159"/>
      <c r="C193" s="255" t="s">
        <v>290</v>
      </c>
      <c r="D193" s="256"/>
      <c r="E193" s="256"/>
      <c r="F193" s="256"/>
      <c r="G193" s="256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51"/>
      <c r="Z193" s="151"/>
      <c r="AA193" s="151"/>
      <c r="AB193" s="151"/>
      <c r="AC193" s="151"/>
      <c r="AD193" s="151"/>
      <c r="AE193" s="151"/>
      <c r="AF193" s="151"/>
      <c r="AG193" s="151" t="s">
        <v>233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91" t="str">
        <f>C193</f>
        <v>bez naložení do dopravní nádoby, ale s vyprázdněním dopravní nádoby na hromadu nebo na dopravní prostředek,</v>
      </c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58"/>
      <c r="B194" s="159"/>
      <c r="C194" s="192" t="s">
        <v>716</v>
      </c>
      <c r="D194" s="189"/>
      <c r="E194" s="190">
        <v>910.02120000000002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264</v>
      </c>
      <c r="AH194" s="151">
        <v>0</v>
      </c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68">
        <v>38</v>
      </c>
      <c r="B195" s="169" t="s">
        <v>717</v>
      </c>
      <c r="C195" s="185" t="s">
        <v>718</v>
      </c>
      <c r="D195" s="170" t="s">
        <v>258</v>
      </c>
      <c r="E195" s="171">
        <v>602.54534999999998</v>
      </c>
      <c r="F195" s="172"/>
      <c r="G195" s="173">
        <f>ROUND(E195*F195,2)</f>
        <v>0</v>
      </c>
      <c r="H195" s="172"/>
      <c r="I195" s="173">
        <f>ROUND(E195*H195,2)</f>
        <v>0</v>
      </c>
      <c r="J195" s="172"/>
      <c r="K195" s="173">
        <f>ROUND(E195*J195,2)</f>
        <v>0</v>
      </c>
      <c r="L195" s="173">
        <v>21</v>
      </c>
      <c r="M195" s="173">
        <f>G195*(1+L195/100)</f>
        <v>0</v>
      </c>
      <c r="N195" s="173">
        <v>0</v>
      </c>
      <c r="O195" s="173">
        <f>ROUND(E195*N195,2)</f>
        <v>0</v>
      </c>
      <c r="P195" s="173">
        <v>0</v>
      </c>
      <c r="Q195" s="173">
        <f>ROUND(E195*P195,2)</f>
        <v>0</v>
      </c>
      <c r="R195" s="173" t="s">
        <v>229</v>
      </c>
      <c r="S195" s="173" t="s">
        <v>148</v>
      </c>
      <c r="T195" s="174" t="s">
        <v>148</v>
      </c>
      <c r="U195" s="160">
        <v>0.626</v>
      </c>
      <c r="V195" s="160">
        <f>ROUND(E195*U195,2)</f>
        <v>377.19</v>
      </c>
      <c r="W195" s="160"/>
      <c r="X195" s="160" t="s">
        <v>230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231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58"/>
      <c r="B196" s="159"/>
      <c r="C196" s="255" t="s">
        <v>290</v>
      </c>
      <c r="D196" s="256"/>
      <c r="E196" s="256"/>
      <c r="F196" s="256"/>
      <c r="G196" s="256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1"/>
      <c r="Z196" s="151"/>
      <c r="AA196" s="151"/>
      <c r="AB196" s="151"/>
      <c r="AC196" s="151"/>
      <c r="AD196" s="151"/>
      <c r="AE196" s="151"/>
      <c r="AF196" s="151"/>
      <c r="AG196" s="151" t="s">
        <v>233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91" t="str">
        <f>C196</f>
        <v>bez naložení do dopravní nádoby, ale s vyprázdněním dopravní nádoby na hromadu nebo na dopravní prostředek,</v>
      </c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58"/>
      <c r="B197" s="159"/>
      <c r="C197" s="192" t="s">
        <v>719</v>
      </c>
      <c r="D197" s="189"/>
      <c r="E197" s="190">
        <v>602.54534999999998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51"/>
      <c r="Z197" s="151"/>
      <c r="AA197" s="151"/>
      <c r="AB197" s="151"/>
      <c r="AC197" s="151"/>
      <c r="AD197" s="151"/>
      <c r="AE197" s="151"/>
      <c r="AF197" s="151"/>
      <c r="AG197" s="151" t="s">
        <v>264</v>
      </c>
      <c r="AH197" s="151">
        <v>0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68">
        <v>39</v>
      </c>
      <c r="B198" s="169" t="s">
        <v>720</v>
      </c>
      <c r="C198" s="185" t="s">
        <v>721</v>
      </c>
      <c r="D198" s="170" t="s">
        <v>258</v>
      </c>
      <c r="E198" s="171">
        <v>267.79775000000001</v>
      </c>
      <c r="F198" s="172"/>
      <c r="G198" s="173">
        <f>ROUND(E198*F198,2)</f>
        <v>0</v>
      </c>
      <c r="H198" s="172"/>
      <c r="I198" s="173">
        <f>ROUND(E198*H198,2)</f>
        <v>0</v>
      </c>
      <c r="J198" s="172"/>
      <c r="K198" s="173">
        <f>ROUND(E198*J198,2)</f>
        <v>0</v>
      </c>
      <c r="L198" s="173">
        <v>21</v>
      </c>
      <c r="M198" s="173">
        <f>G198*(1+L198/100)</f>
        <v>0</v>
      </c>
      <c r="N198" s="173">
        <v>0</v>
      </c>
      <c r="O198" s="173">
        <f>ROUND(E198*N198,2)</f>
        <v>0</v>
      </c>
      <c r="P198" s="173">
        <v>0</v>
      </c>
      <c r="Q198" s="173">
        <f>ROUND(E198*P198,2)</f>
        <v>0</v>
      </c>
      <c r="R198" s="173" t="s">
        <v>229</v>
      </c>
      <c r="S198" s="173" t="s">
        <v>148</v>
      </c>
      <c r="T198" s="174" t="s">
        <v>148</v>
      </c>
      <c r="U198" s="160">
        <v>0.91300000000000003</v>
      </c>
      <c r="V198" s="160">
        <f>ROUND(E198*U198,2)</f>
        <v>244.5</v>
      </c>
      <c r="W198" s="160"/>
      <c r="X198" s="160" t="s">
        <v>230</v>
      </c>
      <c r="Y198" s="151"/>
      <c r="Z198" s="151"/>
      <c r="AA198" s="151"/>
      <c r="AB198" s="151"/>
      <c r="AC198" s="151"/>
      <c r="AD198" s="151"/>
      <c r="AE198" s="151"/>
      <c r="AF198" s="151"/>
      <c r="AG198" s="151" t="s">
        <v>231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1" x14ac:dyDescent="0.2">
      <c r="A199" s="158"/>
      <c r="B199" s="159"/>
      <c r="C199" s="255" t="s">
        <v>290</v>
      </c>
      <c r="D199" s="256"/>
      <c r="E199" s="256"/>
      <c r="F199" s="256"/>
      <c r="G199" s="256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51"/>
      <c r="Z199" s="151"/>
      <c r="AA199" s="151"/>
      <c r="AB199" s="151"/>
      <c r="AC199" s="151"/>
      <c r="AD199" s="151"/>
      <c r="AE199" s="151"/>
      <c r="AF199" s="151"/>
      <c r="AG199" s="151" t="s">
        <v>233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91" t="str">
        <f>C199</f>
        <v>bez naložení do dopravní nádoby, ale s vyprázdněním dopravní nádoby na hromadu nebo na dopravní prostředek,</v>
      </c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58"/>
      <c r="B200" s="159"/>
      <c r="C200" s="192" t="s">
        <v>722</v>
      </c>
      <c r="D200" s="189"/>
      <c r="E200" s="190">
        <v>267.79775000000001</v>
      </c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264</v>
      </c>
      <c r="AH200" s="151">
        <v>0</v>
      </c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68">
        <v>40</v>
      </c>
      <c r="B201" s="169" t="s">
        <v>723</v>
      </c>
      <c r="C201" s="185" t="s">
        <v>724</v>
      </c>
      <c r="D201" s="170" t="s">
        <v>258</v>
      </c>
      <c r="E201" s="171">
        <v>6320.2420000000002</v>
      </c>
      <c r="F201" s="172"/>
      <c r="G201" s="173">
        <f>ROUND(E201*F201,2)</f>
        <v>0</v>
      </c>
      <c r="H201" s="172"/>
      <c r="I201" s="173">
        <f>ROUND(E201*H201,2)</f>
        <v>0</v>
      </c>
      <c r="J201" s="172"/>
      <c r="K201" s="173">
        <f>ROUND(E201*J201,2)</f>
        <v>0</v>
      </c>
      <c r="L201" s="173">
        <v>21</v>
      </c>
      <c r="M201" s="173">
        <f>G201*(1+L201/100)</f>
        <v>0</v>
      </c>
      <c r="N201" s="173">
        <v>0</v>
      </c>
      <c r="O201" s="173">
        <f>ROUND(E201*N201,2)</f>
        <v>0</v>
      </c>
      <c r="P201" s="173">
        <v>0</v>
      </c>
      <c r="Q201" s="173">
        <f>ROUND(E201*P201,2)</f>
        <v>0</v>
      </c>
      <c r="R201" s="173" t="s">
        <v>229</v>
      </c>
      <c r="S201" s="173" t="s">
        <v>148</v>
      </c>
      <c r="T201" s="174" t="s">
        <v>148</v>
      </c>
      <c r="U201" s="160">
        <v>0.01</v>
      </c>
      <c r="V201" s="160">
        <f>ROUND(E201*U201,2)</f>
        <v>63.2</v>
      </c>
      <c r="W201" s="160"/>
      <c r="X201" s="160" t="s">
        <v>230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231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58"/>
      <c r="B202" s="159"/>
      <c r="C202" s="255" t="s">
        <v>294</v>
      </c>
      <c r="D202" s="256"/>
      <c r="E202" s="256"/>
      <c r="F202" s="256"/>
      <c r="G202" s="256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51"/>
      <c r="Z202" s="151"/>
      <c r="AA202" s="151"/>
      <c r="AB202" s="151"/>
      <c r="AC202" s="151"/>
      <c r="AD202" s="151"/>
      <c r="AE202" s="151"/>
      <c r="AF202" s="151"/>
      <c r="AG202" s="151" t="s">
        <v>233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58"/>
      <c r="B203" s="159"/>
      <c r="C203" s="192" t="s">
        <v>725</v>
      </c>
      <c r="D203" s="189"/>
      <c r="E203" s="190">
        <v>410</v>
      </c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51"/>
      <c r="Z203" s="151"/>
      <c r="AA203" s="151"/>
      <c r="AB203" s="151"/>
      <c r="AC203" s="151"/>
      <c r="AD203" s="151"/>
      <c r="AE203" s="151"/>
      <c r="AF203" s="151"/>
      <c r="AG203" s="151" t="s">
        <v>264</v>
      </c>
      <c r="AH203" s="151">
        <v>0</v>
      </c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58"/>
      <c r="B204" s="159"/>
      <c r="C204" s="192" t="s">
        <v>726</v>
      </c>
      <c r="D204" s="189"/>
      <c r="E204" s="19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1"/>
      <c r="Z204" s="151"/>
      <c r="AA204" s="151"/>
      <c r="AB204" s="151"/>
      <c r="AC204" s="151"/>
      <c r="AD204" s="151"/>
      <c r="AE204" s="151"/>
      <c r="AF204" s="151"/>
      <c r="AG204" s="151" t="s">
        <v>264</v>
      </c>
      <c r="AH204" s="151">
        <v>0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58"/>
      <c r="B205" s="159"/>
      <c r="C205" s="192" t="s">
        <v>727</v>
      </c>
      <c r="D205" s="189"/>
      <c r="E205" s="190">
        <v>1654.5840000000001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51"/>
      <c r="Z205" s="151"/>
      <c r="AA205" s="151"/>
      <c r="AB205" s="151"/>
      <c r="AC205" s="151"/>
      <c r="AD205" s="151"/>
      <c r="AE205" s="151"/>
      <c r="AF205" s="151"/>
      <c r="AG205" s="151" t="s">
        <v>264</v>
      </c>
      <c r="AH205" s="151">
        <v>0</v>
      </c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58"/>
      <c r="B206" s="159"/>
      <c r="C206" s="192" t="s">
        <v>728</v>
      </c>
      <c r="D206" s="189"/>
      <c r="E206" s="190">
        <v>1095.537</v>
      </c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51"/>
      <c r="Z206" s="151"/>
      <c r="AA206" s="151"/>
      <c r="AB206" s="151"/>
      <c r="AC206" s="151"/>
      <c r="AD206" s="151"/>
      <c r="AE206" s="151"/>
      <c r="AF206" s="151"/>
      <c r="AG206" s="151" t="s">
        <v>264</v>
      </c>
      <c r="AH206" s="151">
        <v>0</v>
      </c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58"/>
      <c r="B207" s="159"/>
      <c r="C207" s="192" t="s">
        <v>729</v>
      </c>
      <c r="D207" s="189"/>
      <c r="E207" s="19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51"/>
      <c r="Z207" s="151"/>
      <c r="AA207" s="151"/>
      <c r="AB207" s="151"/>
      <c r="AC207" s="151"/>
      <c r="AD207" s="151"/>
      <c r="AE207" s="151"/>
      <c r="AF207" s="151"/>
      <c r="AG207" s="151" t="s">
        <v>264</v>
      </c>
      <c r="AH207" s="151">
        <v>0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58"/>
      <c r="B208" s="159"/>
      <c r="C208" s="192" t="s">
        <v>727</v>
      </c>
      <c r="D208" s="189"/>
      <c r="E208" s="190">
        <v>1654.5840000000001</v>
      </c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51"/>
      <c r="Z208" s="151"/>
      <c r="AA208" s="151"/>
      <c r="AB208" s="151"/>
      <c r="AC208" s="151"/>
      <c r="AD208" s="151"/>
      <c r="AE208" s="151"/>
      <c r="AF208" s="151"/>
      <c r="AG208" s="151" t="s">
        <v>264</v>
      </c>
      <c r="AH208" s="151">
        <v>0</v>
      </c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58"/>
      <c r="B209" s="159"/>
      <c r="C209" s="192" t="s">
        <v>728</v>
      </c>
      <c r="D209" s="189"/>
      <c r="E209" s="190">
        <v>1095.537</v>
      </c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51"/>
      <c r="Z209" s="151"/>
      <c r="AA209" s="151"/>
      <c r="AB209" s="151"/>
      <c r="AC209" s="151"/>
      <c r="AD209" s="151"/>
      <c r="AE209" s="151"/>
      <c r="AF209" s="151"/>
      <c r="AG209" s="151" t="s">
        <v>264</v>
      </c>
      <c r="AH209" s="151">
        <v>0</v>
      </c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58"/>
      <c r="B210" s="159"/>
      <c r="C210" s="192" t="s">
        <v>730</v>
      </c>
      <c r="D210" s="189"/>
      <c r="E210" s="190">
        <v>410</v>
      </c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51"/>
      <c r="Z210" s="151"/>
      <c r="AA210" s="151"/>
      <c r="AB210" s="151"/>
      <c r="AC210" s="151"/>
      <c r="AD210" s="151"/>
      <c r="AE210" s="151"/>
      <c r="AF210" s="151"/>
      <c r="AG210" s="151" t="s">
        <v>264</v>
      </c>
      <c r="AH210" s="151">
        <v>0</v>
      </c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">
      <c r="A211" s="168">
        <v>41</v>
      </c>
      <c r="B211" s="169" t="s">
        <v>731</v>
      </c>
      <c r="C211" s="185" t="s">
        <v>732</v>
      </c>
      <c r="D211" s="170" t="s">
        <v>258</v>
      </c>
      <c r="E211" s="171">
        <v>1128.799</v>
      </c>
      <c r="F211" s="172"/>
      <c r="G211" s="173">
        <f>ROUND(E211*F211,2)</f>
        <v>0</v>
      </c>
      <c r="H211" s="172"/>
      <c r="I211" s="173">
        <f>ROUND(E211*H211,2)</f>
        <v>0</v>
      </c>
      <c r="J211" s="172"/>
      <c r="K211" s="173">
        <f>ROUND(E211*J211,2)</f>
        <v>0</v>
      </c>
      <c r="L211" s="173">
        <v>21</v>
      </c>
      <c r="M211" s="173">
        <f>G211*(1+L211/100)</f>
        <v>0</v>
      </c>
      <c r="N211" s="173">
        <v>0</v>
      </c>
      <c r="O211" s="173">
        <f>ROUND(E211*N211,2)</f>
        <v>0</v>
      </c>
      <c r="P211" s="173">
        <v>0</v>
      </c>
      <c r="Q211" s="173">
        <f>ROUND(E211*P211,2)</f>
        <v>0</v>
      </c>
      <c r="R211" s="173" t="s">
        <v>229</v>
      </c>
      <c r="S211" s="173" t="s">
        <v>148</v>
      </c>
      <c r="T211" s="174" t="s">
        <v>148</v>
      </c>
      <c r="U211" s="160">
        <v>0.01</v>
      </c>
      <c r="V211" s="160">
        <f>ROUND(E211*U211,2)</f>
        <v>11.29</v>
      </c>
      <c r="W211" s="160"/>
      <c r="X211" s="160" t="s">
        <v>230</v>
      </c>
      <c r="Y211" s="151"/>
      <c r="Z211" s="151"/>
      <c r="AA211" s="151"/>
      <c r="AB211" s="151"/>
      <c r="AC211" s="151"/>
      <c r="AD211" s="151"/>
      <c r="AE211" s="151"/>
      <c r="AF211" s="151"/>
      <c r="AG211" s="151" t="s">
        <v>231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">
      <c r="A212" s="158"/>
      <c r="B212" s="159"/>
      <c r="C212" s="255" t="s">
        <v>294</v>
      </c>
      <c r="D212" s="256"/>
      <c r="E212" s="256"/>
      <c r="F212" s="256"/>
      <c r="G212" s="256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51"/>
      <c r="Z212" s="151"/>
      <c r="AA212" s="151"/>
      <c r="AB212" s="151"/>
      <c r="AC212" s="151"/>
      <c r="AD212" s="151"/>
      <c r="AE212" s="151"/>
      <c r="AF212" s="151"/>
      <c r="AG212" s="151" t="s">
        <v>233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1" x14ac:dyDescent="0.2">
      <c r="A213" s="158"/>
      <c r="B213" s="159"/>
      <c r="C213" s="192" t="s">
        <v>733</v>
      </c>
      <c r="D213" s="189"/>
      <c r="E213" s="190">
        <v>730.35799999999995</v>
      </c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51"/>
      <c r="Z213" s="151"/>
      <c r="AA213" s="151"/>
      <c r="AB213" s="151"/>
      <c r="AC213" s="151"/>
      <c r="AD213" s="151"/>
      <c r="AE213" s="151"/>
      <c r="AF213" s="151"/>
      <c r="AG213" s="151" t="s">
        <v>264</v>
      </c>
      <c r="AH213" s="151">
        <v>0</v>
      </c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">
      <c r="A214" s="158"/>
      <c r="B214" s="159"/>
      <c r="C214" s="192" t="s">
        <v>734</v>
      </c>
      <c r="D214" s="189"/>
      <c r="E214" s="190">
        <v>398.44099999999997</v>
      </c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51"/>
      <c r="Z214" s="151"/>
      <c r="AA214" s="151"/>
      <c r="AB214" s="151"/>
      <c r="AC214" s="151"/>
      <c r="AD214" s="151"/>
      <c r="AE214" s="151"/>
      <c r="AF214" s="151"/>
      <c r="AG214" s="151" t="s">
        <v>264</v>
      </c>
      <c r="AH214" s="151">
        <v>0</v>
      </c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22.5" outlineLevel="1" x14ac:dyDescent="0.2">
      <c r="A215" s="168">
        <v>42</v>
      </c>
      <c r="B215" s="169" t="s">
        <v>529</v>
      </c>
      <c r="C215" s="185" t="s">
        <v>530</v>
      </c>
      <c r="D215" s="170" t="s">
        <v>258</v>
      </c>
      <c r="E215" s="171">
        <v>331.91699999999997</v>
      </c>
      <c r="F215" s="172"/>
      <c r="G215" s="173">
        <f>ROUND(E215*F215,2)</f>
        <v>0</v>
      </c>
      <c r="H215" s="172"/>
      <c r="I215" s="173">
        <f>ROUND(E215*H215,2)</f>
        <v>0</v>
      </c>
      <c r="J215" s="172"/>
      <c r="K215" s="173">
        <f>ROUND(E215*J215,2)</f>
        <v>0</v>
      </c>
      <c r="L215" s="173">
        <v>21</v>
      </c>
      <c r="M215" s="173">
        <f>G215*(1+L215/100)</f>
        <v>0</v>
      </c>
      <c r="N215" s="173">
        <v>0</v>
      </c>
      <c r="O215" s="173">
        <f>ROUND(E215*N215,2)</f>
        <v>0</v>
      </c>
      <c r="P215" s="173">
        <v>0</v>
      </c>
      <c r="Q215" s="173">
        <f>ROUND(E215*P215,2)</f>
        <v>0</v>
      </c>
      <c r="R215" s="173" t="s">
        <v>229</v>
      </c>
      <c r="S215" s="173" t="s">
        <v>148</v>
      </c>
      <c r="T215" s="174" t="s">
        <v>148</v>
      </c>
      <c r="U215" s="160">
        <v>0.01</v>
      </c>
      <c r="V215" s="160">
        <f>ROUND(E215*U215,2)</f>
        <v>3.32</v>
      </c>
      <c r="W215" s="160"/>
      <c r="X215" s="160" t="s">
        <v>230</v>
      </c>
      <c r="Y215" s="151"/>
      <c r="Z215" s="151"/>
      <c r="AA215" s="151"/>
      <c r="AB215" s="151"/>
      <c r="AC215" s="151"/>
      <c r="AD215" s="151"/>
      <c r="AE215" s="151"/>
      <c r="AF215" s="151"/>
      <c r="AG215" s="151" t="s">
        <v>231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">
      <c r="A216" s="158"/>
      <c r="B216" s="159"/>
      <c r="C216" s="255" t="s">
        <v>294</v>
      </c>
      <c r="D216" s="256"/>
      <c r="E216" s="256"/>
      <c r="F216" s="256"/>
      <c r="G216" s="256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51"/>
      <c r="Z216" s="151"/>
      <c r="AA216" s="151"/>
      <c r="AB216" s="151"/>
      <c r="AC216" s="151"/>
      <c r="AD216" s="151"/>
      <c r="AE216" s="151"/>
      <c r="AF216" s="151"/>
      <c r="AG216" s="151" t="s">
        <v>233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outlineLevel="1" x14ac:dyDescent="0.2">
      <c r="A217" s="158"/>
      <c r="B217" s="159"/>
      <c r="C217" s="192" t="s">
        <v>735</v>
      </c>
      <c r="D217" s="189"/>
      <c r="E217" s="190">
        <v>331.91699999999997</v>
      </c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51"/>
      <c r="Z217" s="151"/>
      <c r="AA217" s="151"/>
      <c r="AB217" s="151"/>
      <c r="AC217" s="151"/>
      <c r="AD217" s="151"/>
      <c r="AE217" s="151"/>
      <c r="AF217" s="151"/>
      <c r="AG217" s="151" t="s">
        <v>264</v>
      </c>
      <c r="AH217" s="151">
        <v>0</v>
      </c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22.5" outlineLevel="1" x14ac:dyDescent="0.2">
      <c r="A218" s="168">
        <v>43</v>
      </c>
      <c r="B218" s="169" t="s">
        <v>297</v>
      </c>
      <c r="C218" s="185" t="s">
        <v>298</v>
      </c>
      <c r="D218" s="170" t="s">
        <v>258</v>
      </c>
      <c r="E218" s="171">
        <v>3160.1210000000001</v>
      </c>
      <c r="F218" s="172"/>
      <c r="G218" s="173">
        <f>ROUND(E218*F218,2)</f>
        <v>0</v>
      </c>
      <c r="H218" s="172"/>
      <c r="I218" s="173">
        <f>ROUND(E218*H218,2)</f>
        <v>0</v>
      </c>
      <c r="J218" s="172"/>
      <c r="K218" s="173">
        <f>ROUND(E218*J218,2)</f>
        <v>0</v>
      </c>
      <c r="L218" s="173">
        <v>21</v>
      </c>
      <c r="M218" s="173">
        <f>G218*(1+L218/100)</f>
        <v>0</v>
      </c>
      <c r="N218" s="173">
        <v>0</v>
      </c>
      <c r="O218" s="173">
        <f>ROUND(E218*N218,2)</f>
        <v>0</v>
      </c>
      <c r="P218" s="173">
        <v>0</v>
      </c>
      <c r="Q218" s="173">
        <f>ROUND(E218*P218,2)</f>
        <v>0</v>
      </c>
      <c r="R218" s="173" t="s">
        <v>229</v>
      </c>
      <c r="S218" s="173" t="s">
        <v>148</v>
      </c>
      <c r="T218" s="174" t="s">
        <v>148</v>
      </c>
      <c r="U218" s="160">
        <v>0.05</v>
      </c>
      <c r="V218" s="160">
        <f>ROUND(E218*U218,2)</f>
        <v>158.01</v>
      </c>
      <c r="W218" s="160"/>
      <c r="X218" s="160" t="s">
        <v>230</v>
      </c>
      <c r="Y218" s="151"/>
      <c r="Z218" s="151"/>
      <c r="AA218" s="151"/>
      <c r="AB218" s="151"/>
      <c r="AC218" s="151"/>
      <c r="AD218" s="151"/>
      <c r="AE218" s="151"/>
      <c r="AF218" s="151"/>
      <c r="AG218" s="151" t="s">
        <v>231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1" x14ac:dyDescent="0.2">
      <c r="A219" s="158"/>
      <c r="B219" s="159"/>
      <c r="C219" s="192" t="s">
        <v>736</v>
      </c>
      <c r="D219" s="189"/>
      <c r="E219" s="190">
        <v>410</v>
      </c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51"/>
      <c r="Z219" s="151"/>
      <c r="AA219" s="151"/>
      <c r="AB219" s="151"/>
      <c r="AC219" s="151"/>
      <c r="AD219" s="151"/>
      <c r="AE219" s="151"/>
      <c r="AF219" s="151"/>
      <c r="AG219" s="151" t="s">
        <v>264</v>
      </c>
      <c r="AH219" s="151">
        <v>0</v>
      </c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58"/>
      <c r="B220" s="159"/>
      <c r="C220" s="192" t="s">
        <v>727</v>
      </c>
      <c r="D220" s="189"/>
      <c r="E220" s="190">
        <v>1654.5840000000001</v>
      </c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51"/>
      <c r="Z220" s="151"/>
      <c r="AA220" s="151"/>
      <c r="AB220" s="151"/>
      <c r="AC220" s="151"/>
      <c r="AD220" s="151"/>
      <c r="AE220" s="151"/>
      <c r="AF220" s="151"/>
      <c r="AG220" s="151" t="s">
        <v>264</v>
      </c>
      <c r="AH220" s="151">
        <v>0</v>
      </c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1" x14ac:dyDescent="0.2">
      <c r="A221" s="158"/>
      <c r="B221" s="159"/>
      <c r="C221" s="192" t="s">
        <v>728</v>
      </c>
      <c r="D221" s="189"/>
      <c r="E221" s="190">
        <v>1095.537</v>
      </c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51"/>
      <c r="Z221" s="151"/>
      <c r="AA221" s="151"/>
      <c r="AB221" s="151"/>
      <c r="AC221" s="151"/>
      <c r="AD221" s="151"/>
      <c r="AE221" s="151"/>
      <c r="AF221" s="151"/>
      <c r="AG221" s="151" t="s">
        <v>264</v>
      </c>
      <c r="AH221" s="151">
        <v>0</v>
      </c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ht="22.5" outlineLevel="1" x14ac:dyDescent="0.2">
      <c r="A222" s="168">
        <v>44</v>
      </c>
      <c r="B222" s="169" t="s">
        <v>539</v>
      </c>
      <c r="C222" s="185" t="s">
        <v>540</v>
      </c>
      <c r="D222" s="170" t="s">
        <v>258</v>
      </c>
      <c r="E222" s="171">
        <v>730.35799999999995</v>
      </c>
      <c r="F222" s="172"/>
      <c r="G222" s="173">
        <f>ROUND(E222*F222,2)</f>
        <v>0</v>
      </c>
      <c r="H222" s="172"/>
      <c r="I222" s="173">
        <f>ROUND(E222*H222,2)</f>
        <v>0</v>
      </c>
      <c r="J222" s="172"/>
      <c r="K222" s="173">
        <f>ROUND(E222*J222,2)</f>
        <v>0</v>
      </c>
      <c r="L222" s="173">
        <v>21</v>
      </c>
      <c r="M222" s="173">
        <f>G222*(1+L222/100)</f>
        <v>0</v>
      </c>
      <c r="N222" s="173">
        <v>0</v>
      </c>
      <c r="O222" s="173">
        <f>ROUND(E222*N222,2)</f>
        <v>0</v>
      </c>
      <c r="P222" s="173">
        <v>0</v>
      </c>
      <c r="Q222" s="173">
        <f>ROUND(E222*P222,2)</f>
        <v>0</v>
      </c>
      <c r="R222" s="173" t="s">
        <v>229</v>
      </c>
      <c r="S222" s="173" t="s">
        <v>148</v>
      </c>
      <c r="T222" s="174" t="s">
        <v>148</v>
      </c>
      <c r="U222" s="160">
        <v>0.06</v>
      </c>
      <c r="V222" s="160">
        <f>ROUND(E222*U222,2)</f>
        <v>43.82</v>
      </c>
      <c r="W222" s="160"/>
      <c r="X222" s="160" t="s">
        <v>230</v>
      </c>
      <c r="Y222" s="151"/>
      <c r="Z222" s="151"/>
      <c r="AA222" s="151"/>
      <c r="AB222" s="151"/>
      <c r="AC222" s="151"/>
      <c r="AD222" s="151"/>
      <c r="AE222" s="151"/>
      <c r="AF222" s="151"/>
      <c r="AG222" s="151" t="s">
        <v>231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1" x14ac:dyDescent="0.2">
      <c r="A223" s="158"/>
      <c r="B223" s="159"/>
      <c r="C223" s="192" t="s">
        <v>737</v>
      </c>
      <c r="D223" s="189"/>
      <c r="E223" s="190">
        <v>730.35799999999995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51"/>
      <c r="Z223" s="151"/>
      <c r="AA223" s="151"/>
      <c r="AB223" s="151"/>
      <c r="AC223" s="151"/>
      <c r="AD223" s="151"/>
      <c r="AE223" s="151"/>
      <c r="AF223" s="151"/>
      <c r="AG223" s="151" t="s">
        <v>264</v>
      </c>
      <c r="AH223" s="151">
        <v>0</v>
      </c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ht="22.5" outlineLevel="1" x14ac:dyDescent="0.2">
      <c r="A224" s="168">
        <v>45</v>
      </c>
      <c r="B224" s="169" t="s">
        <v>541</v>
      </c>
      <c r="C224" s="185" t="s">
        <v>542</v>
      </c>
      <c r="D224" s="170" t="s">
        <v>258</v>
      </c>
      <c r="E224" s="171">
        <v>331.91699999999997</v>
      </c>
      <c r="F224" s="172"/>
      <c r="G224" s="173">
        <f>ROUND(E224*F224,2)</f>
        <v>0</v>
      </c>
      <c r="H224" s="172"/>
      <c r="I224" s="173">
        <f>ROUND(E224*H224,2)</f>
        <v>0</v>
      </c>
      <c r="J224" s="172"/>
      <c r="K224" s="173">
        <f>ROUND(E224*J224,2)</f>
        <v>0</v>
      </c>
      <c r="L224" s="173">
        <v>21</v>
      </c>
      <c r="M224" s="173">
        <f>G224*(1+L224/100)</f>
        <v>0</v>
      </c>
      <c r="N224" s="173">
        <v>0</v>
      </c>
      <c r="O224" s="173">
        <f>ROUND(E224*N224,2)</f>
        <v>0</v>
      </c>
      <c r="P224" s="173">
        <v>0</v>
      </c>
      <c r="Q224" s="173">
        <f>ROUND(E224*P224,2)</f>
        <v>0</v>
      </c>
      <c r="R224" s="173" t="s">
        <v>229</v>
      </c>
      <c r="S224" s="173" t="s">
        <v>148</v>
      </c>
      <c r="T224" s="174" t="s">
        <v>148</v>
      </c>
      <c r="U224" s="160">
        <v>0.01</v>
      </c>
      <c r="V224" s="160">
        <f>ROUND(E224*U224,2)</f>
        <v>3.32</v>
      </c>
      <c r="W224" s="160"/>
      <c r="X224" s="160" t="s">
        <v>230</v>
      </c>
      <c r="Y224" s="151"/>
      <c r="Z224" s="151"/>
      <c r="AA224" s="151"/>
      <c r="AB224" s="151"/>
      <c r="AC224" s="151"/>
      <c r="AD224" s="151"/>
      <c r="AE224" s="151"/>
      <c r="AF224" s="151"/>
      <c r="AG224" s="151" t="s">
        <v>231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">
      <c r="A225" s="158"/>
      <c r="B225" s="159"/>
      <c r="C225" s="192" t="s">
        <v>738</v>
      </c>
      <c r="D225" s="189"/>
      <c r="E225" s="190">
        <v>331.91699999999997</v>
      </c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51"/>
      <c r="Z225" s="151"/>
      <c r="AA225" s="151"/>
      <c r="AB225" s="151"/>
      <c r="AC225" s="151"/>
      <c r="AD225" s="151"/>
      <c r="AE225" s="151"/>
      <c r="AF225" s="151"/>
      <c r="AG225" s="151" t="s">
        <v>264</v>
      </c>
      <c r="AH225" s="151">
        <v>0</v>
      </c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ht="22.5" outlineLevel="1" x14ac:dyDescent="0.2">
      <c r="A226" s="168">
        <v>46</v>
      </c>
      <c r="B226" s="169" t="s">
        <v>302</v>
      </c>
      <c r="C226" s="185" t="s">
        <v>303</v>
      </c>
      <c r="D226" s="170" t="s">
        <v>258</v>
      </c>
      <c r="E226" s="171">
        <v>3148.5619999999999</v>
      </c>
      <c r="F226" s="172"/>
      <c r="G226" s="173">
        <f>ROUND(E226*F226,2)</f>
        <v>0</v>
      </c>
      <c r="H226" s="172"/>
      <c r="I226" s="173">
        <f>ROUND(E226*H226,2)</f>
        <v>0</v>
      </c>
      <c r="J226" s="172"/>
      <c r="K226" s="173">
        <f>ROUND(E226*J226,2)</f>
        <v>0</v>
      </c>
      <c r="L226" s="173">
        <v>21</v>
      </c>
      <c r="M226" s="173">
        <f>G226*(1+L226/100)</f>
        <v>0</v>
      </c>
      <c r="N226" s="173">
        <v>0</v>
      </c>
      <c r="O226" s="173">
        <f>ROUND(E226*N226,2)</f>
        <v>0</v>
      </c>
      <c r="P226" s="173">
        <v>0</v>
      </c>
      <c r="Q226" s="173">
        <f>ROUND(E226*P226,2)</f>
        <v>0</v>
      </c>
      <c r="R226" s="173" t="s">
        <v>229</v>
      </c>
      <c r="S226" s="173" t="s">
        <v>148</v>
      </c>
      <c r="T226" s="174" t="s">
        <v>148</v>
      </c>
      <c r="U226" s="160">
        <v>0.2</v>
      </c>
      <c r="V226" s="160">
        <f>ROUND(E226*U226,2)</f>
        <v>629.71</v>
      </c>
      <c r="W226" s="160"/>
      <c r="X226" s="160" t="s">
        <v>230</v>
      </c>
      <c r="Y226" s="151"/>
      <c r="Z226" s="151"/>
      <c r="AA226" s="151"/>
      <c r="AB226" s="151"/>
      <c r="AC226" s="151"/>
      <c r="AD226" s="151"/>
      <c r="AE226" s="151"/>
      <c r="AF226" s="151"/>
      <c r="AG226" s="151" t="s">
        <v>231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1" x14ac:dyDescent="0.2">
      <c r="A227" s="158"/>
      <c r="B227" s="159"/>
      <c r="C227" s="255" t="s">
        <v>304</v>
      </c>
      <c r="D227" s="256"/>
      <c r="E227" s="256"/>
      <c r="F227" s="256"/>
      <c r="G227" s="256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51"/>
      <c r="Z227" s="151"/>
      <c r="AA227" s="151"/>
      <c r="AB227" s="151"/>
      <c r="AC227" s="151"/>
      <c r="AD227" s="151"/>
      <c r="AE227" s="151"/>
      <c r="AF227" s="151"/>
      <c r="AG227" s="151" t="s">
        <v>233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">
      <c r="A228" s="158"/>
      <c r="B228" s="159"/>
      <c r="C228" s="192" t="s">
        <v>739</v>
      </c>
      <c r="D228" s="189"/>
      <c r="E228" s="19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51"/>
      <c r="Z228" s="151"/>
      <c r="AA228" s="151"/>
      <c r="AB228" s="151"/>
      <c r="AC228" s="151"/>
      <c r="AD228" s="151"/>
      <c r="AE228" s="151"/>
      <c r="AF228" s="151"/>
      <c r="AG228" s="151" t="s">
        <v>264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">
      <c r="A229" s="158"/>
      <c r="B229" s="159"/>
      <c r="C229" s="192" t="s">
        <v>727</v>
      </c>
      <c r="D229" s="189"/>
      <c r="E229" s="190">
        <v>1654.5840000000001</v>
      </c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51"/>
      <c r="Z229" s="151"/>
      <c r="AA229" s="151"/>
      <c r="AB229" s="151"/>
      <c r="AC229" s="151"/>
      <c r="AD229" s="151"/>
      <c r="AE229" s="151"/>
      <c r="AF229" s="151"/>
      <c r="AG229" s="151" t="s">
        <v>264</v>
      </c>
      <c r="AH229" s="151">
        <v>0</v>
      </c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 x14ac:dyDescent="0.2">
      <c r="A230" s="158"/>
      <c r="B230" s="159"/>
      <c r="C230" s="192" t="s">
        <v>728</v>
      </c>
      <c r="D230" s="189"/>
      <c r="E230" s="190">
        <v>1095.537</v>
      </c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51"/>
      <c r="Z230" s="151"/>
      <c r="AA230" s="151"/>
      <c r="AB230" s="151"/>
      <c r="AC230" s="151"/>
      <c r="AD230" s="151"/>
      <c r="AE230" s="151"/>
      <c r="AF230" s="151"/>
      <c r="AG230" s="151" t="s">
        <v>264</v>
      </c>
      <c r="AH230" s="151">
        <v>0</v>
      </c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">
      <c r="A231" s="158"/>
      <c r="B231" s="159"/>
      <c r="C231" s="192" t="s">
        <v>737</v>
      </c>
      <c r="D231" s="189"/>
      <c r="E231" s="190">
        <v>730.35799999999995</v>
      </c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51"/>
      <c r="Z231" s="151"/>
      <c r="AA231" s="151"/>
      <c r="AB231" s="151"/>
      <c r="AC231" s="151"/>
      <c r="AD231" s="151"/>
      <c r="AE231" s="151"/>
      <c r="AF231" s="151"/>
      <c r="AG231" s="151" t="s">
        <v>264</v>
      </c>
      <c r="AH231" s="151">
        <v>0</v>
      </c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1" x14ac:dyDescent="0.2">
      <c r="A232" s="158"/>
      <c r="B232" s="159"/>
      <c r="C232" s="192" t="s">
        <v>740</v>
      </c>
      <c r="D232" s="189"/>
      <c r="E232" s="190">
        <v>-331.91699999999997</v>
      </c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51"/>
      <c r="Z232" s="151"/>
      <c r="AA232" s="151"/>
      <c r="AB232" s="151"/>
      <c r="AC232" s="151"/>
      <c r="AD232" s="151"/>
      <c r="AE232" s="151"/>
      <c r="AF232" s="151"/>
      <c r="AG232" s="151" t="s">
        <v>264</v>
      </c>
      <c r="AH232" s="151">
        <v>0</v>
      </c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">
      <c r="A233" s="168">
        <v>47</v>
      </c>
      <c r="B233" s="169" t="s">
        <v>307</v>
      </c>
      <c r="C233" s="185" t="s">
        <v>308</v>
      </c>
      <c r="D233" s="170" t="s">
        <v>258</v>
      </c>
      <c r="E233" s="171">
        <v>13.2</v>
      </c>
      <c r="F233" s="172"/>
      <c r="G233" s="173">
        <f>ROUND(E233*F233,2)</f>
        <v>0</v>
      </c>
      <c r="H233" s="172"/>
      <c r="I233" s="173">
        <f>ROUND(E233*H233,2)</f>
        <v>0</v>
      </c>
      <c r="J233" s="172"/>
      <c r="K233" s="173">
        <f>ROUND(E233*J233,2)</f>
        <v>0</v>
      </c>
      <c r="L233" s="173">
        <v>21</v>
      </c>
      <c r="M233" s="173">
        <f>G233*(1+L233/100)</f>
        <v>0</v>
      </c>
      <c r="N233" s="173">
        <v>1.7</v>
      </c>
      <c r="O233" s="173">
        <f>ROUND(E233*N233,2)</f>
        <v>22.44</v>
      </c>
      <c r="P233" s="173">
        <v>0</v>
      </c>
      <c r="Q233" s="173">
        <f>ROUND(E233*P233,2)</f>
        <v>0</v>
      </c>
      <c r="R233" s="173" t="s">
        <v>229</v>
      </c>
      <c r="S233" s="173" t="s">
        <v>148</v>
      </c>
      <c r="T233" s="174" t="s">
        <v>148</v>
      </c>
      <c r="U233" s="160">
        <v>1.587</v>
      </c>
      <c r="V233" s="160">
        <f>ROUND(E233*U233,2)</f>
        <v>20.95</v>
      </c>
      <c r="W233" s="160"/>
      <c r="X233" s="160" t="s">
        <v>230</v>
      </c>
      <c r="Y233" s="151"/>
      <c r="Z233" s="151"/>
      <c r="AA233" s="151"/>
      <c r="AB233" s="151"/>
      <c r="AC233" s="151"/>
      <c r="AD233" s="151"/>
      <c r="AE233" s="151"/>
      <c r="AF233" s="151"/>
      <c r="AG233" s="151" t="s">
        <v>231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ht="22.5" outlineLevel="1" x14ac:dyDescent="0.2">
      <c r="A234" s="158"/>
      <c r="B234" s="159"/>
      <c r="C234" s="255" t="s">
        <v>309</v>
      </c>
      <c r="D234" s="256"/>
      <c r="E234" s="256"/>
      <c r="F234" s="256"/>
      <c r="G234" s="256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51"/>
      <c r="Z234" s="151"/>
      <c r="AA234" s="151"/>
      <c r="AB234" s="151"/>
      <c r="AC234" s="151"/>
      <c r="AD234" s="151"/>
      <c r="AE234" s="151"/>
      <c r="AF234" s="151"/>
      <c r="AG234" s="151" t="s">
        <v>233</v>
      </c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91" t="str">
        <f>C234</f>
        <v>sypaninou z vhodných hornin tř. 1 - 4 nebo materiálem připraveným podél výkopu ve vzdálenosti do 3 m od jeho kraje, pro jakoukoliv hloubku výkopu a jakoukoliv míru zhutnění,</v>
      </c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">
      <c r="A235" s="158"/>
      <c r="B235" s="159"/>
      <c r="C235" s="192" t="s">
        <v>741</v>
      </c>
      <c r="D235" s="189"/>
      <c r="E235" s="190">
        <v>13.2</v>
      </c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51"/>
      <c r="Z235" s="151"/>
      <c r="AA235" s="151"/>
      <c r="AB235" s="151"/>
      <c r="AC235" s="151"/>
      <c r="AD235" s="151"/>
      <c r="AE235" s="151"/>
      <c r="AF235" s="151"/>
      <c r="AG235" s="151" t="s">
        <v>264</v>
      </c>
      <c r="AH235" s="151">
        <v>0</v>
      </c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1" x14ac:dyDescent="0.2">
      <c r="A236" s="168">
        <v>48</v>
      </c>
      <c r="B236" s="169" t="s">
        <v>311</v>
      </c>
      <c r="C236" s="185" t="s">
        <v>312</v>
      </c>
      <c r="D236" s="170" t="s">
        <v>258</v>
      </c>
      <c r="E236" s="171">
        <v>4</v>
      </c>
      <c r="F236" s="172"/>
      <c r="G236" s="173">
        <f>ROUND(E236*F236,2)</f>
        <v>0</v>
      </c>
      <c r="H236" s="172"/>
      <c r="I236" s="173">
        <f>ROUND(E236*H236,2)</f>
        <v>0</v>
      </c>
      <c r="J236" s="172"/>
      <c r="K236" s="173">
        <f>ROUND(E236*J236,2)</f>
        <v>0</v>
      </c>
      <c r="L236" s="173">
        <v>21</v>
      </c>
      <c r="M236" s="173">
        <f>G236*(1+L236/100)</f>
        <v>0</v>
      </c>
      <c r="N236" s="173">
        <v>0</v>
      </c>
      <c r="O236" s="173">
        <f>ROUND(E236*N236,2)</f>
        <v>0</v>
      </c>
      <c r="P236" s="173">
        <v>0</v>
      </c>
      <c r="Q236" s="173">
        <f>ROUND(E236*P236,2)</f>
        <v>0</v>
      </c>
      <c r="R236" s="173" t="s">
        <v>239</v>
      </c>
      <c r="S236" s="173" t="s">
        <v>148</v>
      </c>
      <c r="T236" s="174" t="s">
        <v>148</v>
      </c>
      <c r="U236" s="160">
        <v>1.145</v>
      </c>
      <c r="V236" s="160">
        <f>ROUND(E236*U236,2)</f>
        <v>4.58</v>
      </c>
      <c r="W236" s="160"/>
      <c r="X236" s="160" t="s">
        <v>230</v>
      </c>
      <c r="Y236" s="151"/>
      <c r="Z236" s="151"/>
      <c r="AA236" s="151"/>
      <c r="AB236" s="151"/>
      <c r="AC236" s="151"/>
      <c r="AD236" s="151"/>
      <c r="AE236" s="151"/>
      <c r="AF236" s="151"/>
      <c r="AG236" s="151" t="s">
        <v>231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">
      <c r="A237" s="158"/>
      <c r="B237" s="159"/>
      <c r="C237" s="255" t="s">
        <v>313</v>
      </c>
      <c r="D237" s="256"/>
      <c r="E237" s="256"/>
      <c r="F237" s="256"/>
      <c r="G237" s="256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51"/>
      <c r="Z237" s="151"/>
      <c r="AA237" s="151"/>
      <c r="AB237" s="151"/>
      <c r="AC237" s="151"/>
      <c r="AD237" s="151"/>
      <c r="AE237" s="151"/>
      <c r="AF237" s="151"/>
      <c r="AG237" s="151" t="s">
        <v>233</v>
      </c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1" x14ac:dyDescent="0.2">
      <c r="A238" s="168">
        <v>49</v>
      </c>
      <c r="B238" s="169" t="s">
        <v>314</v>
      </c>
      <c r="C238" s="185" t="s">
        <v>315</v>
      </c>
      <c r="D238" s="170" t="s">
        <v>282</v>
      </c>
      <c r="E238" s="171">
        <v>2050</v>
      </c>
      <c r="F238" s="172"/>
      <c r="G238" s="173">
        <f>ROUND(E238*F238,2)</f>
        <v>0</v>
      </c>
      <c r="H238" s="172"/>
      <c r="I238" s="173">
        <f>ROUND(E238*H238,2)</f>
        <v>0</v>
      </c>
      <c r="J238" s="172"/>
      <c r="K238" s="173">
        <f>ROUND(E238*J238,2)</f>
        <v>0</v>
      </c>
      <c r="L238" s="173">
        <v>21</v>
      </c>
      <c r="M238" s="173">
        <f>G238*(1+L238/100)</f>
        <v>0</v>
      </c>
      <c r="N238" s="173">
        <v>0</v>
      </c>
      <c r="O238" s="173">
        <f>ROUND(E238*N238,2)</f>
        <v>0</v>
      </c>
      <c r="P238" s="173">
        <v>0</v>
      </c>
      <c r="Q238" s="173">
        <f>ROUND(E238*P238,2)</f>
        <v>0</v>
      </c>
      <c r="R238" s="173" t="s">
        <v>229</v>
      </c>
      <c r="S238" s="173" t="s">
        <v>148</v>
      </c>
      <c r="T238" s="174" t="s">
        <v>148</v>
      </c>
      <c r="U238" s="160">
        <v>0.01</v>
      </c>
      <c r="V238" s="160">
        <f>ROUND(E238*U238,2)</f>
        <v>20.5</v>
      </c>
      <c r="W238" s="160"/>
      <c r="X238" s="160" t="s">
        <v>230</v>
      </c>
      <c r="Y238" s="151"/>
      <c r="Z238" s="151"/>
      <c r="AA238" s="151"/>
      <c r="AB238" s="151"/>
      <c r="AC238" s="151"/>
      <c r="AD238" s="151"/>
      <c r="AE238" s="151"/>
      <c r="AF238" s="151"/>
      <c r="AG238" s="151" t="s">
        <v>231</v>
      </c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outlineLevel="1" x14ac:dyDescent="0.2">
      <c r="A239" s="158"/>
      <c r="B239" s="159"/>
      <c r="C239" s="255" t="s">
        <v>316</v>
      </c>
      <c r="D239" s="256"/>
      <c r="E239" s="256"/>
      <c r="F239" s="256"/>
      <c r="G239" s="256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51"/>
      <c r="Z239" s="151"/>
      <c r="AA239" s="151"/>
      <c r="AB239" s="151"/>
      <c r="AC239" s="151"/>
      <c r="AD239" s="151"/>
      <c r="AE239" s="151"/>
      <c r="AF239" s="151"/>
      <c r="AG239" s="151" t="s">
        <v>233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">
      <c r="A240" s="158"/>
      <c r="B240" s="159"/>
      <c r="C240" s="192" t="s">
        <v>742</v>
      </c>
      <c r="D240" s="189"/>
      <c r="E240" s="190">
        <v>1200</v>
      </c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51"/>
      <c r="Z240" s="151"/>
      <c r="AA240" s="151"/>
      <c r="AB240" s="151"/>
      <c r="AC240" s="151"/>
      <c r="AD240" s="151"/>
      <c r="AE240" s="151"/>
      <c r="AF240" s="151"/>
      <c r="AG240" s="151" t="s">
        <v>264</v>
      </c>
      <c r="AH240" s="151">
        <v>0</v>
      </c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1" x14ac:dyDescent="0.2">
      <c r="A241" s="158"/>
      <c r="B241" s="159"/>
      <c r="C241" s="192" t="s">
        <v>743</v>
      </c>
      <c r="D241" s="189"/>
      <c r="E241" s="190">
        <v>850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51"/>
      <c r="Z241" s="151"/>
      <c r="AA241" s="151"/>
      <c r="AB241" s="151"/>
      <c r="AC241" s="151"/>
      <c r="AD241" s="151"/>
      <c r="AE241" s="151"/>
      <c r="AF241" s="151"/>
      <c r="AG241" s="151" t="s">
        <v>264</v>
      </c>
      <c r="AH241" s="151">
        <v>0</v>
      </c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ht="22.5" outlineLevel="1" x14ac:dyDescent="0.2">
      <c r="A242" s="168">
        <v>50</v>
      </c>
      <c r="B242" s="169" t="s">
        <v>317</v>
      </c>
      <c r="C242" s="185" t="s">
        <v>318</v>
      </c>
      <c r="D242" s="170" t="s">
        <v>282</v>
      </c>
      <c r="E242" s="171">
        <v>2050</v>
      </c>
      <c r="F242" s="172"/>
      <c r="G242" s="173">
        <f>ROUND(E242*F242,2)</f>
        <v>0</v>
      </c>
      <c r="H242" s="172"/>
      <c r="I242" s="173">
        <f>ROUND(E242*H242,2)</f>
        <v>0</v>
      </c>
      <c r="J242" s="172"/>
      <c r="K242" s="173">
        <f>ROUND(E242*J242,2)</f>
        <v>0</v>
      </c>
      <c r="L242" s="173">
        <v>21</v>
      </c>
      <c r="M242" s="173">
        <f>G242*(1+L242/100)</f>
        <v>0</v>
      </c>
      <c r="N242" s="173">
        <v>0</v>
      </c>
      <c r="O242" s="173">
        <f>ROUND(E242*N242,2)</f>
        <v>0</v>
      </c>
      <c r="P242" s="173">
        <v>0</v>
      </c>
      <c r="Q242" s="173">
        <f>ROUND(E242*P242,2)</f>
        <v>0</v>
      </c>
      <c r="R242" s="173" t="s">
        <v>229</v>
      </c>
      <c r="S242" s="173" t="s">
        <v>148</v>
      </c>
      <c r="T242" s="174" t="s">
        <v>148</v>
      </c>
      <c r="U242" s="160">
        <v>0.03</v>
      </c>
      <c r="V242" s="160">
        <f>ROUND(E242*U242,2)</f>
        <v>61.5</v>
      </c>
      <c r="W242" s="160"/>
      <c r="X242" s="160" t="s">
        <v>230</v>
      </c>
      <c r="Y242" s="151"/>
      <c r="Z242" s="151"/>
      <c r="AA242" s="151"/>
      <c r="AB242" s="151"/>
      <c r="AC242" s="151"/>
      <c r="AD242" s="151"/>
      <c r="AE242" s="151"/>
      <c r="AF242" s="151"/>
      <c r="AG242" s="151" t="s">
        <v>231</v>
      </c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ht="22.5" outlineLevel="1" x14ac:dyDescent="0.2">
      <c r="A243" s="158"/>
      <c r="B243" s="159"/>
      <c r="C243" s="255" t="s">
        <v>319</v>
      </c>
      <c r="D243" s="256"/>
      <c r="E243" s="256"/>
      <c r="F243" s="256"/>
      <c r="G243" s="256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51"/>
      <c r="Z243" s="151"/>
      <c r="AA243" s="151"/>
      <c r="AB243" s="151"/>
      <c r="AC243" s="151"/>
      <c r="AD243" s="151"/>
      <c r="AE243" s="151"/>
      <c r="AF243" s="151"/>
      <c r="AG243" s="151" t="s">
        <v>233</v>
      </c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91" t="str">
        <f>C243</f>
        <v>s případným nutným přemístěním hromad nebo dočasných skládek na místo potřeby ze vzdálenosti do 30 m, v rovině nebo ve svahu do 1 : 5,</v>
      </c>
      <c r="BB243" s="151"/>
      <c r="BC243" s="151"/>
      <c r="BD243" s="151"/>
      <c r="BE243" s="151"/>
      <c r="BF243" s="151"/>
      <c r="BG243" s="151"/>
      <c r="BH243" s="151"/>
    </row>
    <row r="244" spans="1:60" outlineLevel="1" x14ac:dyDescent="0.2">
      <c r="A244" s="158"/>
      <c r="B244" s="159"/>
      <c r="C244" s="192" t="s">
        <v>742</v>
      </c>
      <c r="D244" s="189"/>
      <c r="E244" s="190">
        <v>1200</v>
      </c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51"/>
      <c r="Z244" s="151"/>
      <c r="AA244" s="151"/>
      <c r="AB244" s="151"/>
      <c r="AC244" s="151"/>
      <c r="AD244" s="151"/>
      <c r="AE244" s="151"/>
      <c r="AF244" s="151"/>
      <c r="AG244" s="151" t="s">
        <v>264</v>
      </c>
      <c r="AH244" s="151">
        <v>0</v>
      </c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outlineLevel="1" x14ac:dyDescent="0.2">
      <c r="A245" s="158"/>
      <c r="B245" s="159"/>
      <c r="C245" s="192" t="s">
        <v>743</v>
      </c>
      <c r="D245" s="189"/>
      <c r="E245" s="190">
        <v>850</v>
      </c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51"/>
      <c r="Z245" s="151"/>
      <c r="AA245" s="151"/>
      <c r="AB245" s="151"/>
      <c r="AC245" s="151"/>
      <c r="AD245" s="151"/>
      <c r="AE245" s="151"/>
      <c r="AF245" s="151"/>
      <c r="AG245" s="151" t="s">
        <v>264</v>
      </c>
      <c r="AH245" s="151">
        <v>0</v>
      </c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1" x14ac:dyDescent="0.2">
      <c r="A246" s="168">
        <v>51</v>
      </c>
      <c r="B246" s="169" t="s">
        <v>321</v>
      </c>
      <c r="C246" s="185" t="s">
        <v>322</v>
      </c>
      <c r="D246" s="170" t="s">
        <v>282</v>
      </c>
      <c r="E246" s="171">
        <v>2050</v>
      </c>
      <c r="F246" s="172"/>
      <c r="G246" s="173">
        <f>ROUND(E246*F246,2)</f>
        <v>0</v>
      </c>
      <c r="H246" s="172"/>
      <c r="I246" s="173">
        <f>ROUND(E246*H246,2)</f>
        <v>0</v>
      </c>
      <c r="J246" s="172"/>
      <c r="K246" s="173">
        <f>ROUND(E246*J246,2)</f>
        <v>0</v>
      </c>
      <c r="L246" s="173">
        <v>21</v>
      </c>
      <c r="M246" s="173">
        <f>G246*(1+L246/100)</f>
        <v>0</v>
      </c>
      <c r="N246" s="173">
        <v>0</v>
      </c>
      <c r="O246" s="173">
        <f>ROUND(E246*N246,2)</f>
        <v>0</v>
      </c>
      <c r="P246" s="173">
        <v>0</v>
      </c>
      <c r="Q246" s="173">
        <f>ROUND(E246*P246,2)</f>
        <v>0</v>
      </c>
      <c r="R246" s="173" t="s">
        <v>239</v>
      </c>
      <c r="S246" s="173" t="s">
        <v>148</v>
      </c>
      <c r="T246" s="174" t="s">
        <v>148</v>
      </c>
      <c r="U246" s="160">
        <v>0.02</v>
      </c>
      <c r="V246" s="160">
        <f>ROUND(E246*U246,2)</f>
        <v>41</v>
      </c>
      <c r="W246" s="160"/>
      <c r="X246" s="160" t="s">
        <v>230</v>
      </c>
      <c r="Y246" s="151"/>
      <c r="Z246" s="151"/>
      <c r="AA246" s="151"/>
      <c r="AB246" s="151"/>
      <c r="AC246" s="151"/>
      <c r="AD246" s="151"/>
      <c r="AE246" s="151"/>
      <c r="AF246" s="151"/>
      <c r="AG246" s="151" t="s">
        <v>231</v>
      </c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outlineLevel="1" x14ac:dyDescent="0.2">
      <c r="A247" s="158"/>
      <c r="B247" s="159"/>
      <c r="C247" s="192" t="s">
        <v>742</v>
      </c>
      <c r="D247" s="189"/>
      <c r="E247" s="190">
        <v>1200</v>
      </c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51"/>
      <c r="Z247" s="151"/>
      <c r="AA247" s="151"/>
      <c r="AB247" s="151"/>
      <c r="AC247" s="151"/>
      <c r="AD247" s="151"/>
      <c r="AE247" s="151"/>
      <c r="AF247" s="151"/>
      <c r="AG247" s="151" t="s">
        <v>264</v>
      </c>
      <c r="AH247" s="151">
        <v>0</v>
      </c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outlineLevel="1" x14ac:dyDescent="0.2">
      <c r="A248" s="158"/>
      <c r="B248" s="159"/>
      <c r="C248" s="192" t="s">
        <v>743</v>
      </c>
      <c r="D248" s="189"/>
      <c r="E248" s="190">
        <v>850</v>
      </c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51"/>
      <c r="Z248" s="151"/>
      <c r="AA248" s="151"/>
      <c r="AB248" s="151"/>
      <c r="AC248" s="151"/>
      <c r="AD248" s="151"/>
      <c r="AE248" s="151"/>
      <c r="AF248" s="151"/>
      <c r="AG248" s="151" t="s">
        <v>264</v>
      </c>
      <c r="AH248" s="151">
        <v>0</v>
      </c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outlineLevel="1" x14ac:dyDescent="0.2">
      <c r="A249" s="175">
        <v>52</v>
      </c>
      <c r="B249" s="176" t="s">
        <v>744</v>
      </c>
      <c r="C249" s="184" t="s">
        <v>745</v>
      </c>
      <c r="D249" s="177" t="s">
        <v>258</v>
      </c>
      <c r="E249" s="178">
        <v>331.91699999999997</v>
      </c>
      <c r="F249" s="179"/>
      <c r="G249" s="180">
        <f>ROUND(E249*F249,2)</f>
        <v>0</v>
      </c>
      <c r="H249" s="179"/>
      <c r="I249" s="180">
        <f>ROUND(E249*H249,2)</f>
        <v>0</v>
      </c>
      <c r="J249" s="179"/>
      <c r="K249" s="180">
        <f>ROUND(E249*J249,2)</f>
        <v>0</v>
      </c>
      <c r="L249" s="180">
        <v>21</v>
      </c>
      <c r="M249" s="180">
        <f>G249*(1+L249/100)</f>
        <v>0</v>
      </c>
      <c r="N249" s="180">
        <v>0</v>
      </c>
      <c r="O249" s="180">
        <f>ROUND(E249*N249,2)</f>
        <v>0</v>
      </c>
      <c r="P249" s="180">
        <v>0</v>
      </c>
      <c r="Q249" s="180">
        <f>ROUND(E249*P249,2)</f>
        <v>0</v>
      </c>
      <c r="R249" s="180" t="s">
        <v>229</v>
      </c>
      <c r="S249" s="180" t="s">
        <v>148</v>
      </c>
      <c r="T249" s="181" t="s">
        <v>148</v>
      </c>
      <c r="U249" s="160">
        <v>0</v>
      </c>
      <c r="V249" s="160">
        <f>ROUND(E249*U249,2)</f>
        <v>0</v>
      </c>
      <c r="W249" s="160"/>
      <c r="X249" s="160" t="s">
        <v>230</v>
      </c>
      <c r="Y249" s="151"/>
      <c r="Z249" s="151"/>
      <c r="AA249" s="151"/>
      <c r="AB249" s="151"/>
      <c r="AC249" s="151"/>
      <c r="AD249" s="151"/>
      <c r="AE249" s="151"/>
      <c r="AF249" s="151"/>
      <c r="AG249" s="151" t="s">
        <v>231</v>
      </c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x14ac:dyDescent="0.2">
      <c r="A250" s="162" t="s">
        <v>143</v>
      </c>
      <c r="B250" s="163" t="s">
        <v>67</v>
      </c>
      <c r="C250" s="183" t="s">
        <v>84</v>
      </c>
      <c r="D250" s="164"/>
      <c r="E250" s="165"/>
      <c r="F250" s="166"/>
      <c r="G250" s="166">
        <f>SUMIF(AG251:AG256,"&lt;&gt;NOR",G251:G256)</f>
        <v>0</v>
      </c>
      <c r="H250" s="166"/>
      <c r="I250" s="166">
        <f>SUM(I251:I256)</f>
        <v>0</v>
      </c>
      <c r="J250" s="166"/>
      <c r="K250" s="166">
        <f>SUM(K251:K256)</f>
        <v>0</v>
      </c>
      <c r="L250" s="166"/>
      <c r="M250" s="166">
        <f>SUM(M251:M256)</f>
        <v>0</v>
      </c>
      <c r="N250" s="166"/>
      <c r="O250" s="166">
        <f>SUM(O251:O256)</f>
        <v>93.67</v>
      </c>
      <c r="P250" s="166"/>
      <c r="Q250" s="166">
        <f>SUM(Q251:Q256)</f>
        <v>0</v>
      </c>
      <c r="R250" s="166"/>
      <c r="S250" s="166"/>
      <c r="T250" s="167"/>
      <c r="U250" s="161"/>
      <c r="V250" s="161">
        <f>SUM(V251:V256)</f>
        <v>105.6</v>
      </c>
      <c r="W250" s="161"/>
      <c r="X250" s="161"/>
      <c r="AG250" t="s">
        <v>144</v>
      </c>
    </row>
    <row r="251" spans="1:60" outlineLevel="1" x14ac:dyDescent="0.2">
      <c r="A251" s="168">
        <v>53</v>
      </c>
      <c r="B251" s="169" t="s">
        <v>323</v>
      </c>
      <c r="C251" s="185" t="s">
        <v>324</v>
      </c>
      <c r="D251" s="170" t="s">
        <v>254</v>
      </c>
      <c r="E251" s="171">
        <v>400</v>
      </c>
      <c r="F251" s="172"/>
      <c r="G251" s="173">
        <f>ROUND(E251*F251,2)</f>
        <v>0</v>
      </c>
      <c r="H251" s="172"/>
      <c r="I251" s="173">
        <f>ROUND(E251*H251,2)</f>
        <v>0</v>
      </c>
      <c r="J251" s="172"/>
      <c r="K251" s="173">
        <f>ROUND(E251*J251,2)</f>
        <v>0</v>
      </c>
      <c r="L251" s="173">
        <v>21</v>
      </c>
      <c r="M251" s="173">
        <f>G251*(1+L251/100)</f>
        <v>0</v>
      </c>
      <c r="N251" s="173">
        <v>0.23382</v>
      </c>
      <c r="O251" s="173">
        <f>ROUND(E251*N251,2)</f>
        <v>93.53</v>
      </c>
      <c r="P251" s="173">
        <v>0</v>
      </c>
      <c r="Q251" s="173">
        <f>ROUND(E251*P251,2)</f>
        <v>0</v>
      </c>
      <c r="R251" s="173" t="s">
        <v>325</v>
      </c>
      <c r="S251" s="173" t="s">
        <v>326</v>
      </c>
      <c r="T251" s="174" t="s">
        <v>326</v>
      </c>
      <c r="U251" s="160">
        <v>0.22</v>
      </c>
      <c r="V251" s="160">
        <f>ROUND(E251*U251,2)</f>
        <v>88</v>
      </c>
      <c r="W251" s="160"/>
      <c r="X251" s="160" t="s">
        <v>230</v>
      </c>
      <c r="Y251" s="151"/>
      <c r="Z251" s="151"/>
      <c r="AA251" s="151"/>
      <c r="AB251" s="151"/>
      <c r="AC251" s="151"/>
      <c r="AD251" s="151"/>
      <c r="AE251" s="151"/>
      <c r="AF251" s="151"/>
      <c r="AG251" s="151" t="s">
        <v>231</v>
      </c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1" x14ac:dyDescent="0.2">
      <c r="A252" s="158"/>
      <c r="B252" s="159"/>
      <c r="C252" s="255" t="s">
        <v>327</v>
      </c>
      <c r="D252" s="256"/>
      <c r="E252" s="256"/>
      <c r="F252" s="256"/>
      <c r="G252" s="256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51"/>
      <c r="Z252" s="151"/>
      <c r="AA252" s="151"/>
      <c r="AB252" s="151"/>
      <c r="AC252" s="151"/>
      <c r="AD252" s="151"/>
      <c r="AE252" s="151"/>
      <c r="AF252" s="151"/>
      <c r="AG252" s="151" t="s">
        <v>233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91" t="str">
        <f>C252</f>
        <v>se zřízením štěrkopískového lože pod trubky a s jejich obsypem v průměrném celkovém množství do 0,15 m3/m v otevřeném příkopu,</v>
      </c>
      <c r="BB252" s="151"/>
      <c r="BC252" s="151"/>
      <c r="BD252" s="151"/>
      <c r="BE252" s="151"/>
      <c r="BF252" s="151"/>
      <c r="BG252" s="151"/>
      <c r="BH252" s="151"/>
    </row>
    <row r="253" spans="1:60" outlineLevel="1" x14ac:dyDescent="0.2">
      <c r="A253" s="168">
        <v>54</v>
      </c>
      <c r="B253" s="169" t="s">
        <v>334</v>
      </c>
      <c r="C253" s="185" t="s">
        <v>335</v>
      </c>
      <c r="D253" s="170" t="s">
        <v>282</v>
      </c>
      <c r="E253" s="171">
        <v>440</v>
      </c>
      <c r="F253" s="172"/>
      <c r="G253" s="173">
        <f>ROUND(E253*F253,2)</f>
        <v>0</v>
      </c>
      <c r="H253" s="172"/>
      <c r="I253" s="173">
        <f>ROUND(E253*H253,2)</f>
        <v>0</v>
      </c>
      <c r="J253" s="172"/>
      <c r="K253" s="173">
        <f>ROUND(E253*J253,2)</f>
        <v>0</v>
      </c>
      <c r="L253" s="173">
        <v>21</v>
      </c>
      <c r="M253" s="173">
        <f>G253*(1+L253/100)</f>
        <v>0</v>
      </c>
      <c r="N253" s="173">
        <v>3.0000000000000001E-5</v>
      </c>
      <c r="O253" s="173">
        <f>ROUND(E253*N253,2)</f>
        <v>0.01</v>
      </c>
      <c r="P253" s="173">
        <v>0</v>
      </c>
      <c r="Q253" s="173">
        <f>ROUND(E253*P253,2)</f>
        <v>0</v>
      </c>
      <c r="R253" s="173" t="s">
        <v>336</v>
      </c>
      <c r="S253" s="173" t="s">
        <v>148</v>
      </c>
      <c r="T253" s="174" t="s">
        <v>148</v>
      </c>
      <c r="U253" s="160">
        <v>0.04</v>
      </c>
      <c r="V253" s="160">
        <f>ROUND(E253*U253,2)</f>
        <v>17.600000000000001</v>
      </c>
      <c r="W253" s="160"/>
      <c r="X253" s="160" t="s">
        <v>230</v>
      </c>
      <c r="Y253" s="151"/>
      <c r="Z253" s="151"/>
      <c r="AA253" s="151"/>
      <c r="AB253" s="151"/>
      <c r="AC253" s="151"/>
      <c r="AD253" s="151"/>
      <c r="AE253" s="151"/>
      <c r="AF253" s="151"/>
      <c r="AG253" s="151" t="s">
        <v>231</v>
      </c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">
      <c r="A254" s="158"/>
      <c r="B254" s="159"/>
      <c r="C254" s="192" t="s">
        <v>746</v>
      </c>
      <c r="D254" s="189"/>
      <c r="E254" s="190">
        <v>440</v>
      </c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51"/>
      <c r="Z254" s="151"/>
      <c r="AA254" s="151"/>
      <c r="AB254" s="151"/>
      <c r="AC254" s="151"/>
      <c r="AD254" s="151"/>
      <c r="AE254" s="151"/>
      <c r="AF254" s="151"/>
      <c r="AG254" s="151" t="s">
        <v>264</v>
      </c>
      <c r="AH254" s="151">
        <v>0</v>
      </c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ht="22.5" outlineLevel="1" x14ac:dyDescent="0.2">
      <c r="A255" s="168">
        <v>55</v>
      </c>
      <c r="B255" s="169" t="s">
        <v>338</v>
      </c>
      <c r="C255" s="185" t="s">
        <v>339</v>
      </c>
      <c r="D255" s="170" t="s">
        <v>282</v>
      </c>
      <c r="E255" s="171">
        <v>440</v>
      </c>
      <c r="F255" s="172"/>
      <c r="G255" s="173">
        <f>ROUND(E255*F255,2)</f>
        <v>0</v>
      </c>
      <c r="H255" s="172"/>
      <c r="I255" s="173">
        <f>ROUND(E255*H255,2)</f>
        <v>0</v>
      </c>
      <c r="J255" s="172"/>
      <c r="K255" s="173">
        <f>ROUND(E255*J255,2)</f>
        <v>0</v>
      </c>
      <c r="L255" s="173">
        <v>21</v>
      </c>
      <c r="M255" s="173">
        <f>G255*(1+L255/100)</f>
        <v>0</v>
      </c>
      <c r="N255" s="173">
        <v>2.9999999999999997E-4</v>
      </c>
      <c r="O255" s="173">
        <f>ROUND(E255*N255,2)</f>
        <v>0.13</v>
      </c>
      <c r="P255" s="173">
        <v>0</v>
      </c>
      <c r="Q255" s="173">
        <f>ROUND(E255*P255,2)</f>
        <v>0</v>
      </c>
      <c r="R255" s="173" t="s">
        <v>340</v>
      </c>
      <c r="S255" s="173" t="s">
        <v>148</v>
      </c>
      <c r="T255" s="174" t="s">
        <v>148</v>
      </c>
      <c r="U255" s="160">
        <v>0</v>
      </c>
      <c r="V255" s="160">
        <f>ROUND(E255*U255,2)</f>
        <v>0</v>
      </c>
      <c r="W255" s="160"/>
      <c r="X255" s="160" t="s">
        <v>341</v>
      </c>
      <c r="Y255" s="151"/>
      <c r="Z255" s="151"/>
      <c r="AA255" s="151"/>
      <c r="AB255" s="151"/>
      <c r="AC255" s="151"/>
      <c r="AD255" s="151"/>
      <c r="AE255" s="151"/>
      <c r="AF255" s="151"/>
      <c r="AG255" s="151" t="s">
        <v>342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">
      <c r="A256" s="158"/>
      <c r="B256" s="159"/>
      <c r="C256" s="192" t="s">
        <v>746</v>
      </c>
      <c r="D256" s="189"/>
      <c r="E256" s="190">
        <v>440</v>
      </c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51"/>
      <c r="Z256" s="151"/>
      <c r="AA256" s="151"/>
      <c r="AB256" s="151"/>
      <c r="AC256" s="151"/>
      <c r="AD256" s="151"/>
      <c r="AE256" s="151"/>
      <c r="AF256" s="151"/>
      <c r="AG256" s="151" t="s">
        <v>264</v>
      </c>
      <c r="AH256" s="151">
        <v>0</v>
      </c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x14ac:dyDescent="0.2">
      <c r="A257" s="162" t="s">
        <v>143</v>
      </c>
      <c r="B257" s="163" t="s">
        <v>69</v>
      </c>
      <c r="C257" s="183" t="s">
        <v>85</v>
      </c>
      <c r="D257" s="164"/>
      <c r="E257" s="165"/>
      <c r="F257" s="166"/>
      <c r="G257" s="166">
        <f>SUMIF(AG258:AG258,"&lt;&gt;NOR",G258:G258)</f>
        <v>0</v>
      </c>
      <c r="H257" s="166"/>
      <c r="I257" s="166">
        <f>SUM(I258:I258)</f>
        <v>0</v>
      </c>
      <c r="J257" s="166"/>
      <c r="K257" s="166">
        <f>SUM(K258:K258)</f>
        <v>0</v>
      </c>
      <c r="L257" s="166"/>
      <c r="M257" s="166">
        <f>SUM(M258:M258)</f>
        <v>0</v>
      </c>
      <c r="N257" s="166"/>
      <c r="O257" s="166">
        <f>SUM(O258:O258)</f>
        <v>0</v>
      </c>
      <c r="P257" s="166"/>
      <c r="Q257" s="166">
        <f>SUM(Q258:Q258)</f>
        <v>0</v>
      </c>
      <c r="R257" s="166"/>
      <c r="S257" s="166"/>
      <c r="T257" s="167"/>
      <c r="U257" s="161"/>
      <c r="V257" s="161">
        <f>SUM(V258:V258)</f>
        <v>117.17</v>
      </c>
      <c r="W257" s="161"/>
      <c r="X257" s="161"/>
      <c r="AG257" t="s">
        <v>144</v>
      </c>
    </row>
    <row r="258" spans="1:60" outlineLevel="1" x14ac:dyDescent="0.2">
      <c r="A258" s="175">
        <v>56</v>
      </c>
      <c r="B258" s="176" t="s">
        <v>343</v>
      </c>
      <c r="C258" s="184" t="s">
        <v>344</v>
      </c>
      <c r="D258" s="177" t="s">
        <v>254</v>
      </c>
      <c r="E258" s="178">
        <v>399.9</v>
      </c>
      <c r="F258" s="179"/>
      <c r="G258" s="180">
        <f>ROUND(E258*F258,2)</f>
        <v>0</v>
      </c>
      <c r="H258" s="179"/>
      <c r="I258" s="180">
        <f>ROUND(E258*H258,2)</f>
        <v>0</v>
      </c>
      <c r="J258" s="179"/>
      <c r="K258" s="180">
        <f>ROUND(E258*J258,2)</f>
        <v>0</v>
      </c>
      <c r="L258" s="180">
        <v>21</v>
      </c>
      <c r="M258" s="180">
        <f>G258*(1+L258/100)</f>
        <v>0</v>
      </c>
      <c r="N258" s="180">
        <v>0</v>
      </c>
      <c r="O258" s="180">
        <f>ROUND(E258*N258,2)</f>
        <v>0</v>
      </c>
      <c r="P258" s="180">
        <v>0</v>
      </c>
      <c r="Q258" s="180">
        <f>ROUND(E258*P258,2)</f>
        <v>0</v>
      </c>
      <c r="R258" s="180" t="s">
        <v>325</v>
      </c>
      <c r="S258" s="180" t="s">
        <v>148</v>
      </c>
      <c r="T258" s="181" t="s">
        <v>148</v>
      </c>
      <c r="U258" s="160">
        <v>0.29299999999999998</v>
      </c>
      <c r="V258" s="160">
        <f>ROUND(E258*U258,2)</f>
        <v>117.17</v>
      </c>
      <c r="W258" s="160"/>
      <c r="X258" s="160" t="s">
        <v>230</v>
      </c>
      <c r="Y258" s="151"/>
      <c r="Z258" s="151"/>
      <c r="AA258" s="151"/>
      <c r="AB258" s="151"/>
      <c r="AC258" s="151"/>
      <c r="AD258" s="151"/>
      <c r="AE258" s="151"/>
      <c r="AF258" s="151"/>
      <c r="AG258" s="151" t="s">
        <v>231</v>
      </c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x14ac:dyDescent="0.2">
      <c r="A259" s="162" t="s">
        <v>143</v>
      </c>
      <c r="B259" s="163" t="s">
        <v>86</v>
      </c>
      <c r="C259" s="183" t="s">
        <v>87</v>
      </c>
      <c r="D259" s="164"/>
      <c r="E259" s="165"/>
      <c r="F259" s="166"/>
      <c r="G259" s="166">
        <f>SUMIF(AG260:AG270,"&lt;&gt;NOR",G260:G270)</f>
        <v>0</v>
      </c>
      <c r="H259" s="166"/>
      <c r="I259" s="166">
        <f>SUM(I260:I270)</f>
        <v>0</v>
      </c>
      <c r="J259" s="166"/>
      <c r="K259" s="166">
        <f>SUM(K260:K270)</f>
        <v>0</v>
      </c>
      <c r="L259" s="166"/>
      <c r="M259" s="166">
        <f>SUM(M260:M270)</f>
        <v>0</v>
      </c>
      <c r="N259" s="166"/>
      <c r="O259" s="166">
        <f>SUM(O260:O270)</f>
        <v>165.84000000000003</v>
      </c>
      <c r="P259" s="166"/>
      <c r="Q259" s="166">
        <f>SUM(Q260:Q270)</f>
        <v>0</v>
      </c>
      <c r="R259" s="166"/>
      <c r="S259" s="166"/>
      <c r="T259" s="167"/>
      <c r="U259" s="161"/>
      <c r="V259" s="161">
        <f>SUM(V260:V270)</f>
        <v>114.41999999999999</v>
      </c>
      <c r="W259" s="161"/>
      <c r="X259" s="161"/>
      <c r="AG259" t="s">
        <v>144</v>
      </c>
    </row>
    <row r="260" spans="1:60" outlineLevel="1" x14ac:dyDescent="0.2">
      <c r="A260" s="168">
        <v>57</v>
      </c>
      <c r="B260" s="169" t="s">
        <v>551</v>
      </c>
      <c r="C260" s="185" t="s">
        <v>552</v>
      </c>
      <c r="D260" s="170" t="s">
        <v>258</v>
      </c>
      <c r="E260" s="171">
        <v>43.988999999999997</v>
      </c>
      <c r="F260" s="172"/>
      <c r="G260" s="173">
        <f>ROUND(E260*F260,2)</f>
        <v>0</v>
      </c>
      <c r="H260" s="172"/>
      <c r="I260" s="173">
        <f>ROUND(E260*H260,2)</f>
        <v>0</v>
      </c>
      <c r="J260" s="172"/>
      <c r="K260" s="173">
        <f>ROUND(E260*J260,2)</f>
        <v>0</v>
      </c>
      <c r="L260" s="173">
        <v>21</v>
      </c>
      <c r="M260" s="173">
        <f>G260*(1+L260/100)</f>
        <v>0</v>
      </c>
      <c r="N260" s="173">
        <v>1.7034</v>
      </c>
      <c r="O260" s="173">
        <f>ROUND(E260*N260,2)</f>
        <v>74.930000000000007</v>
      </c>
      <c r="P260" s="173">
        <v>0</v>
      </c>
      <c r="Q260" s="173">
        <f>ROUND(E260*P260,2)</f>
        <v>0</v>
      </c>
      <c r="R260" s="173" t="s">
        <v>325</v>
      </c>
      <c r="S260" s="173" t="s">
        <v>148</v>
      </c>
      <c r="T260" s="174" t="s">
        <v>148</v>
      </c>
      <c r="U260" s="160">
        <v>1.3</v>
      </c>
      <c r="V260" s="160">
        <f>ROUND(E260*U260,2)</f>
        <v>57.19</v>
      </c>
      <c r="W260" s="160"/>
      <c r="X260" s="160" t="s">
        <v>230</v>
      </c>
      <c r="Y260" s="151"/>
      <c r="Z260" s="151"/>
      <c r="AA260" s="151"/>
      <c r="AB260" s="151"/>
      <c r="AC260" s="151"/>
      <c r="AD260" s="151"/>
      <c r="AE260" s="151"/>
      <c r="AF260" s="151"/>
      <c r="AG260" s="151" t="s">
        <v>231</v>
      </c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1" x14ac:dyDescent="0.2">
      <c r="A261" s="158"/>
      <c r="B261" s="159"/>
      <c r="C261" s="255" t="s">
        <v>347</v>
      </c>
      <c r="D261" s="256"/>
      <c r="E261" s="256"/>
      <c r="F261" s="256"/>
      <c r="G261" s="256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51"/>
      <c r="Z261" s="151"/>
      <c r="AA261" s="151"/>
      <c r="AB261" s="151"/>
      <c r="AC261" s="151"/>
      <c r="AD261" s="151"/>
      <c r="AE261" s="151"/>
      <c r="AF261" s="151"/>
      <c r="AG261" s="151" t="s">
        <v>233</v>
      </c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1" x14ac:dyDescent="0.2">
      <c r="A262" s="158"/>
      <c r="B262" s="159"/>
      <c r="C262" s="192" t="s">
        <v>747</v>
      </c>
      <c r="D262" s="189"/>
      <c r="E262" s="190">
        <v>43.988999999999997</v>
      </c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51"/>
      <c r="Z262" s="151"/>
      <c r="AA262" s="151"/>
      <c r="AB262" s="151"/>
      <c r="AC262" s="151"/>
      <c r="AD262" s="151"/>
      <c r="AE262" s="151"/>
      <c r="AF262" s="151"/>
      <c r="AG262" s="151" t="s">
        <v>264</v>
      </c>
      <c r="AH262" s="151">
        <v>0</v>
      </c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ht="22.5" outlineLevel="1" x14ac:dyDescent="0.2">
      <c r="A263" s="175">
        <v>58</v>
      </c>
      <c r="B263" s="176" t="s">
        <v>349</v>
      </c>
      <c r="C263" s="184" t="s">
        <v>350</v>
      </c>
      <c r="D263" s="177" t="s">
        <v>228</v>
      </c>
      <c r="E263" s="178">
        <v>18</v>
      </c>
      <c r="F263" s="179"/>
      <c r="G263" s="180">
        <f>ROUND(E263*F263,2)</f>
        <v>0</v>
      </c>
      <c r="H263" s="179"/>
      <c r="I263" s="180">
        <f>ROUND(E263*H263,2)</f>
        <v>0</v>
      </c>
      <c r="J263" s="179"/>
      <c r="K263" s="180">
        <f>ROUND(E263*J263,2)</f>
        <v>0</v>
      </c>
      <c r="L263" s="180">
        <v>21</v>
      </c>
      <c r="M263" s="180">
        <f>G263*(1+L263/100)</f>
        <v>0</v>
      </c>
      <c r="N263" s="180">
        <v>6.6E-3</v>
      </c>
      <c r="O263" s="180">
        <f>ROUND(E263*N263,2)</f>
        <v>0.12</v>
      </c>
      <c r="P263" s="180">
        <v>0</v>
      </c>
      <c r="Q263" s="180">
        <f>ROUND(E263*P263,2)</f>
        <v>0</v>
      </c>
      <c r="R263" s="180" t="s">
        <v>325</v>
      </c>
      <c r="S263" s="180" t="s">
        <v>148</v>
      </c>
      <c r="T263" s="181" t="s">
        <v>148</v>
      </c>
      <c r="U263" s="160">
        <v>0.28000000000000003</v>
      </c>
      <c r="V263" s="160">
        <f>ROUND(E263*U263,2)</f>
        <v>5.04</v>
      </c>
      <c r="W263" s="160"/>
      <c r="X263" s="160" t="s">
        <v>230</v>
      </c>
      <c r="Y263" s="151"/>
      <c r="Z263" s="151"/>
      <c r="AA263" s="151"/>
      <c r="AB263" s="151"/>
      <c r="AC263" s="151"/>
      <c r="AD263" s="151"/>
      <c r="AE263" s="151"/>
      <c r="AF263" s="151"/>
      <c r="AG263" s="151" t="s">
        <v>231</v>
      </c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ht="22.5" outlineLevel="1" x14ac:dyDescent="0.2">
      <c r="A264" s="168">
        <v>59</v>
      </c>
      <c r="B264" s="169" t="s">
        <v>554</v>
      </c>
      <c r="C264" s="185" t="s">
        <v>555</v>
      </c>
      <c r="D264" s="170" t="s">
        <v>258</v>
      </c>
      <c r="E264" s="171">
        <v>35.991</v>
      </c>
      <c r="F264" s="172"/>
      <c r="G264" s="173">
        <f>ROUND(E264*F264,2)</f>
        <v>0</v>
      </c>
      <c r="H264" s="172"/>
      <c r="I264" s="173">
        <f>ROUND(E264*H264,2)</f>
        <v>0</v>
      </c>
      <c r="J264" s="172"/>
      <c r="K264" s="173">
        <f>ROUND(E264*J264,2)</f>
        <v>0</v>
      </c>
      <c r="L264" s="173">
        <v>21</v>
      </c>
      <c r="M264" s="173">
        <f>G264*(1+L264/100)</f>
        <v>0</v>
      </c>
      <c r="N264" s="173">
        <v>2.5</v>
      </c>
      <c r="O264" s="173">
        <f>ROUND(E264*N264,2)</f>
        <v>89.98</v>
      </c>
      <c r="P264" s="173">
        <v>0</v>
      </c>
      <c r="Q264" s="173">
        <f>ROUND(E264*P264,2)</f>
        <v>0</v>
      </c>
      <c r="R264" s="173" t="s">
        <v>325</v>
      </c>
      <c r="S264" s="173" t="s">
        <v>148</v>
      </c>
      <c r="T264" s="174" t="s">
        <v>148</v>
      </c>
      <c r="U264" s="160">
        <v>1.45</v>
      </c>
      <c r="V264" s="160">
        <f>ROUND(E264*U264,2)</f>
        <v>52.19</v>
      </c>
      <c r="W264" s="160"/>
      <c r="X264" s="160" t="s">
        <v>230</v>
      </c>
      <c r="Y264" s="151"/>
      <c r="Z264" s="151"/>
      <c r="AA264" s="151"/>
      <c r="AB264" s="151"/>
      <c r="AC264" s="151"/>
      <c r="AD264" s="151"/>
      <c r="AE264" s="151"/>
      <c r="AF264" s="151"/>
      <c r="AG264" s="151" t="s">
        <v>231</v>
      </c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outlineLevel="1" x14ac:dyDescent="0.2">
      <c r="A265" s="158"/>
      <c r="B265" s="159"/>
      <c r="C265" s="255" t="s">
        <v>380</v>
      </c>
      <c r="D265" s="256"/>
      <c r="E265" s="256"/>
      <c r="F265" s="256"/>
      <c r="G265" s="256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51"/>
      <c r="Z265" s="151"/>
      <c r="AA265" s="151"/>
      <c r="AB265" s="151"/>
      <c r="AC265" s="151"/>
      <c r="AD265" s="151"/>
      <c r="AE265" s="151"/>
      <c r="AF265" s="151"/>
      <c r="AG265" s="151" t="s">
        <v>233</v>
      </c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</row>
    <row r="266" spans="1:60" outlineLevel="1" x14ac:dyDescent="0.2">
      <c r="A266" s="158"/>
      <c r="B266" s="159"/>
      <c r="C266" s="192" t="s">
        <v>748</v>
      </c>
      <c r="D266" s="189"/>
      <c r="E266" s="190">
        <v>35.991</v>
      </c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51"/>
      <c r="Z266" s="151"/>
      <c r="AA266" s="151"/>
      <c r="AB266" s="151"/>
      <c r="AC266" s="151"/>
      <c r="AD266" s="151"/>
      <c r="AE266" s="151"/>
      <c r="AF266" s="151"/>
      <c r="AG266" s="151" t="s">
        <v>264</v>
      </c>
      <c r="AH266" s="151">
        <v>0</v>
      </c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1" x14ac:dyDescent="0.2">
      <c r="A267" s="175">
        <v>60</v>
      </c>
      <c r="B267" s="176" t="s">
        <v>557</v>
      </c>
      <c r="C267" s="184" t="s">
        <v>558</v>
      </c>
      <c r="D267" s="177" t="s">
        <v>228</v>
      </c>
      <c r="E267" s="178">
        <v>4.04</v>
      </c>
      <c r="F267" s="179"/>
      <c r="G267" s="180">
        <f>ROUND(E267*F267,2)</f>
        <v>0</v>
      </c>
      <c r="H267" s="179"/>
      <c r="I267" s="180">
        <f>ROUND(E267*H267,2)</f>
        <v>0</v>
      </c>
      <c r="J267" s="179"/>
      <c r="K267" s="180">
        <f>ROUND(E267*J267,2)</f>
        <v>0</v>
      </c>
      <c r="L267" s="180">
        <v>21</v>
      </c>
      <c r="M267" s="180">
        <f>G267*(1+L267/100)</f>
        <v>0</v>
      </c>
      <c r="N267" s="180">
        <v>2.4E-2</v>
      </c>
      <c r="O267" s="180">
        <f>ROUND(E267*N267,2)</f>
        <v>0.1</v>
      </c>
      <c r="P267" s="180">
        <v>0</v>
      </c>
      <c r="Q267" s="180">
        <f>ROUND(E267*P267,2)</f>
        <v>0</v>
      </c>
      <c r="R267" s="180" t="s">
        <v>340</v>
      </c>
      <c r="S267" s="180" t="s">
        <v>148</v>
      </c>
      <c r="T267" s="181" t="s">
        <v>148</v>
      </c>
      <c r="U267" s="160">
        <v>0</v>
      </c>
      <c r="V267" s="160">
        <f>ROUND(E267*U267,2)</f>
        <v>0</v>
      </c>
      <c r="W267" s="160"/>
      <c r="X267" s="160" t="s">
        <v>341</v>
      </c>
      <c r="Y267" s="151"/>
      <c r="Z267" s="151"/>
      <c r="AA267" s="151"/>
      <c r="AB267" s="151"/>
      <c r="AC267" s="151"/>
      <c r="AD267" s="151"/>
      <c r="AE267" s="151"/>
      <c r="AF267" s="151"/>
      <c r="AG267" s="151" t="s">
        <v>342</v>
      </c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outlineLevel="1" x14ac:dyDescent="0.2">
      <c r="A268" s="175">
        <v>61</v>
      </c>
      <c r="B268" s="176" t="s">
        <v>559</v>
      </c>
      <c r="C268" s="184" t="s">
        <v>560</v>
      </c>
      <c r="D268" s="177" t="s">
        <v>228</v>
      </c>
      <c r="E268" s="178">
        <v>8.08</v>
      </c>
      <c r="F268" s="179"/>
      <c r="G268" s="180">
        <f>ROUND(E268*F268,2)</f>
        <v>0</v>
      </c>
      <c r="H268" s="179"/>
      <c r="I268" s="180">
        <f>ROUND(E268*H268,2)</f>
        <v>0</v>
      </c>
      <c r="J268" s="179"/>
      <c r="K268" s="180">
        <f>ROUND(E268*J268,2)</f>
        <v>0</v>
      </c>
      <c r="L268" s="180">
        <v>21</v>
      </c>
      <c r="M268" s="180">
        <f>G268*(1+L268/100)</f>
        <v>0</v>
      </c>
      <c r="N268" s="180">
        <v>3.9E-2</v>
      </c>
      <c r="O268" s="180">
        <f>ROUND(E268*N268,2)</f>
        <v>0.32</v>
      </c>
      <c r="P268" s="180">
        <v>0</v>
      </c>
      <c r="Q268" s="180">
        <f>ROUND(E268*P268,2)</f>
        <v>0</v>
      </c>
      <c r="R268" s="180" t="s">
        <v>340</v>
      </c>
      <c r="S268" s="180" t="s">
        <v>148</v>
      </c>
      <c r="T268" s="181" t="s">
        <v>148</v>
      </c>
      <c r="U268" s="160">
        <v>0</v>
      </c>
      <c r="V268" s="160">
        <f>ROUND(E268*U268,2)</f>
        <v>0</v>
      </c>
      <c r="W268" s="160"/>
      <c r="X268" s="160" t="s">
        <v>341</v>
      </c>
      <c r="Y268" s="151"/>
      <c r="Z268" s="151"/>
      <c r="AA268" s="151"/>
      <c r="AB268" s="151"/>
      <c r="AC268" s="151"/>
      <c r="AD268" s="151"/>
      <c r="AE268" s="151"/>
      <c r="AF268" s="151"/>
      <c r="AG268" s="151" t="s">
        <v>342</v>
      </c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</row>
    <row r="269" spans="1:60" outlineLevel="1" x14ac:dyDescent="0.2">
      <c r="A269" s="175">
        <v>62</v>
      </c>
      <c r="B269" s="176" t="s">
        <v>351</v>
      </c>
      <c r="C269" s="184" t="s">
        <v>352</v>
      </c>
      <c r="D269" s="177" t="s">
        <v>228</v>
      </c>
      <c r="E269" s="178">
        <v>1.01</v>
      </c>
      <c r="F269" s="179"/>
      <c r="G269" s="180">
        <f>ROUND(E269*F269,2)</f>
        <v>0</v>
      </c>
      <c r="H269" s="179"/>
      <c r="I269" s="180">
        <f>ROUND(E269*H269,2)</f>
        <v>0</v>
      </c>
      <c r="J269" s="179"/>
      <c r="K269" s="180">
        <f>ROUND(E269*J269,2)</f>
        <v>0</v>
      </c>
      <c r="L269" s="180">
        <v>21</v>
      </c>
      <c r="M269" s="180">
        <f>G269*(1+L269/100)</f>
        <v>0</v>
      </c>
      <c r="N269" s="180">
        <v>5.0999999999999997E-2</v>
      </c>
      <c r="O269" s="180">
        <f>ROUND(E269*N269,2)</f>
        <v>0.05</v>
      </c>
      <c r="P269" s="180">
        <v>0</v>
      </c>
      <c r="Q269" s="180">
        <f>ROUND(E269*P269,2)</f>
        <v>0</v>
      </c>
      <c r="R269" s="180" t="s">
        <v>340</v>
      </c>
      <c r="S269" s="180" t="s">
        <v>148</v>
      </c>
      <c r="T269" s="181" t="s">
        <v>148</v>
      </c>
      <c r="U269" s="160">
        <v>0</v>
      </c>
      <c r="V269" s="160">
        <f>ROUND(E269*U269,2)</f>
        <v>0</v>
      </c>
      <c r="W269" s="160"/>
      <c r="X269" s="160" t="s">
        <v>341</v>
      </c>
      <c r="Y269" s="151"/>
      <c r="Z269" s="151"/>
      <c r="AA269" s="151"/>
      <c r="AB269" s="151"/>
      <c r="AC269" s="151"/>
      <c r="AD269" s="151"/>
      <c r="AE269" s="151"/>
      <c r="AF269" s="151"/>
      <c r="AG269" s="151" t="s">
        <v>342</v>
      </c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outlineLevel="1" x14ac:dyDescent="0.2">
      <c r="A270" s="175">
        <v>63</v>
      </c>
      <c r="B270" s="176" t="s">
        <v>353</v>
      </c>
      <c r="C270" s="184" t="s">
        <v>354</v>
      </c>
      <c r="D270" s="177" t="s">
        <v>228</v>
      </c>
      <c r="E270" s="178">
        <v>5.05</v>
      </c>
      <c r="F270" s="179"/>
      <c r="G270" s="180">
        <f>ROUND(E270*F270,2)</f>
        <v>0</v>
      </c>
      <c r="H270" s="179"/>
      <c r="I270" s="180">
        <f>ROUND(E270*H270,2)</f>
        <v>0</v>
      </c>
      <c r="J270" s="179"/>
      <c r="K270" s="180">
        <f>ROUND(E270*J270,2)</f>
        <v>0</v>
      </c>
      <c r="L270" s="180">
        <v>21</v>
      </c>
      <c r="M270" s="180">
        <f>G270*(1+L270/100)</f>
        <v>0</v>
      </c>
      <c r="N270" s="180">
        <v>6.8000000000000005E-2</v>
      </c>
      <c r="O270" s="180">
        <f>ROUND(E270*N270,2)</f>
        <v>0.34</v>
      </c>
      <c r="P270" s="180">
        <v>0</v>
      </c>
      <c r="Q270" s="180">
        <f>ROUND(E270*P270,2)</f>
        <v>0</v>
      </c>
      <c r="R270" s="180" t="s">
        <v>340</v>
      </c>
      <c r="S270" s="180" t="s">
        <v>148</v>
      </c>
      <c r="T270" s="181" t="s">
        <v>148</v>
      </c>
      <c r="U270" s="160">
        <v>0</v>
      </c>
      <c r="V270" s="160">
        <f>ROUND(E270*U270,2)</f>
        <v>0</v>
      </c>
      <c r="W270" s="160"/>
      <c r="X270" s="160" t="s">
        <v>341</v>
      </c>
      <c r="Y270" s="151"/>
      <c r="Z270" s="151"/>
      <c r="AA270" s="151"/>
      <c r="AB270" s="151"/>
      <c r="AC270" s="151"/>
      <c r="AD270" s="151"/>
      <c r="AE270" s="151"/>
      <c r="AF270" s="151"/>
      <c r="AG270" s="151" t="s">
        <v>342</v>
      </c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x14ac:dyDescent="0.2">
      <c r="A271" s="162" t="s">
        <v>143</v>
      </c>
      <c r="B271" s="163" t="s">
        <v>88</v>
      </c>
      <c r="C271" s="183" t="s">
        <v>89</v>
      </c>
      <c r="D271" s="164"/>
      <c r="E271" s="165"/>
      <c r="F271" s="166"/>
      <c r="G271" s="166">
        <f>SUMIF(AG272:AG297,"&lt;&gt;NOR",G272:G297)</f>
        <v>0</v>
      </c>
      <c r="H271" s="166"/>
      <c r="I271" s="166">
        <f>SUM(I272:I297)</f>
        <v>0</v>
      </c>
      <c r="J271" s="166"/>
      <c r="K271" s="166">
        <f>SUM(K272:K297)</f>
        <v>0</v>
      </c>
      <c r="L271" s="166"/>
      <c r="M271" s="166">
        <f>SUM(M272:M297)</f>
        <v>0</v>
      </c>
      <c r="N271" s="166"/>
      <c r="O271" s="166">
        <f>SUM(O272:O297)</f>
        <v>194.60999999999996</v>
      </c>
      <c r="P271" s="166"/>
      <c r="Q271" s="166">
        <f>SUM(Q272:Q297)</f>
        <v>0</v>
      </c>
      <c r="R271" s="166"/>
      <c r="S271" s="166"/>
      <c r="T271" s="167"/>
      <c r="U271" s="161"/>
      <c r="V271" s="161">
        <f>SUM(V272:V297)</f>
        <v>50.269999999999996</v>
      </c>
      <c r="W271" s="161"/>
      <c r="X271" s="161"/>
      <c r="AG271" t="s">
        <v>144</v>
      </c>
    </row>
    <row r="272" spans="1:60" ht="22.5" outlineLevel="1" x14ac:dyDescent="0.2">
      <c r="A272" s="168">
        <v>64</v>
      </c>
      <c r="B272" s="169" t="s">
        <v>355</v>
      </c>
      <c r="C272" s="185" t="s">
        <v>356</v>
      </c>
      <c r="D272" s="170" t="s">
        <v>282</v>
      </c>
      <c r="E272" s="171">
        <v>117</v>
      </c>
      <c r="F272" s="172"/>
      <c r="G272" s="173">
        <f>ROUND(E272*F272,2)</f>
        <v>0</v>
      </c>
      <c r="H272" s="172"/>
      <c r="I272" s="173">
        <f>ROUND(E272*H272,2)</f>
        <v>0</v>
      </c>
      <c r="J272" s="172"/>
      <c r="K272" s="173">
        <f>ROUND(E272*J272,2)</f>
        <v>0</v>
      </c>
      <c r="L272" s="173">
        <v>21</v>
      </c>
      <c r="M272" s="173">
        <f>G272*(1+L272/100)</f>
        <v>0</v>
      </c>
      <c r="N272" s="173">
        <v>0.441</v>
      </c>
      <c r="O272" s="173">
        <f>ROUND(E272*N272,2)</f>
        <v>51.6</v>
      </c>
      <c r="P272" s="173">
        <v>0</v>
      </c>
      <c r="Q272" s="173">
        <f>ROUND(E272*P272,2)</f>
        <v>0</v>
      </c>
      <c r="R272" s="173" t="s">
        <v>357</v>
      </c>
      <c r="S272" s="173" t="s">
        <v>148</v>
      </c>
      <c r="T272" s="174" t="s">
        <v>148</v>
      </c>
      <c r="U272" s="160">
        <v>0.03</v>
      </c>
      <c r="V272" s="160">
        <f>ROUND(E272*U272,2)</f>
        <v>3.51</v>
      </c>
      <c r="W272" s="160"/>
      <c r="X272" s="160" t="s">
        <v>230</v>
      </c>
      <c r="Y272" s="151"/>
      <c r="Z272" s="151"/>
      <c r="AA272" s="151"/>
      <c r="AB272" s="151"/>
      <c r="AC272" s="151"/>
      <c r="AD272" s="151"/>
      <c r="AE272" s="151"/>
      <c r="AF272" s="151"/>
      <c r="AG272" s="151" t="s">
        <v>231</v>
      </c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1" x14ac:dyDescent="0.2">
      <c r="A273" s="158"/>
      <c r="B273" s="159"/>
      <c r="C273" s="192" t="s">
        <v>590</v>
      </c>
      <c r="D273" s="189"/>
      <c r="E273" s="190">
        <v>72</v>
      </c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51"/>
      <c r="Z273" s="151"/>
      <c r="AA273" s="151"/>
      <c r="AB273" s="151"/>
      <c r="AC273" s="151"/>
      <c r="AD273" s="151"/>
      <c r="AE273" s="151"/>
      <c r="AF273" s="151"/>
      <c r="AG273" s="151" t="s">
        <v>264</v>
      </c>
      <c r="AH273" s="151">
        <v>0</v>
      </c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outlineLevel="1" x14ac:dyDescent="0.2">
      <c r="A274" s="158"/>
      <c r="B274" s="159"/>
      <c r="C274" s="192" t="s">
        <v>591</v>
      </c>
      <c r="D274" s="189"/>
      <c r="E274" s="190">
        <v>45</v>
      </c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51"/>
      <c r="Z274" s="151"/>
      <c r="AA274" s="151"/>
      <c r="AB274" s="151"/>
      <c r="AC274" s="151"/>
      <c r="AD274" s="151"/>
      <c r="AE274" s="151"/>
      <c r="AF274" s="151"/>
      <c r="AG274" s="151" t="s">
        <v>264</v>
      </c>
      <c r="AH274" s="151">
        <v>0</v>
      </c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ht="22.5" outlineLevel="1" x14ac:dyDescent="0.2">
      <c r="A275" s="168">
        <v>65</v>
      </c>
      <c r="B275" s="169" t="s">
        <v>749</v>
      </c>
      <c r="C275" s="185" t="s">
        <v>750</v>
      </c>
      <c r="D275" s="170" t="s">
        <v>282</v>
      </c>
      <c r="E275" s="171">
        <v>24</v>
      </c>
      <c r="F275" s="172"/>
      <c r="G275" s="173">
        <f>ROUND(E275*F275,2)</f>
        <v>0</v>
      </c>
      <c r="H275" s="172"/>
      <c r="I275" s="173">
        <f>ROUND(E275*H275,2)</f>
        <v>0</v>
      </c>
      <c r="J275" s="172"/>
      <c r="K275" s="173">
        <f>ROUND(E275*J275,2)</f>
        <v>0</v>
      </c>
      <c r="L275" s="173">
        <v>21</v>
      </c>
      <c r="M275" s="173">
        <f>G275*(1+L275/100)</f>
        <v>0</v>
      </c>
      <c r="N275" s="173">
        <v>0.55125000000000002</v>
      </c>
      <c r="O275" s="173">
        <f>ROUND(E275*N275,2)</f>
        <v>13.23</v>
      </c>
      <c r="P275" s="173">
        <v>0</v>
      </c>
      <c r="Q275" s="173">
        <f>ROUND(E275*P275,2)</f>
        <v>0</v>
      </c>
      <c r="R275" s="173" t="s">
        <v>357</v>
      </c>
      <c r="S275" s="173" t="s">
        <v>148</v>
      </c>
      <c r="T275" s="174" t="s">
        <v>148</v>
      </c>
      <c r="U275" s="160">
        <v>2.7E-2</v>
      </c>
      <c r="V275" s="160">
        <f>ROUND(E275*U275,2)</f>
        <v>0.65</v>
      </c>
      <c r="W275" s="160"/>
      <c r="X275" s="160" t="s">
        <v>230</v>
      </c>
      <c r="Y275" s="151"/>
      <c r="Z275" s="151"/>
      <c r="AA275" s="151"/>
      <c r="AB275" s="151"/>
      <c r="AC275" s="151"/>
      <c r="AD275" s="151"/>
      <c r="AE275" s="151"/>
      <c r="AF275" s="151"/>
      <c r="AG275" s="151" t="s">
        <v>231</v>
      </c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outlineLevel="1" x14ac:dyDescent="0.2">
      <c r="A276" s="158"/>
      <c r="B276" s="159"/>
      <c r="C276" s="192" t="s">
        <v>585</v>
      </c>
      <c r="D276" s="189"/>
      <c r="E276" s="190">
        <v>24</v>
      </c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51"/>
      <c r="Z276" s="151"/>
      <c r="AA276" s="151"/>
      <c r="AB276" s="151"/>
      <c r="AC276" s="151"/>
      <c r="AD276" s="151"/>
      <c r="AE276" s="151"/>
      <c r="AF276" s="151"/>
      <c r="AG276" s="151" t="s">
        <v>264</v>
      </c>
      <c r="AH276" s="151">
        <v>0</v>
      </c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ht="22.5" outlineLevel="1" x14ac:dyDescent="0.2">
      <c r="A277" s="168">
        <v>66</v>
      </c>
      <c r="B277" s="169" t="s">
        <v>751</v>
      </c>
      <c r="C277" s="185" t="s">
        <v>752</v>
      </c>
      <c r="D277" s="170" t="s">
        <v>282</v>
      </c>
      <c r="E277" s="171">
        <v>117</v>
      </c>
      <c r="F277" s="172"/>
      <c r="G277" s="173">
        <f>ROUND(E277*F277,2)</f>
        <v>0</v>
      </c>
      <c r="H277" s="172"/>
      <c r="I277" s="173">
        <f>ROUND(E277*H277,2)</f>
        <v>0</v>
      </c>
      <c r="J277" s="172"/>
      <c r="K277" s="173">
        <f>ROUND(E277*J277,2)</f>
        <v>0</v>
      </c>
      <c r="L277" s="173">
        <v>21</v>
      </c>
      <c r="M277" s="173">
        <f>G277*(1+L277/100)</f>
        <v>0</v>
      </c>
      <c r="N277" s="173">
        <v>0.21099999999999999</v>
      </c>
      <c r="O277" s="173">
        <f>ROUND(E277*N277,2)</f>
        <v>24.69</v>
      </c>
      <c r="P277" s="173">
        <v>0</v>
      </c>
      <c r="Q277" s="173">
        <f>ROUND(E277*P277,2)</f>
        <v>0</v>
      </c>
      <c r="R277" s="173" t="s">
        <v>357</v>
      </c>
      <c r="S277" s="173" t="s">
        <v>148</v>
      </c>
      <c r="T277" s="174" t="s">
        <v>148</v>
      </c>
      <c r="U277" s="160">
        <v>7.1999999999999995E-2</v>
      </c>
      <c r="V277" s="160">
        <f>ROUND(E277*U277,2)</f>
        <v>8.42</v>
      </c>
      <c r="W277" s="160"/>
      <c r="X277" s="160" t="s">
        <v>230</v>
      </c>
      <c r="Y277" s="151"/>
      <c r="Z277" s="151"/>
      <c r="AA277" s="151"/>
      <c r="AB277" s="151"/>
      <c r="AC277" s="151"/>
      <c r="AD277" s="151"/>
      <c r="AE277" s="151"/>
      <c r="AF277" s="151"/>
      <c r="AG277" s="151" t="s">
        <v>231</v>
      </c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outlineLevel="1" x14ac:dyDescent="0.2">
      <c r="A278" s="158"/>
      <c r="B278" s="159"/>
      <c r="C278" s="255" t="s">
        <v>361</v>
      </c>
      <c r="D278" s="256"/>
      <c r="E278" s="256"/>
      <c r="F278" s="256"/>
      <c r="G278" s="256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51"/>
      <c r="Z278" s="151"/>
      <c r="AA278" s="151"/>
      <c r="AB278" s="151"/>
      <c r="AC278" s="151"/>
      <c r="AD278" s="151"/>
      <c r="AE278" s="151"/>
      <c r="AF278" s="151"/>
      <c r="AG278" s="151" t="s">
        <v>233</v>
      </c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1" x14ac:dyDescent="0.2">
      <c r="A279" s="158"/>
      <c r="B279" s="159"/>
      <c r="C279" s="192" t="s">
        <v>590</v>
      </c>
      <c r="D279" s="189"/>
      <c r="E279" s="190">
        <v>72</v>
      </c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51"/>
      <c r="Z279" s="151"/>
      <c r="AA279" s="151"/>
      <c r="AB279" s="151"/>
      <c r="AC279" s="151"/>
      <c r="AD279" s="151"/>
      <c r="AE279" s="151"/>
      <c r="AF279" s="151"/>
      <c r="AG279" s="151" t="s">
        <v>264</v>
      </c>
      <c r="AH279" s="151">
        <v>0</v>
      </c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1" x14ac:dyDescent="0.2">
      <c r="A280" s="158"/>
      <c r="B280" s="159"/>
      <c r="C280" s="192" t="s">
        <v>591</v>
      </c>
      <c r="D280" s="189"/>
      <c r="E280" s="190">
        <v>45</v>
      </c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51"/>
      <c r="Z280" s="151"/>
      <c r="AA280" s="151"/>
      <c r="AB280" s="151"/>
      <c r="AC280" s="151"/>
      <c r="AD280" s="151"/>
      <c r="AE280" s="151"/>
      <c r="AF280" s="151"/>
      <c r="AG280" s="151" t="s">
        <v>264</v>
      </c>
      <c r="AH280" s="151">
        <v>0</v>
      </c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 x14ac:dyDescent="0.2">
      <c r="A281" s="168">
        <v>67</v>
      </c>
      <c r="B281" s="169" t="s">
        <v>359</v>
      </c>
      <c r="C281" s="185" t="s">
        <v>360</v>
      </c>
      <c r="D281" s="170" t="s">
        <v>282</v>
      </c>
      <c r="E281" s="171">
        <v>180</v>
      </c>
      <c r="F281" s="172"/>
      <c r="G281" s="173">
        <f>ROUND(E281*F281,2)</f>
        <v>0</v>
      </c>
      <c r="H281" s="172"/>
      <c r="I281" s="173">
        <f>ROUND(E281*H281,2)</f>
        <v>0</v>
      </c>
      <c r="J281" s="172"/>
      <c r="K281" s="173">
        <f>ROUND(E281*J281,2)</f>
        <v>0</v>
      </c>
      <c r="L281" s="173">
        <v>21</v>
      </c>
      <c r="M281" s="173">
        <f>G281*(1+L281/100)</f>
        <v>0</v>
      </c>
      <c r="N281" s="173">
        <v>0.25</v>
      </c>
      <c r="O281" s="173">
        <f>ROUND(E281*N281,2)</f>
        <v>45</v>
      </c>
      <c r="P281" s="173">
        <v>0</v>
      </c>
      <c r="Q281" s="173">
        <f>ROUND(E281*P281,2)</f>
        <v>0</v>
      </c>
      <c r="R281" s="173" t="s">
        <v>357</v>
      </c>
      <c r="S281" s="173" t="s">
        <v>148</v>
      </c>
      <c r="T281" s="174" t="s">
        <v>148</v>
      </c>
      <c r="U281" s="160">
        <v>0.08</v>
      </c>
      <c r="V281" s="160">
        <f>ROUND(E281*U281,2)</f>
        <v>14.4</v>
      </c>
      <c r="W281" s="160"/>
      <c r="X281" s="160" t="s">
        <v>230</v>
      </c>
      <c r="Y281" s="151"/>
      <c r="Z281" s="151"/>
      <c r="AA281" s="151"/>
      <c r="AB281" s="151"/>
      <c r="AC281" s="151"/>
      <c r="AD281" s="151"/>
      <c r="AE281" s="151"/>
      <c r="AF281" s="151"/>
      <c r="AG281" s="151" t="s">
        <v>231</v>
      </c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1" x14ac:dyDescent="0.2">
      <c r="A282" s="158"/>
      <c r="B282" s="159"/>
      <c r="C282" s="255" t="s">
        <v>361</v>
      </c>
      <c r="D282" s="256"/>
      <c r="E282" s="256"/>
      <c r="F282" s="256"/>
      <c r="G282" s="256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51"/>
      <c r="Z282" s="151"/>
      <c r="AA282" s="151"/>
      <c r="AB282" s="151"/>
      <c r="AC282" s="151"/>
      <c r="AD282" s="151"/>
      <c r="AE282" s="151"/>
      <c r="AF282" s="151"/>
      <c r="AG282" s="151" t="s">
        <v>233</v>
      </c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outlineLevel="1" x14ac:dyDescent="0.2">
      <c r="A283" s="168">
        <v>68</v>
      </c>
      <c r="B283" s="169" t="s">
        <v>753</v>
      </c>
      <c r="C283" s="185" t="s">
        <v>754</v>
      </c>
      <c r="D283" s="170" t="s">
        <v>282</v>
      </c>
      <c r="E283" s="171">
        <v>117</v>
      </c>
      <c r="F283" s="172"/>
      <c r="G283" s="173">
        <f>ROUND(E283*F283,2)</f>
        <v>0</v>
      </c>
      <c r="H283" s="172"/>
      <c r="I283" s="173">
        <f>ROUND(E283*H283,2)</f>
        <v>0</v>
      </c>
      <c r="J283" s="172"/>
      <c r="K283" s="173">
        <f>ROUND(E283*J283,2)</f>
        <v>0</v>
      </c>
      <c r="L283" s="173">
        <v>21</v>
      </c>
      <c r="M283" s="173">
        <f>G283*(1+L283/100)</f>
        <v>0</v>
      </c>
      <c r="N283" s="173">
        <v>0.33206000000000002</v>
      </c>
      <c r="O283" s="173">
        <f>ROUND(E283*N283,2)</f>
        <v>38.85</v>
      </c>
      <c r="P283" s="173">
        <v>0</v>
      </c>
      <c r="Q283" s="173">
        <f>ROUND(E283*P283,2)</f>
        <v>0</v>
      </c>
      <c r="R283" s="173" t="s">
        <v>357</v>
      </c>
      <c r="S283" s="173" t="s">
        <v>148</v>
      </c>
      <c r="T283" s="174" t="s">
        <v>148</v>
      </c>
      <c r="U283" s="160">
        <v>2.5000000000000001E-2</v>
      </c>
      <c r="V283" s="160">
        <f>ROUND(E283*U283,2)</f>
        <v>2.93</v>
      </c>
      <c r="W283" s="160"/>
      <c r="X283" s="160" t="s">
        <v>230</v>
      </c>
      <c r="Y283" s="151"/>
      <c r="Z283" s="151"/>
      <c r="AA283" s="151"/>
      <c r="AB283" s="151"/>
      <c r="AC283" s="151"/>
      <c r="AD283" s="151"/>
      <c r="AE283" s="151"/>
      <c r="AF283" s="151"/>
      <c r="AG283" s="151" t="s">
        <v>231</v>
      </c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outlineLevel="1" x14ac:dyDescent="0.2">
      <c r="A284" s="158"/>
      <c r="B284" s="159"/>
      <c r="C284" s="255" t="s">
        <v>755</v>
      </c>
      <c r="D284" s="256"/>
      <c r="E284" s="256"/>
      <c r="F284" s="256"/>
      <c r="G284" s="256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51"/>
      <c r="Z284" s="151"/>
      <c r="AA284" s="151"/>
      <c r="AB284" s="151"/>
      <c r="AC284" s="151"/>
      <c r="AD284" s="151"/>
      <c r="AE284" s="151"/>
      <c r="AF284" s="151"/>
      <c r="AG284" s="151" t="s">
        <v>233</v>
      </c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outlineLevel="1" x14ac:dyDescent="0.2">
      <c r="A285" s="158"/>
      <c r="B285" s="159"/>
      <c r="C285" s="192" t="s">
        <v>590</v>
      </c>
      <c r="D285" s="189"/>
      <c r="E285" s="190">
        <v>72</v>
      </c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51"/>
      <c r="Z285" s="151"/>
      <c r="AA285" s="151"/>
      <c r="AB285" s="151"/>
      <c r="AC285" s="151"/>
      <c r="AD285" s="151"/>
      <c r="AE285" s="151"/>
      <c r="AF285" s="151"/>
      <c r="AG285" s="151" t="s">
        <v>264</v>
      </c>
      <c r="AH285" s="151">
        <v>0</v>
      </c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1" x14ac:dyDescent="0.2">
      <c r="A286" s="158"/>
      <c r="B286" s="159"/>
      <c r="C286" s="192" t="s">
        <v>591</v>
      </c>
      <c r="D286" s="189"/>
      <c r="E286" s="190">
        <v>45</v>
      </c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51"/>
      <c r="Z286" s="151"/>
      <c r="AA286" s="151"/>
      <c r="AB286" s="151"/>
      <c r="AC286" s="151"/>
      <c r="AD286" s="151"/>
      <c r="AE286" s="151"/>
      <c r="AF286" s="151"/>
      <c r="AG286" s="151" t="s">
        <v>264</v>
      </c>
      <c r="AH286" s="151">
        <v>0</v>
      </c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ht="22.5" outlineLevel="1" x14ac:dyDescent="0.2">
      <c r="A287" s="168">
        <v>69</v>
      </c>
      <c r="B287" s="169" t="s">
        <v>756</v>
      </c>
      <c r="C287" s="185" t="s">
        <v>757</v>
      </c>
      <c r="D287" s="170" t="s">
        <v>282</v>
      </c>
      <c r="E287" s="171">
        <v>234</v>
      </c>
      <c r="F287" s="172"/>
      <c r="G287" s="173">
        <f>ROUND(E287*F287,2)</f>
        <v>0</v>
      </c>
      <c r="H287" s="172"/>
      <c r="I287" s="173">
        <f>ROUND(E287*H287,2)</f>
        <v>0</v>
      </c>
      <c r="J287" s="172"/>
      <c r="K287" s="173">
        <f>ROUND(E287*J287,2)</f>
        <v>0</v>
      </c>
      <c r="L287" s="173">
        <v>21</v>
      </c>
      <c r="M287" s="173">
        <f>G287*(1+L287/100)</f>
        <v>0</v>
      </c>
      <c r="N287" s="173">
        <v>6.0999999999999997E-4</v>
      </c>
      <c r="O287" s="173">
        <f>ROUND(E287*N287,2)</f>
        <v>0.14000000000000001</v>
      </c>
      <c r="P287" s="173">
        <v>0</v>
      </c>
      <c r="Q287" s="173">
        <f>ROUND(E287*P287,2)</f>
        <v>0</v>
      </c>
      <c r="R287" s="173" t="s">
        <v>357</v>
      </c>
      <c r="S287" s="173" t="s">
        <v>148</v>
      </c>
      <c r="T287" s="174" t="s">
        <v>148</v>
      </c>
      <c r="U287" s="160">
        <v>2E-3</v>
      </c>
      <c r="V287" s="160">
        <f>ROUND(E287*U287,2)</f>
        <v>0.47</v>
      </c>
      <c r="W287" s="160"/>
      <c r="X287" s="160" t="s">
        <v>230</v>
      </c>
      <c r="Y287" s="151"/>
      <c r="Z287" s="151"/>
      <c r="AA287" s="151"/>
      <c r="AB287" s="151"/>
      <c r="AC287" s="151"/>
      <c r="AD287" s="151"/>
      <c r="AE287" s="151"/>
      <c r="AF287" s="151"/>
      <c r="AG287" s="151" t="s">
        <v>231</v>
      </c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outlineLevel="1" x14ac:dyDescent="0.2">
      <c r="A288" s="158"/>
      <c r="B288" s="159"/>
      <c r="C288" s="192" t="s">
        <v>758</v>
      </c>
      <c r="D288" s="189"/>
      <c r="E288" s="190">
        <v>144</v>
      </c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51"/>
      <c r="Z288" s="151"/>
      <c r="AA288" s="151"/>
      <c r="AB288" s="151"/>
      <c r="AC288" s="151"/>
      <c r="AD288" s="151"/>
      <c r="AE288" s="151"/>
      <c r="AF288" s="151"/>
      <c r="AG288" s="151" t="s">
        <v>264</v>
      </c>
      <c r="AH288" s="151">
        <v>0</v>
      </c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outlineLevel="1" x14ac:dyDescent="0.2">
      <c r="A289" s="158"/>
      <c r="B289" s="159"/>
      <c r="C289" s="192" t="s">
        <v>759</v>
      </c>
      <c r="D289" s="189"/>
      <c r="E289" s="190">
        <v>90</v>
      </c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51"/>
      <c r="Z289" s="151"/>
      <c r="AA289" s="151"/>
      <c r="AB289" s="151"/>
      <c r="AC289" s="151"/>
      <c r="AD289" s="151"/>
      <c r="AE289" s="151"/>
      <c r="AF289" s="151"/>
      <c r="AG289" s="151" t="s">
        <v>264</v>
      </c>
      <c r="AH289" s="151">
        <v>0</v>
      </c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ht="22.5" outlineLevel="1" x14ac:dyDescent="0.2">
      <c r="A290" s="168">
        <v>70</v>
      </c>
      <c r="B290" s="169" t="s">
        <v>760</v>
      </c>
      <c r="C290" s="185" t="s">
        <v>761</v>
      </c>
      <c r="D290" s="170" t="s">
        <v>282</v>
      </c>
      <c r="E290" s="171">
        <v>117</v>
      </c>
      <c r="F290" s="172"/>
      <c r="G290" s="173">
        <f>ROUND(E290*F290,2)</f>
        <v>0</v>
      </c>
      <c r="H290" s="172"/>
      <c r="I290" s="173">
        <f>ROUND(E290*H290,2)</f>
        <v>0</v>
      </c>
      <c r="J290" s="172"/>
      <c r="K290" s="173">
        <f>ROUND(E290*J290,2)</f>
        <v>0</v>
      </c>
      <c r="L290" s="173">
        <v>21</v>
      </c>
      <c r="M290" s="173">
        <f>G290*(1+L290/100)</f>
        <v>0</v>
      </c>
      <c r="N290" s="173">
        <v>0.12966</v>
      </c>
      <c r="O290" s="173">
        <f>ROUND(E290*N290,2)</f>
        <v>15.17</v>
      </c>
      <c r="P290" s="173">
        <v>0</v>
      </c>
      <c r="Q290" s="173">
        <f>ROUND(E290*P290,2)</f>
        <v>0</v>
      </c>
      <c r="R290" s="173" t="s">
        <v>357</v>
      </c>
      <c r="S290" s="173" t="s">
        <v>148</v>
      </c>
      <c r="T290" s="174" t="s">
        <v>148</v>
      </c>
      <c r="U290" s="160">
        <v>7.1999999999999995E-2</v>
      </c>
      <c r="V290" s="160">
        <f>ROUND(E290*U290,2)</f>
        <v>8.42</v>
      </c>
      <c r="W290" s="160"/>
      <c r="X290" s="160" t="s">
        <v>230</v>
      </c>
      <c r="Y290" s="151"/>
      <c r="Z290" s="151"/>
      <c r="AA290" s="151"/>
      <c r="AB290" s="151"/>
      <c r="AC290" s="151"/>
      <c r="AD290" s="151"/>
      <c r="AE290" s="151"/>
      <c r="AF290" s="151"/>
      <c r="AG290" s="151" t="s">
        <v>231</v>
      </c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outlineLevel="1" x14ac:dyDescent="0.2">
      <c r="A291" s="158"/>
      <c r="B291" s="159"/>
      <c r="C291" s="192" t="s">
        <v>590</v>
      </c>
      <c r="D291" s="189"/>
      <c r="E291" s="190">
        <v>72</v>
      </c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51"/>
      <c r="Z291" s="151"/>
      <c r="AA291" s="151"/>
      <c r="AB291" s="151"/>
      <c r="AC291" s="151"/>
      <c r="AD291" s="151"/>
      <c r="AE291" s="151"/>
      <c r="AF291" s="151"/>
      <c r="AG291" s="151" t="s">
        <v>264</v>
      </c>
      <c r="AH291" s="151">
        <v>0</v>
      </c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outlineLevel="1" x14ac:dyDescent="0.2">
      <c r="A292" s="158"/>
      <c r="B292" s="159"/>
      <c r="C292" s="192" t="s">
        <v>591</v>
      </c>
      <c r="D292" s="189"/>
      <c r="E292" s="190">
        <v>45</v>
      </c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51"/>
      <c r="Z292" s="151"/>
      <c r="AA292" s="151"/>
      <c r="AB292" s="151"/>
      <c r="AC292" s="151"/>
      <c r="AD292" s="151"/>
      <c r="AE292" s="151"/>
      <c r="AF292" s="151"/>
      <c r="AG292" s="151" t="s">
        <v>264</v>
      </c>
      <c r="AH292" s="151">
        <v>0</v>
      </c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</row>
    <row r="293" spans="1:60" outlineLevel="1" x14ac:dyDescent="0.2">
      <c r="A293" s="168">
        <v>71</v>
      </c>
      <c r="B293" s="169" t="s">
        <v>762</v>
      </c>
      <c r="C293" s="185" t="s">
        <v>763</v>
      </c>
      <c r="D293" s="170" t="s">
        <v>282</v>
      </c>
      <c r="E293" s="171">
        <v>24</v>
      </c>
      <c r="F293" s="172"/>
      <c r="G293" s="173">
        <f>ROUND(E293*F293,2)</f>
        <v>0</v>
      </c>
      <c r="H293" s="172"/>
      <c r="I293" s="173">
        <f>ROUND(E293*H293,2)</f>
        <v>0</v>
      </c>
      <c r="J293" s="172"/>
      <c r="K293" s="173">
        <f>ROUND(E293*J293,2)</f>
        <v>0</v>
      </c>
      <c r="L293" s="173">
        <v>21</v>
      </c>
      <c r="M293" s="173">
        <f>G293*(1+L293/100)</f>
        <v>0</v>
      </c>
      <c r="N293" s="173">
        <v>7.3899999999999993E-2</v>
      </c>
      <c r="O293" s="173">
        <f>ROUND(E293*N293,2)</f>
        <v>1.77</v>
      </c>
      <c r="P293" s="173">
        <v>0</v>
      </c>
      <c r="Q293" s="173">
        <f>ROUND(E293*P293,2)</f>
        <v>0</v>
      </c>
      <c r="R293" s="173" t="s">
        <v>357</v>
      </c>
      <c r="S293" s="173" t="s">
        <v>148</v>
      </c>
      <c r="T293" s="174" t="s">
        <v>148</v>
      </c>
      <c r="U293" s="160">
        <v>0.47799999999999998</v>
      </c>
      <c r="V293" s="160">
        <f>ROUND(E293*U293,2)</f>
        <v>11.47</v>
      </c>
      <c r="W293" s="160"/>
      <c r="X293" s="160" t="s">
        <v>230</v>
      </c>
      <c r="Y293" s="151"/>
      <c r="Z293" s="151"/>
      <c r="AA293" s="151"/>
      <c r="AB293" s="151"/>
      <c r="AC293" s="151"/>
      <c r="AD293" s="151"/>
      <c r="AE293" s="151"/>
      <c r="AF293" s="151"/>
      <c r="AG293" s="151" t="s">
        <v>231</v>
      </c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ht="22.5" outlineLevel="1" x14ac:dyDescent="0.2">
      <c r="A294" s="158"/>
      <c r="B294" s="159"/>
      <c r="C294" s="255" t="s">
        <v>764</v>
      </c>
      <c r="D294" s="256"/>
      <c r="E294" s="256"/>
      <c r="F294" s="256"/>
      <c r="G294" s="256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51"/>
      <c r="Z294" s="151"/>
      <c r="AA294" s="151"/>
      <c r="AB294" s="151"/>
      <c r="AC294" s="151"/>
      <c r="AD294" s="151"/>
      <c r="AE294" s="151"/>
      <c r="AF294" s="151"/>
      <c r="AG294" s="151" t="s">
        <v>233</v>
      </c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91" t="str">
        <f>C294</f>
        <v>s provedením lože z kameniva drceného, s vyplněním spár, s dvojitým hutněním a se smetením přebytečného materiálu na krajnici. S dodáním hmot pro lože a výplň spár.</v>
      </c>
      <c r="BB294" s="151"/>
      <c r="BC294" s="151"/>
      <c r="BD294" s="151"/>
      <c r="BE294" s="151"/>
      <c r="BF294" s="151"/>
      <c r="BG294" s="151"/>
      <c r="BH294" s="151"/>
    </row>
    <row r="295" spans="1:60" outlineLevel="1" x14ac:dyDescent="0.2">
      <c r="A295" s="158"/>
      <c r="B295" s="159"/>
      <c r="C295" s="192" t="s">
        <v>585</v>
      </c>
      <c r="D295" s="189"/>
      <c r="E295" s="190">
        <v>24</v>
      </c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51"/>
      <c r="Z295" s="151"/>
      <c r="AA295" s="151"/>
      <c r="AB295" s="151"/>
      <c r="AC295" s="151"/>
      <c r="AD295" s="151"/>
      <c r="AE295" s="151"/>
      <c r="AF295" s="151"/>
      <c r="AG295" s="151" t="s">
        <v>264</v>
      </c>
      <c r="AH295" s="151">
        <v>0</v>
      </c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ht="22.5" outlineLevel="1" x14ac:dyDescent="0.2">
      <c r="A296" s="168">
        <v>72</v>
      </c>
      <c r="B296" s="169" t="s">
        <v>765</v>
      </c>
      <c r="C296" s="185" t="s">
        <v>766</v>
      </c>
      <c r="D296" s="170" t="s">
        <v>282</v>
      </c>
      <c r="E296" s="171">
        <v>25.2</v>
      </c>
      <c r="F296" s="172"/>
      <c r="G296" s="173">
        <f>ROUND(E296*F296,2)</f>
        <v>0</v>
      </c>
      <c r="H296" s="172"/>
      <c r="I296" s="173">
        <f>ROUND(E296*H296,2)</f>
        <v>0</v>
      </c>
      <c r="J296" s="172"/>
      <c r="K296" s="173">
        <f>ROUND(E296*J296,2)</f>
        <v>0</v>
      </c>
      <c r="L296" s="173">
        <v>21</v>
      </c>
      <c r="M296" s="173">
        <f>G296*(1+L296/100)</f>
        <v>0</v>
      </c>
      <c r="N296" s="173">
        <v>0.16500000000000001</v>
      </c>
      <c r="O296" s="173">
        <f>ROUND(E296*N296,2)</f>
        <v>4.16</v>
      </c>
      <c r="P296" s="173">
        <v>0</v>
      </c>
      <c r="Q296" s="173">
        <f>ROUND(E296*P296,2)</f>
        <v>0</v>
      </c>
      <c r="R296" s="173" t="s">
        <v>340</v>
      </c>
      <c r="S296" s="173" t="s">
        <v>148</v>
      </c>
      <c r="T296" s="174" t="s">
        <v>148</v>
      </c>
      <c r="U296" s="160">
        <v>0</v>
      </c>
      <c r="V296" s="160">
        <f>ROUND(E296*U296,2)</f>
        <v>0</v>
      </c>
      <c r="W296" s="160"/>
      <c r="X296" s="160" t="s">
        <v>341</v>
      </c>
      <c r="Y296" s="151"/>
      <c r="Z296" s="151"/>
      <c r="AA296" s="151"/>
      <c r="AB296" s="151"/>
      <c r="AC296" s="151"/>
      <c r="AD296" s="151"/>
      <c r="AE296" s="151"/>
      <c r="AF296" s="151"/>
      <c r="AG296" s="151" t="s">
        <v>342</v>
      </c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</row>
    <row r="297" spans="1:60" outlineLevel="1" x14ac:dyDescent="0.2">
      <c r="A297" s="158"/>
      <c r="B297" s="159"/>
      <c r="C297" s="192" t="s">
        <v>767</v>
      </c>
      <c r="D297" s="189"/>
      <c r="E297" s="190">
        <v>25.2</v>
      </c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51"/>
      <c r="Z297" s="151"/>
      <c r="AA297" s="151"/>
      <c r="AB297" s="151"/>
      <c r="AC297" s="151"/>
      <c r="AD297" s="151"/>
      <c r="AE297" s="151"/>
      <c r="AF297" s="151"/>
      <c r="AG297" s="151" t="s">
        <v>264</v>
      </c>
      <c r="AH297" s="151">
        <v>0</v>
      </c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x14ac:dyDescent="0.2">
      <c r="A298" s="162" t="s">
        <v>143</v>
      </c>
      <c r="B298" s="163" t="s">
        <v>92</v>
      </c>
      <c r="C298" s="183" t="s">
        <v>93</v>
      </c>
      <c r="D298" s="164"/>
      <c r="E298" s="165"/>
      <c r="F298" s="166"/>
      <c r="G298" s="166">
        <f>SUMIF(AG299:AG323,"&lt;&gt;NOR",G299:G323)</f>
        <v>0</v>
      </c>
      <c r="H298" s="166"/>
      <c r="I298" s="166">
        <f>SUM(I299:I323)</f>
        <v>0</v>
      </c>
      <c r="J298" s="166"/>
      <c r="K298" s="166">
        <f>SUM(K299:K323)</f>
        <v>0</v>
      </c>
      <c r="L298" s="166"/>
      <c r="M298" s="166">
        <f>SUM(M299:M323)</f>
        <v>0</v>
      </c>
      <c r="N298" s="166"/>
      <c r="O298" s="166">
        <f>SUM(O299:O323)</f>
        <v>790.85999999999979</v>
      </c>
      <c r="P298" s="166"/>
      <c r="Q298" s="166">
        <f>SUM(Q299:Q323)</f>
        <v>0</v>
      </c>
      <c r="R298" s="166"/>
      <c r="S298" s="166"/>
      <c r="T298" s="167"/>
      <c r="U298" s="161"/>
      <c r="V298" s="161">
        <f>SUM(V299:V323)</f>
        <v>1264.5700000000002</v>
      </c>
      <c r="W298" s="161"/>
      <c r="X298" s="161"/>
      <c r="AG298" t="s">
        <v>144</v>
      </c>
    </row>
    <row r="299" spans="1:60" ht="22.5" outlineLevel="1" x14ac:dyDescent="0.2">
      <c r="A299" s="168">
        <v>73</v>
      </c>
      <c r="B299" s="169" t="s">
        <v>563</v>
      </c>
      <c r="C299" s="185" t="s">
        <v>564</v>
      </c>
      <c r="D299" s="170" t="s">
        <v>254</v>
      </c>
      <c r="E299" s="171">
        <v>399.9</v>
      </c>
      <c r="F299" s="172"/>
      <c r="G299" s="173">
        <f>ROUND(E299*F299,2)</f>
        <v>0</v>
      </c>
      <c r="H299" s="172"/>
      <c r="I299" s="173">
        <f>ROUND(E299*H299,2)</f>
        <v>0</v>
      </c>
      <c r="J299" s="172"/>
      <c r="K299" s="173">
        <f>ROUND(E299*J299,2)</f>
        <v>0</v>
      </c>
      <c r="L299" s="173">
        <v>21</v>
      </c>
      <c r="M299" s="173">
        <f>G299*(1+L299/100)</f>
        <v>0</v>
      </c>
      <c r="N299" s="173">
        <v>4.0000000000000003E-5</v>
      </c>
      <c r="O299" s="173">
        <f>ROUND(E299*N299,2)</f>
        <v>0.02</v>
      </c>
      <c r="P299" s="173">
        <v>0</v>
      </c>
      <c r="Q299" s="173">
        <f>ROUND(E299*P299,2)</f>
        <v>0</v>
      </c>
      <c r="R299" s="173" t="s">
        <v>325</v>
      </c>
      <c r="S299" s="173" t="s">
        <v>148</v>
      </c>
      <c r="T299" s="174" t="s">
        <v>148</v>
      </c>
      <c r="U299" s="160">
        <v>0.84599999999999997</v>
      </c>
      <c r="V299" s="160">
        <f>ROUND(E299*U299,2)</f>
        <v>338.32</v>
      </c>
      <c r="W299" s="160"/>
      <c r="X299" s="160" t="s">
        <v>230</v>
      </c>
      <c r="Y299" s="151"/>
      <c r="Z299" s="151"/>
      <c r="AA299" s="151"/>
      <c r="AB299" s="151"/>
      <c r="AC299" s="151"/>
      <c r="AD299" s="151"/>
      <c r="AE299" s="151"/>
      <c r="AF299" s="151"/>
      <c r="AG299" s="151" t="s">
        <v>231</v>
      </c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outlineLevel="1" x14ac:dyDescent="0.2">
      <c r="A300" s="158"/>
      <c r="B300" s="159"/>
      <c r="C300" s="255" t="s">
        <v>565</v>
      </c>
      <c r="D300" s="256"/>
      <c r="E300" s="256"/>
      <c r="F300" s="256"/>
      <c r="G300" s="256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51"/>
      <c r="Z300" s="151"/>
      <c r="AA300" s="151"/>
      <c r="AB300" s="151"/>
      <c r="AC300" s="151"/>
      <c r="AD300" s="151"/>
      <c r="AE300" s="151"/>
      <c r="AF300" s="151"/>
      <c r="AG300" s="151" t="s">
        <v>233</v>
      </c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outlineLevel="1" x14ac:dyDescent="0.2">
      <c r="A301" s="168">
        <v>74</v>
      </c>
      <c r="B301" s="169" t="s">
        <v>362</v>
      </c>
      <c r="C301" s="185" t="s">
        <v>363</v>
      </c>
      <c r="D301" s="170" t="s">
        <v>254</v>
      </c>
      <c r="E301" s="171">
        <v>16</v>
      </c>
      <c r="F301" s="172"/>
      <c r="G301" s="173">
        <f>ROUND(E301*F301,2)</f>
        <v>0</v>
      </c>
      <c r="H301" s="172"/>
      <c r="I301" s="173">
        <f>ROUND(E301*H301,2)</f>
        <v>0</v>
      </c>
      <c r="J301" s="172"/>
      <c r="K301" s="173">
        <f>ROUND(E301*J301,2)</f>
        <v>0</v>
      </c>
      <c r="L301" s="173">
        <v>21</v>
      </c>
      <c r="M301" s="173">
        <f>G301*(1+L301/100)</f>
        <v>0</v>
      </c>
      <c r="N301" s="173">
        <v>1.0000000000000001E-5</v>
      </c>
      <c r="O301" s="173">
        <f>ROUND(E301*N301,2)</f>
        <v>0</v>
      </c>
      <c r="P301" s="173">
        <v>0</v>
      </c>
      <c r="Q301" s="173">
        <f>ROUND(E301*P301,2)</f>
        <v>0</v>
      </c>
      <c r="R301" s="173" t="s">
        <v>325</v>
      </c>
      <c r="S301" s="173" t="s">
        <v>148</v>
      </c>
      <c r="T301" s="174" t="s">
        <v>148</v>
      </c>
      <c r="U301" s="160">
        <v>9.7000000000000003E-2</v>
      </c>
      <c r="V301" s="160">
        <f>ROUND(E301*U301,2)</f>
        <v>1.55</v>
      </c>
      <c r="W301" s="160"/>
      <c r="X301" s="160" t="s">
        <v>230</v>
      </c>
      <c r="Y301" s="151"/>
      <c r="Z301" s="151"/>
      <c r="AA301" s="151"/>
      <c r="AB301" s="151"/>
      <c r="AC301" s="151"/>
      <c r="AD301" s="151"/>
      <c r="AE301" s="151"/>
      <c r="AF301" s="151"/>
      <c r="AG301" s="151" t="s">
        <v>231</v>
      </c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outlineLevel="1" x14ac:dyDescent="0.2">
      <c r="A302" s="158"/>
      <c r="B302" s="159"/>
      <c r="C302" s="255" t="s">
        <v>364</v>
      </c>
      <c r="D302" s="256"/>
      <c r="E302" s="256"/>
      <c r="F302" s="256"/>
      <c r="G302" s="256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51"/>
      <c r="Z302" s="151"/>
      <c r="AA302" s="151"/>
      <c r="AB302" s="151"/>
      <c r="AC302" s="151"/>
      <c r="AD302" s="151"/>
      <c r="AE302" s="151"/>
      <c r="AF302" s="151"/>
      <c r="AG302" s="151" t="s">
        <v>233</v>
      </c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ht="33.75" outlineLevel="1" x14ac:dyDescent="0.2">
      <c r="A303" s="168">
        <v>75</v>
      </c>
      <c r="B303" s="169" t="s">
        <v>365</v>
      </c>
      <c r="C303" s="185" t="s">
        <v>366</v>
      </c>
      <c r="D303" s="170" t="s">
        <v>367</v>
      </c>
      <c r="E303" s="171">
        <v>12</v>
      </c>
      <c r="F303" s="172"/>
      <c r="G303" s="173">
        <f>ROUND(E303*F303,2)</f>
        <v>0</v>
      </c>
      <c r="H303" s="172"/>
      <c r="I303" s="173">
        <f>ROUND(E303*H303,2)</f>
        <v>0</v>
      </c>
      <c r="J303" s="172"/>
      <c r="K303" s="173">
        <f>ROUND(E303*J303,2)</f>
        <v>0</v>
      </c>
      <c r="L303" s="173">
        <v>21</v>
      </c>
      <c r="M303" s="173">
        <f>G303*(1+L303/100)</f>
        <v>0</v>
      </c>
      <c r="N303" s="173">
        <v>1.2999999999999999E-4</v>
      </c>
      <c r="O303" s="173">
        <f>ROUND(E303*N303,2)</f>
        <v>0</v>
      </c>
      <c r="P303" s="173">
        <v>0</v>
      </c>
      <c r="Q303" s="173">
        <f>ROUND(E303*P303,2)</f>
        <v>0</v>
      </c>
      <c r="R303" s="173" t="s">
        <v>325</v>
      </c>
      <c r="S303" s="173" t="s">
        <v>148</v>
      </c>
      <c r="T303" s="174" t="s">
        <v>148</v>
      </c>
      <c r="U303" s="160">
        <v>7.5</v>
      </c>
      <c r="V303" s="160">
        <f>ROUND(E303*U303,2)</f>
        <v>90</v>
      </c>
      <c r="W303" s="160"/>
      <c r="X303" s="160" t="s">
        <v>230</v>
      </c>
      <c r="Y303" s="151"/>
      <c r="Z303" s="151"/>
      <c r="AA303" s="151"/>
      <c r="AB303" s="151"/>
      <c r="AC303" s="151"/>
      <c r="AD303" s="151"/>
      <c r="AE303" s="151"/>
      <c r="AF303" s="151"/>
      <c r="AG303" s="151" t="s">
        <v>231</v>
      </c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outlineLevel="1" x14ac:dyDescent="0.2">
      <c r="A304" s="158"/>
      <c r="B304" s="159"/>
      <c r="C304" s="255" t="s">
        <v>368</v>
      </c>
      <c r="D304" s="256"/>
      <c r="E304" s="256"/>
      <c r="F304" s="256"/>
      <c r="G304" s="256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51"/>
      <c r="Z304" s="151"/>
      <c r="AA304" s="151"/>
      <c r="AB304" s="151"/>
      <c r="AC304" s="151"/>
      <c r="AD304" s="151"/>
      <c r="AE304" s="151"/>
      <c r="AF304" s="151"/>
      <c r="AG304" s="151" t="s">
        <v>233</v>
      </c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1" x14ac:dyDescent="0.2">
      <c r="A305" s="175">
        <v>76</v>
      </c>
      <c r="B305" s="176" t="s">
        <v>369</v>
      </c>
      <c r="C305" s="184" t="s">
        <v>370</v>
      </c>
      <c r="D305" s="177" t="s">
        <v>254</v>
      </c>
      <c r="E305" s="178">
        <v>399.9</v>
      </c>
      <c r="F305" s="179"/>
      <c r="G305" s="180">
        <f>ROUND(E305*F305,2)</f>
        <v>0</v>
      </c>
      <c r="H305" s="179"/>
      <c r="I305" s="180">
        <f>ROUND(E305*H305,2)</f>
        <v>0</v>
      </c>
      <c r="J305" s="179"/>
      <c r="K305" s="180">
        <f>ROUND(E305*J305,2)</f>
        <v>0</v>
      </c>
      <c r="L305" s="180">
        <v>21</v>
      </c>
      <c r="M305" s="180">
        <f>G305*(1+L305/100)</f>
        <v>0</v>
      </c>
      <c r="N305" s="180">
        <v>0</v>
      </c>
      <c r="O305" s="180">
        <f>ROUND(E305*N305,2)</f>
        <v>0</v>
      </c>
      <c r="P305" s="180">
        <v>0</v>
      </c>
      <c r="Q305" s="180">
        <f>ROUND(E305*P305,2)</f>
        <v>0</v>
      </c>
      <c r="R305" s="180" t="s">
        <v>325</v>
      </c>
      <c r="S305" s="180" t="s">
        <v>148</v>
      </c>
      <c r="T305" s="181" t="s">
        <v>148</v>
      </c>
      <c r="U305" s="160">
        <v>0.04</v>
      </c>
      <c r="V305" s="160">
        <f>ROUND(E305*U305,2)</f>
        <v>16</v>
      </c>
      <c r="W305" s="160"/>
      <c r="X305" s="160" t="s">
        <v>230</v>
      </c>
      <c r="Y305" s="151"/>
      <c r="Z305" s="151"/>
      <c r="AA305" s="151"/>
      <c r="AB305" s="151"/>
      <c r="AC305" s="151"/>
      <c r="AD305" s="151"/>
      <c r="AE305" s="151"/>
      <c r="AF305" s="151"/>
      <c r="AG305" s="151" t="s">
        <v>231</v>
      </c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ht="22.5" outlineLevel="1" x14ac:dyDescent="0.2">
      <c r="A306" s="175">
        <v>77</v>
      </c>
      <c r="B306" s="176" t="s">
        <v>371</v>
      </c>
      <c r="C306" s="184" t="s">
        <v>372</v>
      </c>
      <c r="D306" s="177" t="s">
        <v>228</v>
      </c>
      <c r="E306" s="178">
        <v>76</v>
      </c>
      <c r="F306" s="179"/>
      <c r="G306" s="180">
        <f>ROUND(E306*F306,2)</f>
        <v>0</v>
      </c>
      <c r="H306" s="179"/>
      <c r="I306" s="180">
        <f>ROUND(E306*H306,2)</f>
        <v>0</v>
      </c>
      <c r="J306" s="179"/>
      <c r="K306" s="180">
        <f>ROUND(E306*J306,2)</f>
        <v>0</v>
      </c>
      <c r="L306" s="180">
        <v>21</v>
      </c>
      <c r="M306" s="180">
        <f>G306*(1+L306/100)</f>
        <v>0</v>
      </c>
      <c r="N306" s="180">
        <v>3.5819999999999998E-2</v>
      </c>
      <c r="O306" s="180">
        <f>ROUND(E306*N306,2)</f>
        <v>2.72</v>
      </c>
      <c r="P306" s="180">
        <v>0</v>
      </c>
      <c r="Q306" s="180">
        <f>ROUND(E306*P306,2)</f>
        <v>0</v>
      </c>
      <c r="R306" s="180" t="s">
        <v>325</v>
      </c>
      <c r="S306" s="180" t="s">
        <v>148</v>
      </c>
      <c r="T306" s="181" t="s">
        <v>148</v>
      </c>
      <c r="U306" s="160">
        <v>3.024</v>
      </c>
      <c r="V306" s="160">
        <f>ROUND(E306*U306,2)</f>
        <v>229.82</v>
      </c>
      <c r="W306" s="160"/>
      <c r="X306" s="160" t="s">
        <v>230</v>
      </c>
      <c r="Y306" s="151"/>
      <c r="Z306" s="151"/>
      <c r="AA306" s="151"/>
      <c r="AB306" s="151"/>
      <c r="AC306" s="151"/>
      <c r="AD306" s="151"/>
      <c r="AE306" s="151"/>
      <c r="AF306" s="151"/>
      <c r="AG306" s="151" t="s">
        <v>231</v>
      </c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ht="22.5" outlineLevel="1" x14ac:dyDescent="0.2">
      <c r="A307" s="168">
        <v>78</v>
      </c>
      <c r="B307" s="169" t="s">
        <v>373</v>
      </c>
      <c r="C307" s="185" t="s">
        <v>374</v>
      </c>
      <c r="D307" s="170" t="s">
        <v>228</v>
      </c>
      <c r="E307" s="171">
        <v>12</v>
      </c>
      <c r="F307" s="172"/>
      <c r="G307" s="173">
        <f>ROUND(E307*F307,2)</f>
        <v>0</v>
      </c>
      <c r="H307" s="172"/>
      <c r="I307" s="173">
        <f>ROUND(E307*H307,2)</f>
        <v>0</v>
      </c>
      <c r="J307" s="172"/>
      <c r="K307" s="173">
        <f>ROUND(E307*J307,2)</f>
        <v>0</v>
      </c>
      <c r="L307" s="173">
        <v>21</v>
      </c>
      <c r="M307" s="173">
        <f>G307*(1+L307/100)</f>
        <v>0</v>
      </c>
      <c r="N307" s="173">
        <v>2.4544899999999998</v>
      </c>
      <c r="O307" s="173">
        <f>ROUND(E307*N307,2)</f>
        <v>29.45</v>
      </c>
      <c r="P307" s="173">
        <v>0</v>
      </c>
      <c r="Q307" s="173">
        <f>ROUND(E307*P307,2)</f>
        <v>0</v>
      </c>
      <c r="R307" s="173" t="s">
        <v>325</v>
      </c>
      <c r="S307" s="173" t="s">
        <v>148</v>
      </c>
      <c r="T307" s="174" t="s">
        <v>148</v>
      </c>
      <c r="U307" s="160">
        <v>20.363</v>
      </c>
      <c r="V307" s="160">
        <f>ROUND(E307*U307,2)</f>
        <v>244.36</v>
      </c>
      <c r="W307" s="160"/>
      <c r="X307" s="160" t="s">
        <v>230</v>
      </c>
      <c r="Y307" s="151"/>
      <c r="Z307" s="151"/>
      <c r="AA307" s="151"/>
      <c r="AB307" s="151"/>
      <c r="AC307" s="151"/>
      <c r="AD307" s="151"/>
      <c r="AE307" s="151"/>
      <c r="AF307" s="151"/>
      <c r="AG307" s="151" t="s">
        <v>231</v>
      </c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1" x14ac:dyDescent="0.2">
      <c r="A308" s="158"/>
      <c r="B308" s="159"/>
      <c r="C308" s="255" t="s">
        <v>375</v>
      </c>
      <c r="D308" s="256"/>
      <c r="E308" s="256"/>
      <c r="F308" s="256"/>
      <c r="G308" s="256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51"/>
      <c r="Z308" s="151"/>
      <c r="AA308" s="151"/>
      <c r="AB308" s="151"/>
      <c r="AC308" s="151"/>
      <c r="AD308" s="151"/>
      <c r="AE308" s="151"/>
      <c r="AF308" s="151"/>
      <c r="AG308" s="151" t="s">
        <v>233</v>
      </c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outlineLevel="1" x14ac:dyDescent="0.2">
      <c r="A309" s="175">
        <v>79</v>
      </c>
      <c r="B309" s="176" t="s">
        <v>376</v>
      </c>
      <c r="C309" s="184" t="s">
        <v>377</v>
      </c>
      <c r="D309" s="177" t="s">
        <v>228</v>
      </c>
      <c r="E309" s="178">
        <v>12</v>
      </c>
      <c r="F309" s="179"/>
      <c r="G309" s="180">
        <f>ROUND(E309*F309,2)</f>
        <v>0</v>
      </c>
      <c r="H309" s="179"/>
      <c r="I309" s="180">
        <f>ROUND(E309*H309,2)</f>
        <v>0</v>
      </c>
      <c r="J309" s="179"/>
      <c r="K309" s="180">
        <f>ROUND(E309*J309,2)</f>
        <v>0</v>
      </c>
      <c r="L309" s="180">
        <v>21</v>
      </c>
      <c r="M309" s="180">
        <f>G309*(1+L309/100)</f>
        <v>0</v>
      </c>
      <c r="N309" s="180">
        <v>7.0200000000000002E-3</v>
      </c>
      <c r="O309" s="180">
        <f>ROUND(E309*N309,2)</f>
        <v>0.08</v>
      </c>
      <c r="P309" s="180">
        <v>0</v>
      </c>
      <c r="Q309" s="180">
        <f>ROUND(E309*P309,2)</f>
        <v>0</v>
      </c>
      <c r="R309" s="180"/>
      <c r="S309" s="180" t="s">
        <v>148</v>
      </c>
      <c r="T309" s="181" t="s">
        <v>148</v>
      </c>
      <c r="U309" s="160">
        <v>0.92</v>
      </c>
      <c r="V309" s="160">
        <f>ROUND(E309*U309,2)</f>
        <v>11.04</v>
      </c>
      <c r="W309" s="160"/>
      <c r="X309" s="160" t="s">
        <v>230</v>
      </c>
      <c r="Y309" s="151"/>
      <c r="Z309" s="151"/>
      <c r="AA309" s="151"/>
      <c r="AB309" s="151"/>
      <c r="AC309" s="151"/>
      <c r="AD309" s="151"/>
      <c r="AE309" s="151"/>
      <c r="AF309" s="151"/>
      <c r="AG309" s="151" t="s">
        <v>231</v>
      </c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outlineLevel="1" x14ac:dyDescent="0.2">
      <c r="A310" s="168">
        <v>80</v>
      </c>
      <c r="B310" s="169" t="s">
        <v>378</v>
      </c>
      <c r="C310" s="185" t="s">
        <v>379</v>
      </c>
      <c r="D310" s="170" t="s">
        <v>258</v>
      </c>
      <c r="E310" s="171">
        <v>255.93600000000001</v>
      </c>
      <c r="F310" s="172"/>
      <c r="G310" s="173">
        <f>ROUND(E310*F310,2)</f>
        <v>0</v>
      </c>
      <c r="H310" s="172"/>
      <c r="I310" s="173">
        <f>ROUND(E310*H310,2)</f>
        <v>0</v>
      </c>
      <c r="J310" s="172"/>
      <c r="K310" s="173">
        <f>ROUND(E310*J310,2)</f>
        <v>0</v>
      </c>
      <c r="L310" s="173">
        <v>21</v>
      </c>
      <c r="M310" s="173">
        <f>G310*(1+L310/100)</f>
        <v>0</v>
      </c>
      <c r="N310" s="173">
        <v>2.5249999999999999</v>
      </c>
      <c r="O310" s="173">
        <f>ROUND(E310*N310,2)</f>
        <v>646.24</v>
      </c>
      <c r="P310" s="173">
        <v>0</v>
      </c>
      <c r="Q310" s="173">
        <f>ROUND(E310*P310,2)</f>
        <v>0</v>
      </c>
      <c r="R310" s="173" t="s">
        <v>325</v>
      </c>
      <c r="S310" s="173" t="s">
        <v>148</v>
      </c>
      <c r="T310" s="174" t="s">
        <v>148</v>
      </c>
      <c r="U310" s="160">
        <v>1.3029999999999999</v>
      </c>
      <c r="V310" s="160">
        <f>ROUND(E310*U310,2)</f>
        <v>333.48</v>
      </c>
      <c r="W310" s="160"/>
      <c r="X310" s="160" t="s">
        <v>230</v>
      </c>
      <c r="Y310" s="151"/>
      <c r="Z310" s="151"/>
      <c r="AA310" s="151"/>
      <c r="AB310" s="151"/>
      <c r="AC310" s="151"/>
      <c r="AD310" s="151"/>
      <c r="AE310" s="151"/>
      <c r="AF310" s="151"/>
      <c r="AG310" s="151" t="s">
        <v>231</v>
      </c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outlineLevel="1" x14ac:dyDescent="0.2">
      <c r="A311" s="158"/>
      <c r="B311" s="159"/>
      <c r="C311" s="255" t="s">
        <v>380</v>
      </c>
      <c r="D311" s="256"/>
      <c r="E311" s="256"/>
      <c r="F311" s="256"/>
      <c r="G311" s="256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51"/>
      <c r="Z311" s="151"/>
      <c r="AA311" s="151"/>
      <c r="AB311" s="151"/>
      <c r="AC311" s="151"/>
      <c r="AD311" s="151"/>
      <c r="AE311" s="151"/>
      <c r="AF311" s="151"/>
      <c r="AG311" s="151" t="s">
        <v>233</v>
      </c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outlineLevel="1" x14ac:dyDescent="0.2">
      <c r="A312" s="158"/>
      <c r="B312" s="159"/>
      <c r="C312" s="192" t="s">
        <v>768</v>
      </c>
      <c r="D312" s="189"/>
      <c r="E312" s="190">
        <v>255.93600000000001</v>
      </c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51"/>
      <c r="Z312" s="151"/>
      <c r="AA312" s="151"/>
      <c r="AB312" s="151"/>
      <c r="AC312" s="151"/>
      <c r="AD312" s="151"/>
      <c r="AE312" s="151"/>
      <c r="AF312" s="151"/>
      <c r="AG312" s="151" t="s">
        <v>264</v>
      </c>
      <c r="AH312" s="151">
        <v>0</v>
      </c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</row>
    <row r="313" spans="1:60" outlineLevel="1" x14ac:dyDescent="0.2">
      <c r="A313" s="175">
        <v>81</v>
      </c>
      <c r="B313" s="176" t="s">
        <v>382</v>
      </c>
      <c r="C313" s="184" t="s">
        <v>383</v>
      </c>
      <c r="D313" s="177" t="s">
        <v>384</v>
      </c>
      <c r="E313" s="178">
        <v>3</v>
      </c>
      <c r="F313" s="179"/>
      <c r="G313" s="180">
        <f t="shared" ref="G313:G323" si="0">ROUND(E313*F313,2)</f>
        <v>0</v>
      </c>
      <c r="H313" s="179"/>
      <c r="I313" s="180">
        <f t="shared" ref="I313:I323" si="1">ROUND(E313*H313,2)</f>
        <v>0</v>
      </c>
      <c r="J313" s="179"/>
      <c r="K313" s="180">
        <f t="shared" ref="K313:K323" si="2">ROUND(E313*J313,2)</f>
        <v>0</v>
      </c>
      <c r="L313" s="180">
        <v>21</v>
      </c>
      <c r="M313" s="180">
        <f t="shared" ref="M313:M323" si="3">G313*(1+L313/100)</f>
        <v>0</v>
      </c>
      <c r="N313" s="180">
        <v>0.10199999999999999</v>
      </c>
      <c r="O313" s="180">
        <f t="shared" ref="O313:O323" si="4">ROUND(E313*N313,2)</f>
        <v>0.31</v>
      </c>
      <c r="P313" s="180">
        <v>0</v>
      </c>
      <c r="Q313" s="180">
        <f t="shared" ref="Q313:Q323" si="5">ROUND(E313*P313,2)</f>
        <v>0</v>
      </c>
      <c r="R313" s="180"/>
      <c r="S313" s="180" t="s">
        <v>164</v>
      </c>
      <c r="T313" s="181" t="s">
        <v>149</v>
      </c>
      <c r="U313" s="160">
        <v>0</v>
      </c>
      <c r="V313" s="160">
        <f t="shared" ref="V313:V323" si="6">ROUND(E313*U313,2)</f>
        <v>0</v>
      </c>
      <c r="W313" s="160"/>
      <c r="X313" s="160" t="s">
        <v>385</v>
      </c>
      <c r="Y313" s="151"/>
      <c r="Z313" s="151"/>
      <c r="AA313" s="151"/>
      <c r="AB313" s="151"/>
      <c r="AC313" s="151"/>
      <c r="AD313" s="151"/>
      <c r="AE313" s="151"/>
      <c r="AF313" s="151"/>
      <c r="AG313" s="151" t="s">
        <v>386</v>
      </c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outlineLevel="1" x14ac:dyDescent="0.2">
      <c r="A314" s="175">
        <v>82</v>
      </c>
      <c r="B314" s="176" t="s">
        <v>387</v>
      </c>
      <c r="C314" s="184" t="s">
        <v>388</v>
      </c>
      <c r="D314" s="177" t="s">
        <v>384</v>
      </c>
      <c r="E314" s="178">
        <v>1</v>
      </c>
      <c r="F314" s="179"/>
      <c r="G314" s="180">
        <f t="shared" si="0"/>
        <v>0</v>
      </c>
      <c r="H314" s="179"/>
      <c r="I314" s="180">
        <f t="shared" si="1"/>
        <v>0</v>
      </c>
      <c r="J314" s="179"/>
      <c r="K314" s="180">
        <f t="shared" si="2"/>
        <v>0</v>
      </c>
      <c r="L314" s="180">
        <v>21</v>
      </c>
      <c r="M314" s="180">
        <f t="shared" si="3"/>
        <v>0</v>
      </c>
      <c r="N314" s="180">
        <v>0</v>
      </c>
      <c r="O314" s="180">
        <f t="shared" si="4"/>
        <v>0</v>
      </c>
      <c r="P314" s="180">
        <v>0</v>
      </c>
      <c r="Q314" s="180">
        <f t="shared" si="5"/>
        <v>0</v>
      </c>
      <c r="R314" s="180"/>
      <c r="S314" s="180" t="s">
        <v>164</v>
      </c>
      <c r="T314" s="181" t="s">
        <v>149</v>
      </c>
      <c r="U314" s="160">
        <v>0</v>
      </c>
      <c r="V314" s="160">
        <f t="shared" si="6"/>
        <v>0</v>
      </c>
      <c r="W314" s="160"/>
      <c r="X314" s="160" t="s">
        <v>385</v>
      </c>
      <c r="Y314" s="151"/>
      <c r="Z314" s="151"/>
      <c r="AA314" s="151"/>
      <c r="AB314" s="151"/>
      <c r="AC314" s="151"/>
      <c r="AD314" s="151"/>
      <c r="AE314" s="151"/>
      <c r="AF314" s="151"/>
      <c r="AG314" s="151" t="s">
        <v>386</v>
      </c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</row>
    <row r="315" spans="1:60" outlineLevel="1" x14ac:dyDescent="0.2">
      <c r="A315" s="175">
        <v>83</v>
      </c>
      <c r="B315" s="176" t="s">
        <v>389</v>
      </c>
      <c r="C315" s="184" t="s">
        <v>390</v>
      </c>
      <c r="D315" s="177" t="s">
        <v>391</v>
      </c>
      <c r="E315" s="178">
        <v>68</v>
      </c>
      <c r="F315" s="179"/>
      <c r="G315" s="180">
        <f t="shared" si="0"/>
        <v>0</v>
      </c>
      <c r="H315" s="179"/>
      <c r="I315" s="180">
        <f t="shared" si="1"/>
        <v>0</v>
      </c>
      <c r="J315" s="179"/>
      <c r="K315" s="180">
        <f t="shared" si="2"/>
        <v>0</v>
      </c>
      <c r="L315" s="180">
        <v>21</v>
      </c>
      <c r="M315" s="180">
        <f t="shared" si="3"/>
        <v>0</v>
      </c>
      <c r="N315" s="180">
        <v>0</v>
      </c>
      <c r="O315" s="180">
        <f t="shared" si="4"/>
        <v>0</v>
      </c>
      <c r="P315" s="180">
        <v>0</v>
      </c>
      <c r="Q315" s="180">
        <f t="shared" si="5"/>
        <v>0</v>
      </c>
      <c r="R315" s="180"/>
      <c r="S315" s="180" t="s">
        <v>164</v>
      </c>
      <c r="T315" s="181" t="s">
        <v>149</v>
      </c>
      <c r="U315" s="160">
        <v>0</v>
      </c>
      <c r="V315" s="160">
        <f t="shared" si="6"/>
        <v>0</v>
      </c>
      <c r="W315" s="160"/>
      <c r="X315" s="160" t="s">
        <v>385</v>
      </c>
      <c r="Y315" s="151"/>
      <c r="Z315" s="151"/>
      <c r="AA315" s="151"/>
      <c r="AB315" s="151"/>
      <c r="AC315" s="151"/>
      <c r="AD315" s="151"/>
      <c r="AE315" s="151"/>
      <c r="AF315" s="151"/>
      <c r="AG315" s="151" t="s">
        <v>386</v>
      </c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outlineLevel="1" x14ac:dyDescent="0.2">
      <c r="A316" s="175">
        <v>84</v>
      </c>
      <c r="B316" s="176" t="s">
        <v>392</v>
      </c>
      <c r="C316" s="184" t="s">
        <v>393</v>
      </c>
      <c r="D316" s="177" t="s">
        <v>391</v>
      </c>
      <c r="E316" s="178">
        <v>13</v>
      </c>
      <c r="F316" s="179"/>
      <c r="G316" s="180">
        <f t="shared" si="0"/>
        <v>0</v>
      </c>
      <c r="H316" s="179"/>
      <c r="I316" s="180">
        <f t="shared" si="1"/>
        <v>0</v>
      </c>
      <c r="J316" s="179"/>
      <c r="K316" s="180">
        <f t="shared" si="2"/>
        <v>0</v>
      </c>
      <c r="L316" s="180">
        <v>21</v>
      </c>
      <c r="M316" s="180">
        <f t="shared" si="3"/>
        <v>0</v>
      </c>
      <c r="N316" s="180">
        <v>0</v>
      </c>
      <c r="O316" s="180">
        <f t="shared" si="4"/>
        <v>0</v>
      </c>
      <c r="P316" s="180">
        <v>0</v>
      </c>
      <c r="Q316" s="180">
        <f t="shared" si="5"/>
        <v>0</v>
      </c>
      <c r="R316" s="180"/>
      <c r="S316" s="180" t="s">
        <v>164</v>
      </c>
      <c r="T316" s="181" t="s">
        <v>149</v>
      </c>
      <c r="U316" s="160">
        <v>0</v>
      </c>
      <c r="V316" s="160">
        <f t="shared" si="6"/>
        <v>0</v>
      </c>
      <c r="W316" s="160"/>
      <c r="X316" s="160" t="s">
        <v>385</v>
      </c>
      <c r="Y316" s="151"/>
      <c r="Z316" s="151"/>
      <c r="AA316" s="151"/>
      <c r="AB316" s="151"/>
      <c r="AC316" s="151"/>
      <c r="AD316" s="151"/>
      <c r="AE316" s="151"/>
      <c r="AF316" s="151"/>
      <c r="AG316" s="151" t="s">
        <v>386</v>
      </c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</row>
    <row r="317" spans="1:60" ht="22.5" outlineLevel="1" x14ac:dyDescent="0.2">
      <c r="A317" s="175">
        <v>85</v>
      </c>
      <c r="B317" s="176" t="s">
        <v>394</v>
      </c>
      <c r="C317" s="184" t="s">
        <v>395</v>
      </c>
      <c r="D317" s="177" t="s">
        <v>228</v>
      </c>
      <c r="E317" s="178">
        <v>12</v>
      </c>
      <c r="F317" s="179"/>
      <c r="G317" s="180">
        <f t="shared" si="0"/>
        <v>0</v>
      </c>
      <c r="H317" s="179"/>
      <c r="I317" s="180">
        <f t="shared" si="1"/>
        <v>0</v>
      </c>
      <c r="J317" s="179"/>
      <c r="K317" s="180">
        <f t="shared" si="2"/>
        <v>0</v>
      </c>
      <c r="L317" s="180">
        <v>21</v>
      </c>
      <c r="M317" s="180">
        <f t="shared" si="3"/>
        <v>0</v>
      </c>
      <c r="N317" s="180">
        <v>0.158</v>
      </c>
      <c r="O317" s="180">
        <f t="shared" si="4"/>
        <v>1.9</v>
      </c>
      <c r="P317" s="180">
        <v>0</v>
      </c>
      <c r="Q317" s="180">
        <f t="shared" si="5"/>
        <v>0</v>
      </c>
      <c r="R317" s="180" t="s">
        <v>340</v>
      </c>
      <c r="S317" s="180" t="s">
        <v>148</v>
      </c>
      <c r="T317" s="181" t="s">
        <v>148</v>
      </c>
      <c r="U317" s="160">
        <v>0</v>
      </c>
      <c r="V317" s="160">
        <f t="shared" si="6"/>
        <v>0</v>
      </c>
      <c r="W317" s="160"/>
      <c r="X317" s="160" t="s">
        <v>341</v>
      </c>
      <c r="Y317" s="151"/>
      <c r="Z317" s="151"/>
      <c r="AA317" s="151"/>
      <c r="AB317" s="151"/>
      <c r="AC317" s="151"/>
      <c r="AD317" s="151"/>
      <c r="AE317" s="151"/>
      <c r="AF317" s="151"/>
      <c r="AG317" s="151" t="s">
        <v>342</v>
      </c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ht="22.5" outlineLevel="1" x14ac:dyDescent="0.2">
      <c r="A318" s="175">
        <v>86</v>
      </c>
      <c r="B318" s="176" t="s">
        <v>396</v>
      </c>
      <c r="C318" s="184" t="s">
        <v>397</v>
      </c>
      <c r="D318" s="177" t="s">
        <v>228</v>
      </c>
      <c r="E318" s="178">
        <v>12.12</v>
      </c>
      <c r="F318" s="179"/>
      <c r="G318" s="180">
        <f t="shared" si="0"/>
        <v>0</v>
      </c>
      <c r="H318" s="179"/>
      <c r="I318" s="180">
        <f t="shared" si="1"/>
        <v>0</v>
      </c>
      <c r="J318" s="179"/>
      <c r="K318" s="180">
        <f t="shared" si="2"/>
        <v>0</v>
      </c>
      <c r="L318" s="180">
        <v>21</v>
      </c>
      <c r="M318" s="180">
        <f t="shared" si="3"/>
        <v>0</v>
      </c>
      <c r="N318" s="180">
        <v>1.6140000000000001</v>
      </c>
      <c r="O318" s="180">
        <f t="shared" si="4"/>
        <v>19.559999999999999</v>
      </c>
      <c r="P318" s="180">
        <v>0</v>
      </c>
      <c r="Q318" s="180">
        <f t="shared" si="5"/>
        <v>0</v>
      </c>
      <c r="R318" s="180" t="s">
        <v>340</v>
      </c>
      <c r="S318" s="180" t="s">
        <v>148</v>
      </c>
      <c r="T318" s="181" t="s">
        <v>148</v>
      </c>
      <c r="U318" s="160">
        <v>0</v>
      </c>
      <c r="V318" s="160">
        <f t="shared" si="6"/>
        <v>0</v>
      </c>
      <c r="W318" s="160"/>
      <c r="X318" s="160" t="s">
        <v>341</v>
      </c>
      <c r="Y318" s="151"/>
      <c r="Z318" s="151"/>
      <c r="AA318" s="151"/>
      <c r="AB318" s="151"/>
      <c r="AC318" s="151"/>
      <c r="AD318" s="151"/>
      <c r="AE318" s="151"/>
      <c r="AF318" s="151"/>
      <c r="AG318" s="151" t="s">
        <v>342</v>
      </c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ht="22.5" outlineLevel="1" x14ac:dyDescent="0.2">
      <c r="A319" s="175">
        <v>87</v>
      </c>
      <c r="B319" s="176" t="s">
        <v>398</v>
      </c>
      <c r="C319" s="184" t="s">
        <v>399</v>
      </c>
      <c r="D319" s="177" t="s">
        <v>228</v>
      </c>
      <c r="E319" s="178">
        <v>12.12</v>
      </c>
      <c r="F319" s="179"/>
      <c r="G319" s="180">
        <f t="shared" si="0"/>
        <v>0</v>
      </c>
      <c r="H319" s="179"/>
      <c r="I319" s="180">
        <f t="shared" si="1"/>
        <v>0</v>
      </c>
      <c r="J319" s="179"/>
      <c r="K319" s="180">
        <f t="shared" si="2"/>
        <v>0</v>
      </c>
      <c r="L319" s="180">
        <v>21</v>
      </c>
      <c r="M319" s="180">
        <f t="shared" si="3"/>
        <v>0</v>
      </c>
      <c r="N319" s="180">
        <v>0.56999999999999995</v>
      </c>
      <c r="O319" s="180">
        <f t="shared" si="4"/>
        <v>6.91</v>
      </c>
      <c r="P319" s="180">
        <v>0</v>
      </c>
      <c r="Q319" s="180">
        <f t="shared" si="5"/>
        <v>0</v>
      </c>
      <c r="R319" s="180" t="s">
        <v>340</v>
      </c>
      <c r="S319" s="180" t="s">
        <v>148</v>
      </c>
      <c r="T319" s="181" t="s">
        <v>148</v>
      </c>
      <c r="U319" s="160">
        <v>0</v>
      </c>
      <c r="V319" s="160">
        <f t="shared" si="6"/>
        <v>0</v>
      </c>
      <c r="W319" s="160"/>
      <c r="X319" s="160" t="s">
        <v>341</v>
      </c>
      <c r="Y319" s="151"/>
      <c r="Z319" s="151"/>
      <c r="AA319" s="151"/>
      <c r="AB319" s="151"/>
      <c r="AC319" s="151"/>
      <c r="AD319" s="151"/>
      <c r="AE319" s="151"/>
      <c r="AF319" s="151"/>
      <c r="AG319" s="151" t="s">
        <v>342</v>
      </c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</row>
    <row r="320" spans="1:60" ht="22.5" outlineLevel="1" x14ac:dyDescent="0.2">
      <c r="A320" s="175">
        <v>88</v>
      </c>
      <c r="B320" s="176" t="s">
        <v>400</v>
      </c>
      <c r="C320" s="184" t="s">
        <v>401</v>
      </c>
      <c r="D320" s="177" t="s">
        <v>228</v>
      </c>
      <c r="E320" s="178">
        <v>9.09</v>
      </c>
      <c r="F320" s="179"/>
      <c r="G320" s="180">
        <f t="shared" si="0"/>
        <v>0</v>
      </c>
      <c r="H320" s="179"/>
      <c r="I320" s="180">
        <f t="shared" si="1"/>
        <v>0</v>
      </c>
      <c r="J320" s="179"/>
      <c r="K320" s="180">
        <f t="shared" si="2"/>
        <v>0</v>
      </c>
      <c r="L320" s="180">
        <v>21</v>
      </c>
      <c r="M320" s="180">
        <f t="shared" si="3"/>
        <v>0</v>
      </c>
      <c r="N320" s="180">
        <v>0.25</v>
      </c>
      <c r="O320" s="180">
        <f t="shared" si="4"/>
        <v>2.27</v>
      </c>
      <c r="P320" s="180">
        <v>0</v>
      </c>
      <c r="Q320" s="180">
        <f t="shared" si="5"/>
        <v>0</v>
      </c>
      <c r="R320" s="180" t="s">
        <v>340</v>
      </c>
      <c r="S320" s="180" t="s">
        <v>148</v>
      </c>
      <c r="T320" s="181" t="s">
        <v>148</v>
      </c>
      <c r="U320" s="160">
        <v>0</v>
      </c>
      <c r="V320" s="160">
        <f t="shared" si="6"/>
        <v>0</v>
      </c>
      <c r="W320" s="160"/>
      <c r="X320" s="160" t="s">
        <v>341</v>
      </c>
      <c r="Y320" s="151"/>
      <c r="Z320" s="151"/>
      <c r="AA320" s="151"/>
      <c r="AB320" s="151"/>
      <c r="AC320" s="151"/>
      <c r="AD320" s="151"/>
      <c r="AE320" s="151"/>
      <c r="AF320" s="151"/>
      <c r="AG320" s="151" t="s">
        <v>342</v>
      </c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ht="22.5" outlineLevel="1" x14ac:dyDescent="0.2">
      <c r="A321" s="175">
        <v>89</v>
      </c>
      <c r="B321" s="176" t="s">
        <v>402</v>
      </c>
      <c r="C321" s="184" t="s">
        <v>403</v>
      </c>
      <c r="D321" s="177" t="s">
        <v>228</v>
      </c>
      <c r="E321" s="178">
        <v>10.1</v>
      </c>
      <c r="F321" s="179"/>
      <c r="G321" s="180">
        <f t="shared" si="0"/>
        <v>0</v>
      </c>
      <c r="H321" s="179"/>
      <c r="I321" s="180">
        <f t="shared" si="1"/>
        <v>0</v>
      </c>
      <c r="J321" s="179"/>
      <c r="K321" s="180">
        <f t="shared" si="2"/>
        <v>0</v>
      </c>
      <c r="L321" s="180">
        <v>21</v>
      </c>
      <c r="M321" s="180">
        <f t="shared" si="3"/>
        <v>0</v>
      </c>
      <c r="N321" s="180">
        <v>0.5</v>
      </c>
      <c r="O321" s="180">
        <f t="shared" si="4"/>
        <v>5.05</v>
      </c>
      <c r="P321" s="180">
        <v>0</v>
      </c>
      <c r="Q321" s="180">
        <f t="shared" si="5"/>
        <v>0</v>
      </c>
      <c r="R321" s="180" t="s">
        <v>340</v>
      </c>
      <c r="S321" s="180" t="s">
        <v>148</v>
      </c>
      <c r="T321" s="181" t="s">
        <v>148</v>
      </c>
      <c r="U321" s="160">
        <v>0</v>
      </c>
      <c r="V321" s="160">
        <f t="shared" si="6"/>
        <v>0</v>
      </c>
      <c r="W321" s="160"/>
      <c r="X321" s="160" t="s">
        <v>341</v>
      </c>
      <c r="Y321" s="151"/>
      <c r="Z321" s="151"/>
      <c r="AA321" s="151"/>
      <c r="AB321" s="151"/>
      <c r="AC321" s="151"/>
      <c r="AD321" s="151"/>
      <c r="AE321" s="151"/>
      <c r="AF321" s="151"/>
      <c r="AG321" s="151" t="s">
        <v>342</v>
      </c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ht="22.5" outlineLevel="1" x14ac:dyDescent="0.2">
      <c r="A322" s="175">
        <v>90</v>
      </c>
      <c r="B322" s="176" t="s">
        <v>404</v>
      </c>
      <c r="C322" s="184" t="s">
        <v>405</v>
      </c>
      <c r="D322" s="177" t="s">
        <v>228</v>
      </c>
      <c r="E322" s="178">
        <v>36.36</v>
      </c>
      <c r="F322" s="179"/>
      <c r="G322" s="180">
        <f t="shared" si="0"/>
        <v>0</v>
      </c>
      <c r="H322" s="179"/>
      <c r="I322" s="180">
        <f t="shared" si="1"/>
        <v>0</v>
      </c>
      <c r="J322" s="179"/>
      <c r="K322" s="180">
        <f t="shared" si="2"/>
        <v>0</v>
      </c>
      <c r="L322" s="180">
        <v>21</v>
      </c>
      <c r="M322" s="180">
        <f t="shared" si="3"/>
        <v>0</v>
      </c>
      <c r="N322" s="180">
        <v>1</v>
      </c>
      <c r="O322" s="180">
        <f t="shared" si="4"/>
        <v>36.36</v>
      </c>
      <c r="P322" s="180">
        <v>0</v>
      </c>
      <c r="Q322" s="180">
        <f t="shared" si="5"/>
        <v>0</v>
      </c>
      <c r="R322" s="180" t="s">
        <v>340</v>
      </c>
      <c r="S322" s="180" t="s">
        <v>148</v>
      </c>
      <c r="T322" s="181" t="s">
        <v>148</v>
      </c>
      <c r="U322" s="160">
        <v>0</v>
      </c>
      <c r="V322" s="160">
        <f t="shared" si="6"/>
        <v>0</v>
      </c>
      <c r="W322" s="160"/>
      <c r="X322" s="160" t="s">
        <v>341</v>
      </c>
      <c r="Y322" s="151"/>
      <c r="Z322" s="151"/>
      <c r="AA322" s="151"/>
      <c r="AB322" s="151"/>
      <c r="AC322" s="151"/>
      <c r="AD322" s="151"/>
      <c r="AE322" s="151"/>
      <c r="AF322" s="151"/>
      <c r="AG322" s="151" t="s">
        <v>342</v>
      </c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</row>
    <row r="323" spans="1:60" outlineLevel="1" x14ac:dyDescent="0.2">
      <c r="A323" s="175">
        <v>91</v>
      </c>
      <c r="B323" s="176" t="s">
        <v>567</v>
      </c>
      <c r="C323" s="184" t="s">
        <v>568</v>
      </c>
      <c r="D323" s="177" t="s">
        <v>254</v>
      </c>
      <c r="E323" s="178">
        <v>399.9</v>
      </c>
      <c r="F323" s="179"/>
      <c r="G323" s="180">
        <f t="shared" si="0"/>
        <v>0</v>
      </c>
      <c r="H323" s="179"/>
      <c r="I323" s="180">
        <f t="shared" si="1"/>
        <v>0</v>
      </c>
      <c r="J323" s="179"/>
      <c r="K323" s="180">
        <f t="shared" si="2"/>
        <v>0</v>
      </c>
      <c r="L323" s="180">
        <v>21</v>
      </c>
      <c r="M323" s="180">
        <f t="shared" si="3"/>
        <v>0</v>
      </c>
      <c r="N323" s="180">
        <v>0.1</v>
      </c>
      <c r="O323" s="180">
        <f t="shared" si="4"/>
        <v>39.99</v>
      </c>
      <c r="P323" s="180">
        <v>0</v>
      </c>
      <c r="Q323" s="180">
        <f t="shared" si="5"/>
        <v>0</v>
      </c>
      <c r="R323" s="180" t="s">
        <v>340</v>
      </c>
      <c r="S323" s="180" t="s">
        <v>148</v>
      </c>
      <c r="T323" s="181" t="s">
        <v>148</v>
      </c>
      <c r="U323" s="160">
        <v>0</v>
      </c>
      <c r="V323" s="160">
        <f t="shared" si="6"/>
        <v>0</v>
      </c>
      <c r="W323" s="160"/>
      <c r="X323" s="160" t="s">
        <v>341</v>
      </c>
      <c r="Y323" s="151"/>
      <c r="Z323" s="151"/>
      <c r="AA323" s="151"/>
      <c r="AB323" s="151"/>
      <c r="AC323" s="151"/>
      <c r="AD323" s="151"/>
      <c r="AE323" s="151"/>
      <c r="AF323" s="151"/>
      <c r="AG323" s="151" t="s">
        <v>342</v>
      </c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x14ac:dyDescent="0.2">
      <c r="A324" s="162" t="s">
        <v>143</v>
      </c>
      <c r="B324" s="163" t="s">
        <v>94</v>
      </c>
      <c r="C324" s="183" t="s">
        <v>95</v>
      </c>
      <c r="D324" s="164"/>
      <c r="E324" s="165"/>
      <c r="F324" s="166"/>
      <c r="G324" s="166">
        <f>SUMIF(AG325:AG328,"&lt;&gt;NOR",G325:G328)</f>
        <v>0</v>
      </c>
      <c r="H324" s="166"/>
      <c r="I324" s="166">
        <f>SUM(I325:I328)</f>
        <v>0</v>
      </c>
      <c r="J324" s="166"/>
      <c r="K324" s="166">
        <f>SUM(K325:K328)</f>
        <v>0</v>
      </c>
      <c r="L324" s="166"/>
      <c r="M324" s="166">
        <f>SUM(M325:M328)</f>
        <v>0</v>
      </c>
      <c r="N324" s="166"/>
      <c r="O324" s="166">
        <f>SUM(O325:O328)</f>
        <v>2.5</v>
      </c>
      <c r="P324" s="166"/>
      <c r="Q324" s="166">
        <f>SUM(Q325:Q328)</f>
        <v>0</v>
      </c>
      <c r="R324" s="166"/>
      <c r="S324" s="166"/>
      <c r="T324" s="167"/>
      <c r="U324" s="161"/>
      <c r="V324" s="161">
        <f>SUM(V325:V328)</f>
        <v>1.9</v>
      </c>
      <c r="W324" s="161"/>
      <c r="X324" s="161"/>
      <c r="AG324" t="s">
        <v>144</v>
      </c>
    </row>
    <row r="325" spans="1:60" outlineLevel="1" x14ac:dyDescent="0.2">
      <c r="A325" s="175">
        <v>92</v>
      </c>
      <c r="B325" s="176" t="s">
        <v>769</v>
      </c>
      <c r="C325" s="184" t="s">
        <v>407</v>
      </c>
      <c r="D325" s="177" t="s">
        <v>408</v>
      </c>
      <c r="E325" s="178">
        <v>1</v>
      </c>
      <c r="F325" s="179"/>
      <c r="G325" s="180">
        <f>ROUND(E325*F325,2)</f>
        <v>0</v>
      </c>
      <c r="H325" s="179"/>
      <c r="I325" s="180">
        <f>ROUND(E325*H325,2)</f>
        <v>0</v>
      </c>
      <c r="J325" s="179"/>
      <c r="K325" s="180">
        <f>ROUND(E325*J325,2)</f>
        <v>0</v>
      </c>
      <c r="L325" s="180">
        <v>21</v>
      </c>
      <c r="M325" s="180">
        <f>G325*(1+L325/100)</f>
        <v>0</v>
      </c>
      <c r="N325" s="180">
        <v>0</v>
      </c>
      <c r="O325" s="180">
        <f>ROUND(E325*N325,2)</f>
        <v>0</v>
      </c>
      <c r="P325" s="180">
        <v>0</v>
      </c>
      <c r="Q325" s="180">
        <f>ROUND(E325*P325,2)</f>
        <v>0</v>
      </c>
      <c r="R325" s="180"/>
      <c r="S325" s="180" t="s">
        <v>164</v>
      </c>
      <c r="T325" s="181" t="s">
        <v>149</v>
      </c>
      <c r="U325" s="160">
        <v>0</v>
      </c>
      <c r="V325" s="160">
        <f>ROUND(E325*U325,2)</f>
        <v>0</v>
      </c>
      <c r="W325" s="160"/>
      <c r="X325" s="160" t="s">
        <v>385</v>
      </c>
      <c r="Y325" s="151"/>
      <c r="Z325" s="151"/>
      <c r="AA325" s="151"/>
      <c r="AB325" s="151"/>
      <c r="AC325" s="151"/>
      <c r="AD325" s="151"/>
      <c r="AE325" s="151"/>
      <c r="AF325" s="151"/>
      <c r="AG325" s="151" t="s">
        <v>386</v>
      </c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</row>
    <row r="326" spans="1:60" outlineLevel="1" x14ac:dyDescent="0.2">
      <c r="A326" s="175">
        <v>93</v>
      </c>
      <c r="B326" s="176" t="s">
        <v>770</v>
      </c>
      <c r="C326" s="184" t="s">
        <v>771</v>
      </c>
      <c r="D326" s="177" t="s">
        <v>254</v>
      </c>
      <c r="E326" s="178">
        <v>10</v>
      </c>
      <c r="F326" s="179"/>
      <c r="G326" s="180">
        <f>ROUND(E326*F326,2)</f>
        <v>0</v>
      </c>
      <c r="H326" s="179"/>
      <c r="I326" s="180">
        <f>ROUND(E326*H326,2)</f>
        <v>0</v>
      </c>
      <c r="J326" s="179"/>
      <c r="K326" s="180">
        <f>ROUND(E326*J326,2)</f>
        <v>0</v>
      </c>
      <c r="L326" s="180">
        <v>21</v>
      </c>
      <c r="M326" s="180">
        <f>G326*(1+L326/100)</f>
        <v>0</v>
      </c>
      <c r="N326" s="180">
        <v>0.1</v>
      </c>
      <c r="O326" s="180">
        <f>ROUND(E326*N326,2)</f>
        <v>1</v>
      </c>
      <c r="P326" s="180">
        <v>0</v>
      </c>
      <c r="Q326" s="180">
        <f>ROUND(E326*P326,2)</f>
        <v>0</v>
      </c>
      <c r="R326" s="180"/>
      <c r="S326" s="180" t="s">
        <v>164</v>
      </c>
      <c r="T326" s="181" t="s">
        <v>149</v>
      </c>
      <c r="U326" s="160">
        <v>0.19</v>
      </c>
      <c r="V326" s="160">
        <f>ROUND(E326*U326,2)</f>
        <v>1.9</v>
      </c>
      <c r="W326" s="160"/>
      <c r="X326" s="160" t="s">
        <v>385</v>
      </c>
      <c r="Y326" s="151"/>
      <c r="Z326" s="151"/>
      <c r="AA326" s="151"/>
      <c r="AB326" s="151"/>
      <c r="AC326" s="151"/>
      <c r="AD326" s="151"/>
      <c r="AE326" s="151"/>
      <c r="AF326" s="151"/>
      <c r="AG326" s="151" t="s">
        <v>386</v>
      </c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outlineLevel="1" x14ac:dyDescent="0.2">
      <c r="A327" s="175">
        <v>94</v>
      </c>
      <c r="B327" s="176" t="s">
        <v>772</v>
      </c>
      <c r="C327" s="184" t="s">
        <v>773</v>
      </c>
      <c r="D327" s="177" t="s">
        <v>408</v>
      </c>
      <c r="E327" s="178">
        <v>3</v>
      </c>
      <c r="F327" s="179"/>
      <c r="G327" s="180">
        <f>ROUND(E327*F327,2)</f>
        <v>0</v>
      </c>
      <c r="H327" s="179"/>
      <c r="I327" s="180">
        <f>ROUND(E327*H327,2)</f>
        <v>0</v>
      </c>
      <c r="J327" s="179"/>
      <c r="K327" s="180">
        <f>ROUND(E327*J327,2)</f>
        <v>0</v>
      </c>
      <c r="L327" s="180">
        <v>21</v>
      </c>
      <c r="M327" s="180">
        <f>G327*(1+L327/100)</f>
        <v>0</v>
      </c>
      <c r="N327" s="180">
        <v>0.5</v>
      </c>
      <c r="O327" s="180">
        <f>ROUND(E327*N327,2)</f>
        <v>1.5</v>
      </c>
      <c r="P327" s="180">
        <v>0</v>
      </c>
      <c r="Q327" s="180">
        <f>ROUND(E327*P327,2)</f>
        <v>0</v>
      </c>
      <c r="R327" s="180"/>
      <c r="S327" s="180" t="s">
        <v>164</v>
      </c>
      <c r="T327" s="181" t="s">
        <v>149</v>
      </c>
      <c r="U327" s="160">
        <v>0</v>
      </c>
      <c r="V327" s="160">
        <f>ROUND(E327*U327,2)</f>
        <v>0</v>
      </c>
      <c r="W327" s="160"/>
      <c r="X327" s="160" t="s">
        <v>385</v>
      </c>
      <c r="Y327" s="151"/>
      <c r="Z327" s="151"/>
      <c r="AA327" s="151"/>
      <c r="AB327" s="151"/>
      <c r="AC327" s="151"/>
      <c r="AD327" s="151"/>
      <c r="AE327" s="151"/>
      <c r="AF327" s="151"/>
      <c r="AG327" s="151" t="s">
        <v>386</v>
      </c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outlineLevel="1" x14ac:dyDescent="0.2">
      <c r="A328" s="175">
        <v>95</v>
      </c>
      <c r="B328" s="176" t="s">
        <v>774</v>
      </c>
      <c r="C328" s="184" t="s">
        <v>775</v>
      </c>
      <c r="D328" s="177" t="s">
        <v>576</v>
      </c>
      <c r="E328" s="178">
        <v>10</v>
      </c>
      <c r="F328" s="179"/>
      <c r="G328" s="180">
        <f>ROUND(E328*F328,2)</f>
        <v>0</v>
      </c>
      <c r="H328" s="179"/>
      <c r="I328" s="180">
        <f>ROUND(E328*H328,2)</f>
        <v>0</v>
      </c>
      <c r="J328" s="179"/>
      <c r="K328" s="180">
        <f>ROUND(E328*J328,2)</f>
        <v>0</v>
      </c>
      <c r="L328" s="180">
        <v>21</v>
      </c>
      <c r="M328" s="180">
        <f>G328*(1+L328/100)</f>
        <v>0</v>
      </c>
      <c r="N328" s="180">
        <v>0</v>
      </c>
      <c r="O328" s="180">
        <f>ROUND(E328*N328,2)</f>
        <v>0</v>
      </c>
      <c r="P328" s="180">
        <v>0</v>
      </c>
      <c r="Q328" s="180">
        <f>ROUND(E328*P328,2)</f>
        <v>0</v>
      </c>
      <c r="R328" s="180"/>
      <c r="S328" s="180" t="s">
        <v>164</v>
      </c>
      <c r="T328" s="181" t="s">
        <v>149</v>
      </c>
      <c r="U328" s="160">
        <v>0</v>
      </c>
      <c r="V328" s="160">
        <f>ROUND(E328*U328,2)</f>
        <v>0</v>
      </c>
      <c r="W328" s="160"/>
      <c r="X328" s="160" t="s">
        <v>385</v>
      </c>
      <c r="Y328" s="151"/>
      <c r="Z328" s="151"/>
      <c r="AA328" s="151"/>
      <c r="AB328" s="151"/>
      <c r="AC328" s="151"/>
      <c r="AD328" s="151"/>
      <c r="AE328" s="151"/>
      <c r="AF328" s="151"/>
      <c r="AG328" s="151" t="s">
        <v>386</v>
      </c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</row>
    <row r="329" spans="1:60" x14ac:dyDescent="0.2">
      <c r="A329" s="162" t="s">
        <v>143</v>
      </c>
      <c r="B329" s="163" t="s">
        <v>96</v>
      </c>
      <c r="C329" s="183" t="s">
        <v>97</v>
      </c>
      <c r="D329" s="164"/>
      <c r="E329" s="165"/>
      <c r="F329" s="166"/>
      <c r="G329" s="166">
        <f>SUMIF(AG330:AG342,"&lt;&gt;NOR",G330:G342)</f>
        <v>0</v>
      </c>
      <c r="H329" s="166"/>
      <c r="I329" s="166">
        <f>SUM(I330:I342)</f>
        <v>0</v>
      </c>
      <c r="J329" s="166"/>
      <c r="K329" s="166">
        <f>SUM(K330:K342)</f>
        <v>0</v>
      </c>
      <c r="L329" s="166"/>
      <c r="M329" s="166">
        <f>SUM(M330:M342)</f>
        <v>0</v>
      </c>
      <c r="N329" s="166"/>
      <c r="O329" s="166">
        <f>SUM(O330:O342)</f>
        <v>8.61</v>
      </c>
      <c r="P329" s="166"/>
      <c r="Q329" s="166">
        <f>SUM(Q330:Q342)</f>
        <v>0</v>
      </c>
      <c r="R329" s="166"/>
      <c r="S329" s="166"/>
      <c r="T329" s="167"/>
      <c r="U329" s="161"/>
      <c r="V329" s="161">
        <f>SUM(V330:V342)</f>
        <v>11.44</v>
      </c>
      <c r="W329" s="161"/>
      <c r="X329" s="161"/>
      <c r="AG329" t="s">
        <v>144</v>
      </c>
    </row>
    <row r="330" spans="1:60" ht="33.75" outlineLevel="1" x14ac:dyDescent="0.2">
      <c r="A330" s="168">
        <v>96</v>
      </c>
      <c r="B330" s="169" t="s">
        <v>776</v>
      </c>
      <c r="C330" s="185" t="s">
        <v>777</v>
      </c>
      <c r="D330" s="170" t="s">
        <v>254</v>
      </c>
      <c r="E330" s="171">
        <v>10</v>
      </c>
      <c r="F330" s="172"/>
      <c r="G330" s="173">
        <f>ROUND(E330*F330,2)</f>
        <v>0</v>
      </c>
      <c r="H330" s="172"/>
      <c r="I330" s="173">
        <f>ROUND(E330*H330,2)</f>
        <v>0</v>
      </c>
      <c r="J330" s="172"/>
      <c r="K330" s="173">
        <f>ROUND(E330*J330,2)</f>
        <v>0</v>
      </c>
      <c r="L330" s="173">
        <v>21</v>
      </c>
      <c r="M330" s="173">
        <f>G330*(1+L330/100)</f>
        <v>0</v>
      </c>
      <c r="N330" s="173">
        <v>0.15223999999999999</v>
      </c>
      <c r="O330" s="173">
        <f>ROUND(E330*N330,2)</f>
        <v>1.52</v>
      </c>
      <c r="P330" s="173">
        <v>0</v>
      </c>
      <c r="Q330" s="173">
        <f>ROUND(E330*P330,2)</f>
        <v>0</v>
      </c>
      <c r="R330" s="173" t="s">
        <v>357</v>
      </c>
      <c r="S330" s="173" t="s">
        <v>148</v>
      </c>
      <c r="T330" s="174" t="s">
        <v>148</v>
      </c>
      <c r="U330" s="160">
        <v>0.14000000000000001</v>
      </c>
      <c r="V330" s="160">
        <f>ROUND(E330*U330,2)</f>
        <v>1.4</v>
      </c>
      <c r="W330" s="160"/>
      <c r="X330" s="160" t="s">
        <v>230</v>
      </c>
      <c r="Y330" s="151"/>
      <c r="Z330" s="151"/>
      <c r="AA330" s="151"/>
      <c r="AB330" s="151"/>
      <c r="AC330" s="151"/>
      <c r="AD330" s="151"/>
      <c r="AE330" s="151"/>
      <c r="AF330" s="151"/>
      <c r="AG330" s="151" t="s">
        <v>231</v>
      </c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outlineLevel="1" x14ac:dyDescent="0.2">
      <c r="A331" s="158"/>
      <c r="B331" s="159"/>
      <c r="C331" s="255" t="s">
        <v>778</v>
      </c>
      <c r="D331" s="256"/>
      <c r="E331" s="256"/>
      <c r="F331" s="256"/>
      <c r="G331" s="256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51"/>
      <c r="Z331" s="151"/>
      <c r="AA331" s="151"/>
      <c r="AB331" s="151"/>
      <c r="AC331" s="151"/>
      <c r="AD331" s="151"/>
      <c r="AE331" s="151"/>
      <c r="AF331" s="151"/>
      <c r="AG331" s="151" t="s">
        <v>233</v>
      </c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</row>
    <row r="332" spans="1:60" ht="45" outlineLevel="1" x14ac:dyDescent="0.2">
      <c r="A332" s="168">
        <v>97</v>
      </c>
      <c r="B332" s="169" t="s">
        <v>779</v>
      </c>
      <c r="C332" s="185" t="s">
        <v>780</v>
      </c>
      <c r="D332" s="170" t="s">
        <v>254</v>
      </c>
      <c r="E332" s="171">
        <v>23</v>
      </c>
      <c r="F332" s="172"/>
      <c r="G332" s="173">
        <f>ROUND(E332*F332,2)</f>
        <v>0</v>
      </c>
      <c r="H332" s="172"/>
      <c r="I332" s="173">
        <f>ROUND(E332*H332,2)</f>
        <v>0</v>
      </c>
      <c r="J332" s="172"/>
      <c r="K332" s="173">
        <f>ROUND(E332*J332,2)</f>
        <v>0</v>
      </c>
      <c r="L332" s="173">
        <v>21</v>
      </c>
      <c r="M332" s="173">
        <f>G332*(1+L332/100)</f>
        <v>0</v>
      </c>
      <c r="N332" s="173">
        <v>0.30847000000000002</v>
      </c>
      <c r="O332" s="173">
        <f>ROUND(E332*N332,2)</f>
        <v>7.09</v>
      </c>
      <c r="P332" s="173">
        <v>0</v>
      </c>
      <c r="Q332" s="173">
        <f>ROUND(E332*P332,2)</f>
        <v>0</v>
      </c>
      <c r="R332" s="173" t="s">
        <v>357</v>
      </c>
      <c r="S332" s="173" t="s">
        <v>148</v>
      </c>
      <c r="T332" s="174" t="s">
        <v>148</v>
      </c>
      <c r="U332" s="160">
        <v>0.27200000000000002</v>
      </c>
      <c r="V332" s="160">
        <f>ROUND(E332*U332,2)</f>
        <v>6.26</v>
      </c>
      <c r="W332" s="160"/>
      <c r="X332" s="160" t="s">
        <v>230</v>
      </c>
      <c r="Y332" s="151"/>
      <c r="Z332" s="151"/>
      <c r="AA332" s="151"/>
      <c r="AB332" s="151"/>
      <c r="AC332" s="151"/>
      <c r="AD332" s="151"/>
      <c r="AE332" s="151"/>
      <c r="AF332" s="151"/>
      <c r="AG332" s="151" t="s">
        <v>231</v>
      </c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outlineLevel="1" x14ac:dyDescent="0.2">
      <c r="A333" s="158"/>
      <c r="B333" s="159"/>
      <c r="C333" s="255" t="s">
        <v>781</v>
      </c>
      <c r="D333" s="256"/>
      <c r="E333" s="256"/>
      <c r="F333" s="256"/>
      <c r="G333" s="256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51"/>
      <c r="Z333" s="151"/>
      <c r="AA333" s="151"/>
      <c r="AB333" s="151"/>
      <c r="AC333" s="151"/>
      <c r="AD333" s="151"/>
      <c r="AE333" s="151"/>
      <c r="AF333" s="151"/>
      <c r="AG333" s="151" t="s">
        <v>233</v>
      </c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</row>
    <row r="334" spans="1:60" outlineLevel="1" x14ac:dyDescent="0.2">
      <c r="A334" s="168">
        <v>98</v>
      </c>
      <c r="B334" s="169" t="s">
        <v>782</v>
      </c>
      <c r="C334" s="185" t="s">
        <v>783</v>
      </c>
      <c r="D334" s="170" t="s">
        <v>254</v>
      </c>
      <c r="E334" s="171">
        <v>21</v>
      </c>
      <c r="F334" s="172"/>
      <c r="G334" s="173">
        <f>ROUND(E334*F334,2)</f>
        <v>0</v>
      </c>
      <c r="H334" s="172"/>
      <c r="I334" s="173">
        <f>ROUND(E334*H334,2)</f>
        <v>0</v>
      </c>
      <c r="J334" s="172"/>
      <c r="K334" s="173">
        <f>ROUND(E334*J334,2)</f>
        <v>0</v>
      </c>
      <c r="L334" s="173">
        <v>21</v>
      </c>
      <c r="M334" s="173">
        <f>G334*(1+L334/100)</f>
        <v>0</v>
      </c>
      <c r="N334" s="173">
        <v>0</v>
      </c>
      <c r="O334" s="173">
        <f>ROUND(E334*N334,2)</f>
        <v>0</v>
      </c>
      <c r="P334" s="173">
        <v>0</v>
      </c>
      <c r="Q334" s="173">
        <f>ROUND(E334*P334,2)</f>
        <v>0</v>
      </c>
      <c r="R334" s="173" t="s">
        <v>357</v>
      </c>
      <c r="S334" s="173" t="s">
        <v>148</v>
      </c>
      <c r="T334" s="174" t="s">
        <v>148</v>
      </c>
      <c r="U334" s="160">
        <v>0.12</v>
      </c>
      <c r="V334" s="160">
        <f>ROUND(E334*U334,2)</f>
        <v>2.52</v>
      </c>
      <c r="W334" s="160"/>
      <c r="X334" s="160" t="s">
        <v>230</v>
      </c>
      <c r="Y334" s="151"/>
      <c r="Z334" s="151"/>
      <c r="AA334" s="151"/>
      <c r="AB334" s="151"/>
      <c r="AC334" s="151"/>
      <c r="AD334" s="151"/>
      <c r="AE334" s="151"/>
      <c r="AF334" s="151"/>
      <c r="AG334" s="151" t="s">
        <v>231</v>
      </c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outlineLevel="1" x14ac:dyDescent="0.2">
      <c r="A335" s="158"/>
      <c r="B335" s="159"/>
      <c r="C335" s="255" t="s">
        <v>784</v>
      </c>
      <c r="D335" s="256"/>
      <c r="E335" s="256"/>
      <c r="F335" s="256"/>
      <c r="G335" s="256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51"/>
      <c r="Z335" s="151"/>
      <c r="AA335" s="151"/>
      <c r="AB335" s="151"/>
      <c r="AC335" s="151"/>
      <c r="AD335" s="151"/>
      <c r="AE335" s="151"/>
      <c r="AF335" s="151"/>
      <c r="AG335" s="151" t="s">
        <v>233</v>
      </c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</row>
    <row r="336" spans="1:60" outlineLevel="1" x14ac:dyDescent="0.2">
      <c r="A336" s="158"/>
      <c r="B336" s="159"/>
      <c r="C336" s="192" t="s">
        <v>785</v>
      </c>
      <c r="D336" s="189"/>
      <c r="E336" s="190">
        <v>12</v>
      </c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51"/>
      <c r="Z336" s="151"/>
      <c r="AA336" s="151"/>
      <c r="AB336" s="151"/>
      <c r="AC336" s="151"/>
      <c r="AD336" s="151"/>
      <c r="AE336" s="151"/>
      <c r="AF336" s="151"/>
      <c r="AG336" s="151" t="s">
        <v>264</v>
      </c>
      <c r="AH336" s="151">
        <v>0</v>
      </c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</row>
    <row r="337" spans="1:60" outlineLevel="1" x14ac:dyDescent="0.2">
      <c r="A337" s="158"/>
      <c r="B337" s="159"/>
      <c r="C337" s="192" t="s">
        <v>786</v>
      </c>
      <c r="D337" s="189"/>
      <c r="E337" s="190">
        <v>9</v>
      </c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51"/>
      <c r="Z337" s="151"/>
      <c r="AA337" s="151"/>
      <c r="AB337" s="151"/>
      <c r="AC337" s="151"/>
      <c r="AD337" s="151"/>
      <c r="AE337" s="151"/>
      <c r="AF337" s="151"/>
      <c r="AG337" s="151" t="s">
        <v>264</v>
      </c>
      <c r="AH337" s="151">
        <v>0</v>
      </c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outlineLevel="1" x14ac:dyDescent="0.2">
      <c r="A338" s="168">
        <v>99</v>
      </c>
      <c r="B338" s="169" t="s">
        <v>787</v>
      </c>
      <c r="C338" s="185" t="s">
        <v>788</v>
      </c>
      <c r="D338" s="170" t="s">
        <v>254</v>
      </c>
      <c r="E338" s="171">
        <v>21</v>
      </c>
      <c r="F338" s="172"/>
      <c r="G338" s="173">
        <f>ROUND(E338*F338,2)</f>
        <v>0</v>
      </c>
      <c r="H338" s="172"/>
      <c r="I338" s="173">
        <f>ROUND(E338*H338,2)</f>
        <v>0</v>
      </c>
      <c r="J338" s="172"/>
      <c r="K338" s="173">
        <f>ROUND(E338*J338,2)</f>
        <v>0</v>
      </c>
      <c r="L338" s="173">
        <v>21</v>
      </c>
      <c r="M338" s="173">
        <f>G338*(1+L338/100)</f>
        <v>0</v>
      </c>
      <c r="N338" s="173">
        <v>0</v>
      </c>
      <c r="O338" s="173">
        <f>ROUND(E338*N338,2)</f>
        <v>0</v>
      </c>
      <c r="P338" s="173">
        <v>0</v>
      </c>
      <c r="Q338" s="173">
        <f>ROUND(E338*P338,2)</f>
        <v>0</v>
      </c>
      <c r="R338" s="173" t="s">
        <v>357</v>
      </c>
      <c r="S338" s="173" t="s">
        <v>148</v>
      </c>
      <c r="T338" s="174" t="s">
        <v>148</v>
      </c>
      <c r="U338" s="160">
        <v>0.06</v>
      </c>
      <c r="V338" s="160">
        <f>ROUND(E338*U338,2)</f>
        <v>1.26</v>
      </c>
      <c r="W338" s="160"/>
      <c r="X338" s="160" t="s">
        <v>230</v>
      </c>
      <c r="Y338" s="151"/>
      <c r="Z338" s="151"/>
      <c r="AA338" s="151"/>
      <c r="AB338" s="151"/>
      <c r="AC338" s="151"/>
      <c r="AD338" s="151"/>
      <c r="AE338" s="151"/>
      <c r="AF338" s="151"/>
      <c r="AG338" s="151" t="s">
        <v>231</v>
      </c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</row>
    <row r="339" spans="1:60" outlineLevel="1" x14ac:dyDescent="0.2">
      <c r="A339" s="158"/>
      <c r="B339" s="159"/>
      <c r="C339" s="255" t="s">
        <v>789</v>
      </c>
      <c r="D339" s="256"/>
      <c r="E339" s="256"/>
      <c r="F339" s="256"/>
      <c r="G339" s="256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51"/>
      <c r="Z339" s="151"/>
      <c r="AA339" s="151"/>
      <c r="AB339" s="151"/>
      <c r="AC339" s="151"/>
      <c r="AD339" s="151"/>
      <c r="AE339" s="151"/>
      <c r="AF339" s="151"/>
      <c r="AG339" s="151" t="s">
        <v>233</v>
      </c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outlineLevel="1" x14ac:dyDescent="0.2">
      <c r="A340" s="158"/>
      <c r="B340" s="159"/>
      <c r="C340" s="192" t="s">
        <v>785</v>
      </c>
      <c r="D340" s="189"/>
      <c r="E340" s="190">
        <v>12</v>
      </c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51"/>
      <c r="Z340" s="151"/>
      <c r="AA340" s="151"/>
      <c r="AB340" s="151"/>
      <c r="AC340" s="151"/>
      <c r="AD340" s="151"/>
      <c r="AE340" s="151"/>
      <c r="AF340" s="151"/>
      <c r="AG340" s="151" t="s">
        <v>264</v>
      </c>
      <c r="AH340" s="151">
        <v>0</v>
      </c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outlineLevel="1" x14ac:dyDescent="0.2">
      <c r="A341" s="158"/>
      <c r="B341" s="159"/>
      <c r="C341" s="192" t="s">
        <v>786</v>
      </c>
      <c r="D341" s="189"/>
      <c r="E341" s="190">
        <v>9</v>
      </c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51"/>
      <c r="Z341" s="151"/>
      <c r="AA341" s="151"/>
      <c r="AB341" s="151"/>
      <c r="AC341" s="151"/>
      <c r="AD341" s="151"/>
      <c r="AE341" s="151"/>
      <c r="AF341" s="151"/>
      <c r="AG341" s="151" t="s">
        <v>264</v>
      </c>
      <c r="AH341" s="151">
        <v>0</v>
      </c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</row>
    <row r="342" spans="1:60" ht="33.75" outlineLevel="1" x14ac:dyDescent="0.2">
      <c r="A342" s="175">
        <v>100</v>
      </c>
      <c r="B342" s="176" t="s">
        <v>790</v>
      </c>
      <c r="C342" s="184" t="s">
        <v>791</v>
      </c>
      <c r="D342" s="177" t="s">
        <v>576</v>
      </c>
      <c r="E342" s="178">
        <v>23</v>
      </c>
      <c r="F342" s="179"/>
      <c r="G342" s="180">
        <f>ROUND(E342*F342,2)</f>
        <v>0</v>
      </c>
      <c r="H342" s="179"/>
      <c r="I342" s="180">
        <f>ROUND(E342*H342,2)</f>
        <v>0</v>
      </c>
      <c r="J342" s="179"/>
      <c r="K342" s="180">
        <f>ROUND(E342*J342,2)</f>
        <v>0</v>
      </c>
      <c r="L342" s="180">
        <v>21</v>
      </c>
      <c r="M342" s="180">
        <f>G342*(1+L342/100)</f>
        <v>0</v>
      </c>
      <c r="N342" s="180">
        <v>0</v>
      </c>
      <c r="O342" s="180">
        <f>ROUND(E342*N342,2)</f>
        <v>0</v>
      </c>
      <c r="P342" s="180">
        <v>0</v>
      </c>
      <c r="Q342" s="180">
        <f>ROUND(E342*P342,2)</f>
        <v>0</v>
      </c>
      <c r="R342" s="180"/>
      <c r="S342" s="180" t="s">
        <v>164</v>
      </c>
      <c r="T342" s="181" t="s">
        <v>149</v>
      </c>
      <c r="U342" s="160">
        <v>0</v>
      </c>
      <c r="V342" s="160">
        <f>ROUND(E342*U342,2)</f>
        <v>0</v>
      </c>
      <c r="W342" s="160"/>
      <c r="X342" s="160" t="s">
        <v>385</v>
      </c>
      <c r="Y342" s="151"/>
      <c r="Z342" s="151"/>
      <c r="AA342" s="151"/>
      <c r="AB342" s="151"/>
      <c r="AC342" s="151"/>
      <c r="AD342" s="151"/>
      <c r="AE342" s="151"/>
      <c r="AF342" s="151"/>
      <c r="AG342" s="151" t="s">
        <v>386</v>
      </c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x14ac:dyDescent="0.2">
      <c r="A343" s="162" t="s">
        <v>143</v>
      </c>
      <c r="B343" s="163" t="s">
        <v>104</v>
      </c>
      <c r="C343" s="183" t="s">
        <v>105</v>
      </c>
      <c r="D343" s="164"/>
      <c r="E343" s="165"/>
      <c r="F343" s="166"/>
      <c r="G343" s="166">
        <f>SUMIF(AG344:AG345,"&lt;&gt;NOR",G344:G345)</f>
        <v>0</v>
      </c>
      <c r="H343" s="166"/>
      <c r="I343" s="166">
        <f>SUM(I344:I345)</f>
        <v>0</v>
      </c>
      <c r="J343" s="166"/>
      <c r="K343" s="166">
        <f>SUM(K344:K345)</f>
        <v>0</v>
      </c>
      <c r="L343" s="166"/>
      <c r="M343" s="166">
        <f>SUM(M344:M345)</f>
        <v>0</v>
      </c>
      <c r="N343" s="166"/>
      <c r="O343" s="166">
        <f>SUM(O344:O345)</f>
        <v>0.01</v>
      </c>
      <c r="P343" s="166"/>
      <c r="Q343" s="166">
        <f>SUM(Q344:Q345)</f>
        <v>2.33</v>
      </c>
      <c r="R343" s="166"/>
      <c r="S343" s="166"/>
      <c r="T343" s="167"/>
      <c r="U343" s="161"/>
      <c r="V343" s="161">
        <f>SUM(V344:V345)</f>
        <v>16</v>
      </c>
      <c r="W343" s="161"/>
      <c r="X343" s="161"/>
      <c r="AG343" t="s">
        <v>144</v>
      </c>
    </row>
    <row r="344" spans="1:60" outlineLevel="1" x14ac:dyDescent="0.2">
      <c r="A344" s="168">
        <v>101</v>
      </c>
      <c r="B344" s="169" t="s">
        <v>792</v>
      </c>
      <c r="C344" s="185" t="s">
        <v>793</v>
      </c>
      <c r="D344" s="170" t="s">
        <v>254</v>
      </c>
      <c r="E344" s="171">
        <v>25</v>
      </c>
      <c r="F344" s="172"/>
      <c r="G344" s="173">
        <f>ROUND(E344*F344,2)</f>
        <v>0</v>
      </c>
      <c r="H344" s="172"/>
      <c r="I344" s="173">
        <f>ROUND(E344*H344,2)</f>
        <v>0</v>
      </c>
      <c r="J344" s="172"/>
      <c r="K344" s="173">
        <f>ROUND(E344*J344,2)</f>
        <v>0</v>
      </c>
      <c r="L344" s="173">
        <v>21</v>
      </c>
      <c r="M344" s="173">
        <f>G344*(1+L344/100)</f>
        <v>0</v>
      </c>
      <c r="N344" s="173">
        <v>5.9000000000000003E-4</v>
      </c>
      <c r="O344" s="173">
        <f>ROUND(E344*N344,2)</f>
        <v>0.01</v>
      </c>
      <c r="P344" s="173">
        <v>9.2999999999999999E-2</v>
      </c>
      <c r="Q344" s="173">
        <f>ROUND(E344*P344,2)</f>
        <v>2.33</v>
      </c>
      <c r="R344" s="173" t="s">
        <v>794</v>
      </c>
      <c r="S344" s="173" t="s">
        <v>148</v>
      </c>
      <c r="T344" s="174" t="s">
        <v>148</v>
      </c>
      <c r="U344" s="160">
        <v>0.64</v>
      </c>
      <c r="V344" s="160">
        <f>ROUND(E344*U344,2)</f>
        <v>16</v>
      </c>
      <c r="W344" s="160"/>
      <c r="X344" s="160" t="s">
        <v>230</v>
      </c>
      <c r="Y344" s="151"/>
      <c r="Z344" s="151"/>
      <c r="AA344" s="151"/>
      <c r="AB344" s="151"/>
      <c r="AC344" s="151"/>
      <c r="AD344" s="151"/>
      <c r="AE344" s="151"/>
      <c r="AF344" s="151"/>
      <c r="AG344" s="151" t="s">
        <v>231</v>
      </c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 x14ac:dyDescent="0.2">
      <c r="A345" s="158"/>
      <c r="B345" s="159"/>
      <c r="C345" s="255" t="s">
        <v>795</v>
      </c>
      <c r="D345" s="256"/>
      <c r="E345" s="256"/>
      <c r="F345" s="256"/>
      <c r="G345" s="256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51"/>
      <c r="Z345" s="151"/>
      <c r="AA345" s="151"/>
      <c r="AB345" s="151"/>
      <c r="AC345" s="151"/>
      <c r="AD345" s="151"/>
      <c r="AE345" s="151"/>
      <c r="AF345" s="151"/>
      <c r="AG345" s="151" t="s">
        <v>233</v>
      </c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x14ac:dyDescent="0.2">
      <c r="A346" s="162" t="s">
        <v>143</v>
      </c>
      <c r="B346" s="163" t="s">
        <v>106</v>
      </c>
      <c r="C346" s="183" t="s">
        <v>107</v>
      </c>
      <c r="D346" s="164"/>
      <c r="E346" s="165"/>
      <c r="F346" s="166"/>
      <c r="G346" s="166">
        <f>SUMIF(AG347:AG356,"&lt;&gt;NOR",G347:G356)</f>
        <v>0</v>
      </c>
      <c r="H346" s="166"/>
      <c r="I346" s="166">
        <f>SUM(I347:I356)</f>
        <v>0</v>
      </c>
      <c r="J346" s="166"/>
      <c r="K346" s="166">
        <f>SUM(K347:K356)</f>
        <v>0</v>
      </c>
      <c r="L346" s="166"/>
      <c r="M346" s="166">
        <f>SUM(M347:M356)</f>
        <v>0</v>
      </c>
      <c r="N346" s="166"/>
      <c r="O346" s="166">
        <f>SUM(O347:O356)</f>
        <v>0</v>
      </c>
      <c r="P346" s="166"/>
      <c r="Q346" s="166">
        <f>SUM(Q347:Q356)</f>
        <v>0</v>
      </c>
      <c r="R346" s="166"/>
      <c r="S346" s="166"/>
      <c r="T346" s="167"/>
      <c r="U346" s="161"/>
      <c r="V346" s="161">
        <f>SUM(V347:V356)</f>
        <v>47.34</v>
      </c>
      <c r="W346" s="161"/>
      <c r="X346" s="161"/>
      <c r="AG346" t="s">
        <v>144</v>
      </c>
    </row>
    <row r="347" spans="1:60" ht="22.5" outlineLevel="1" x14ac:dyDescent="0.2">
      <c r="A347" s="168">
        <v>102</v>
      </c>
      <c r="B347" s="169" t="s">
        <v>414</v>
      </c>
      <c r="C347" s="185" t="s">
        <v>415</v>
      </c>
      <c r="D347" s="170" t="s">
        <v>411</v>
      </c>
      <c r="E347" s="171">
        <v>139.239</v>
      </c>
      <c r="F347" s="172"/>
      <c r="G347" s="173">
        <f>ROUND(E347*F347,2)</f>
        <v>0</v>
      </c>
      <c r="H347" s="172"/>
      <c r="I347" s="173">
        <f>ROUND(E347*H347,2)</f>
        <v>0</v>
      </c>
      <c r="J347" s="172"/>
      <c r="K347" s="173">
        <f>ROUND(E347*J347,2)</f>
        <v>0</v>
      </c>
      <c r="L347" s="173">
        <v>21</v>
      </c>
      <c r="M347" s="173">
        <f>G347*(1+L347/100)</f>
        <v>0</v>
      </c>
      <c r="N347" s="173">
        <v>0</v>
      </c>
      <c r="O347" s="173">
        <f>ROUND(E347*N347,2)</f>
        <v>0</v>
      </c>
      <c r="P347" s="173">
        <v>0</v>
      </c>
      <c r="Q347" s="173">
        <f>ROUND(E347*P347,2)</f>
        <v>0</v>
      </c>
      <c r="R347" s="173" t="s">
        <v>412</v>
      </c>
      <c r="S347" s="173" t="s">
        <v>148</v>
      </c>
      <c r="T347" s="174" t="s">
        <v>148</v>
      </c>
      <c r="U347" s="160">
        <v>0.28000000000000003</v>
      </c>
      <c r="V347" s="160">
        <f>ROUND(E347*U347,2)</f>
        <v>38.99</v>
      </c>
      <c r="W347" s="160"/>
      <c r="X347" s="160" t="s">
        <v>230</v>
      </c>
      <c r="Y347" s="151"/>
      <c r="Z347" s="151"/>
      <c r="AA347" s="151"/>
      <c r="AB347" s="151"/>
      <c r="AC347" s="151"/>
      <c r="AD347" s="151"/>
      <c r="AE347" s="151"/>
      <c r="AF347" s="151"/>
      <c r="AG347" s="151" t="s">
        <v>231</v>
      </c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outlineLevel="1" x14ac:dyDescent="0.2">
      <c r="A348" s="158"/>
      <c r="B348" s="159"/>
      <c r="C348" s="255" t="s">
        <v>413</v>
      </c>
      <c r="D348" s="256"/>
      <c r="E348" s="256"/>
      <c r="F348" s="256"/>
      <c r="G348" s="256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51"/>
      <c r="Z348" s="151"/>
      <c r="AA348" s="151"/>
      <c r="AB348" s="151"/>
      <c r="AC348" s="151"/>
      <c r="AD348" s="151"/>
      <c r="AE348" s="151"/>
      <c r="AF348" s="151"/>
      <c r="AG348" s="151" t="s">
        <v>233</v>
      </c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</row>
    <row r="349" spans="1:60" outlineLevel="1" x14ac:dyDescent="0.2">
      <c r="A349" s="175">
        <v>103</v>
      </c>
      <c r="B349" s="176" t="s">
        <v>796</v>
      </c>
      <c r="C349" s="184" t="s">
        <v>797</v>
      </c>
      <c r="D349" s="177" t="s">
        <v>411</v>
      </c>
      <c r="E349" s="178">
        <v>139.239</v>
      </c>
      <c r="F349" s="179"/>
      <c r="G349" s="180">
        <f>ROUND(E349*F349,2)</f>
        <v>0</v>
      </c>
      <c r="H349" s="179"/>
      <c r="I349" s="180">
        <f>ROUND(E349*H349,2)</f>
        <v>0</v>
      </c>
      <c r="J349" s="179"/>
      <c r="K349" s="180">
        <f>ROUND(E349*J349,2)</f>
        <v>0</v>
      </c>
      <c r="L349" s="180">
        <v>21</v>
      </c>
      <c r="M349" s="180">
        <f>G349*(1+L349/100)</f>
        <v>0</v>
      </c>
      <c r="N349" s="180">
        <v>0</v>
      </c>
      <c r="O349" s="180">
        <f>ROUND(E349*N349,2)</f>
        <v>0</v>
      </c>
      <c r="P349" s="180">
        <v>0</v>
      </c>
      <c r="Q349" s="180">
        <f>ROUND(E349*P349,2)</f>
        <v>0</v>
      </c>
      <c r="R349" s="180" t="s">
        <v>418</v>
      </c>
      <c r="S349" s="180" t="s">
        <v>148</v>
      </c>
      <c r="T349" s="181" t="s">
        <v>148</v>
      </c>
      <c r="U349" s="160">
        <v>0.05</v>
      </c>
      <c r="V349" s="160">
        <f>ROUND(E349*U349,2)</f>
        <v>6.96</v>
      </c>
      <c r="W349" s="160"/>
      <c r="X349" s="160" t="s">
        <v>230</v>
      </c>
      <c r="Y349" s="151"/>
      <c r="Z349" s="151"/>
      <c r="AA349" s="151"/>
      <c r="AB349" s="151"/>
      <c r="AC349" s="151"/>
      <c r="AD349" s="151"/>
      <c r="AE349" s="151"/>
      <c r="AF349" s="151"/>
      <c r="AG349" s="151" t="s">
        <v>231</v>
      </c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</row>
    <row r="350" spans="1:60" outlineLevel="1" x14ac:dyDescent="0.2">
      <c r="A350" s="175">
        <v>104</v>
      </c>
      <c r="B350" s="176" t="s">
        <v>798</v>
      </c>
      <c r="C350" s="184" t="s">
        <v>799</v>
      </c>
      <c r="D350" s="177" t="s">
        <v>411</v>
      </c>
      <c r="E350" s="178">
        <v>139.239</v>
      </c>
      <c r="F350" s="179"/>
      <c r="G350" s="180">
        <f>ROUND(E350*F350,2)</f>
        <v>0</v>
      </c>
      <c r="H350" s="179"/>
      <c r="I350" s="180">
        <f>ROUND(E350*H350,2)</f>
        <v>0</v>
      </c>
      <c r="J350" s="179"/>
      <c r="K350" s="180">
        <f>ROUND(E350*J350,2)</f>
        <v>0</v>
      </c>
      <c r="L350" s="180">
        <v>21</v>
      </c>
      <c r="M350" s="180">
        <f>G350*(1+L350/100)</f>
        <v>0</v>
      </c>
      <c r="N350" s="180">
        <v>0</v>
      </c>
      <c r="O350" s="180">
        <f>ROUND(E350*N350,2)</f>
        <v>0</v>
      </c>
      <c r="P350" s="180">
        <v>0</v>
      </c>
      <c r="Q350" s="180">
        <f>ROUND(E350*P350,2)</f>
        <v>0</v>
      </c>
      <c r="R350" s="180" t="s">
        <v>418</v>
      </c>
      <c r="S350" s="180" t="s">
        <v>148</v>
      </c>
      <c r="T350" s="181" t="s">
        <v>148</v>
      </c>
      <c r="U350" s="160">
        <v>0</v>
      </c>
      <c r="V350" s="160">
        <f>ROUND(E350*U350,2)</f>
        <v>0</v>
      </c>
      <c r="W350" s="160"/>
      <c r="X350" s="160" t="s">
        <v>230</v>
      </c>
      <c r="Y350" s="151"/>
      <c r="Z350" s="151"/>
      <c r="AA350" s="151"/>
      <c r="AB350" s="151"/>
      <c r="AC350" s="151"/>
      <c r="AD350" s="151"/>
      <c r="AE350" s="151"/>
      <c r="AF350" s="151"/>
      <c r="AG350" s="151" t="s">
        <v>231</v>
      </c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</row>
    <row r="351" spans="1:60" outlineLevel="1" x14ac:dyDescent="0.2">
      <c r="A351" s="168">
        <v>105</v>
      </c>
      <c r="B351" s="169" t="s">
        <v>416</v>
      </c>
      <c r="C351" s="185" t="s">
        <v>417</v>
      </c>
      <c r="D351" s="170" t="s">
        <v>411</v>
      </c>
      <c r="E351" s="171">
        <v>139.239</v>
      </c>
      <c r="F351" s="172"/>
      <c r="G351" s="173">
        <f>ROUND(E351*F351,2)</f>
        <v>0</v>
      </c>
      <c r="H351" s="172"/>
      <c r="I351" s="173">
        <f>ROUND(E351*H351,2)</f>
        <v>0</v>
      </c>
      <c r="J351" s="172"/>
      <c r="K351" s="173">
        <f>ROUND(E351*J351,2)</f>
        <v>0</v>
      </c>
      <c r="L351" s="173">
        <v>21</v>
      </c>
      <c r="M351" s="173">
        <f>G351*(1+L351/100)</f>
        <v>0</v>
      </c>
      <c r="N351" s="173">
        <v>0</v>
      </c>
      <c r="O351" s="173">
        <f>ROUND(E351*N351,2)</f>
        <v>0</v>
      </c>
      <c r="P351" s="173">
        <v>0</v>
      </c>
      <c r="Q351" s="173">
        <f>ROUND(E351*P351,2)</f>
        <v>0</v>
      </c>
      <c r="R351" s="173" t="s">
        <v>418</v>
      </c>
      <c r="S351" s="173" t="s">
        <v>148</v>
      </c>
      <c r="T351" s="174" t="s">
        <v>148</v>
      </c>
      <c r="U351" s="160">
        <v>0.01</v>
      </c>
      <c r="V351" s="160">
        <f>ROUND(E351*U351,2)</f>
        <v>1.39</v>
      </c>
      <c r="W351" s="160"/>
      <c r="X351" s="160" t="s">
        <v>230</v>
      </c>
      <c r="Y351" s="151"/>
      <c r="Z351" s="151"/>
      <c r="AA351" s="151"/>
      <c r="AB351" s="151"/>
      <c r="AC351" s="151"/>
      <c r="AD351" s="151"/>
      <c r="AE351" s="151"/>
      <c r="AF351" s="151"/>
      <c r="AG351" s="151" t="s">
        <v>231</v>
      </c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</row>
    <row r="352" spans="1:60" outlineLevel="1" x14ac:dyDescent="0.2">
      <c r="A352" s="158"/>
      <c r="B352" s="159"/>
      <c r="C352" s="255" t="s">
        <v>419</v>
      </c>
      <c r="D352" s="256"/>
      <c r="E352" s="256"/>
      <c r="F352" s="256"/>
      <c r="G352" s="256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51"/>
      <c r="Z352" s="151"/>
      <c r="AA352" s="151"/>
      <c r="AB352" s="151"/>
      <c r="AC352" s="151"/>
      <c r="AD352" s="151"/>
      <c r="AE352" s="151"/>
      <c r="AF352" s="151"/>
      <c r="AG352" s="151" t="s">
        <v>233</v>
      </c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</row>
    <row r="353" spans="1:60" ht="33.75" outlineLevel="1" x14ac:dyDescent="0.2">
      <c r="A353" s="168">
        <v>106</v>
      </c>
      <c r="B353" s="169" t="s">
        <v>800</v>
      </c>
      <c r="C353" s="185" t="s">
        <v>801</v>
      </c>
      <c r="D353" s="170" t="s">
        <v>411</v>
      </c>
      <c r="E353" s="171">
        <v>139.239</v>
      </c>
      <c r="F353" s="172"/>
      <c r="G353" s="173">
        <f>ROUND(E353*F353,2)</f>
        <v>0</v>
      </c>
      <c r="H353" s="172"/>
      <c r="I353" s="173">
        <f>ROUND(E353*H353,2)</f>
        <v>0</v>
      </c>
      <c r="J353" s="172"/>
      <c r="K353" s="173">
        <f>ROUND(E353*J353,2)</f>
        <v>0</v>
      </c>
      <c r="L353" s="173">
        <v>21</v>
      </c>
      <c r="M353" s="173">
        <f>G353*(1+L353/100)</f>
        <v>0</v>
      </c>
      <c r="N353" s="173">
        <v>0</v>
      </c>
      <c r="O353" s="173">
        <f>ROUND(E353*N353,2)</f>
        <v>0</v>
      </c>
      <c r="P353" s="173">
        <v>0</v>
      </c>
      <c r="Q353" s="173">
        <f>ROUND(E353*P353,2)</f>
        <v>0</v>
      </c>
      <c r="R353" s="173" t="s">
        <v>412</v>
      </c>
      <c r="S353" s="173" t="s">
        <v>148</v>
      </c>
      <c r="T353" s="174" t="s">
        <v>148</v>
      </c>
      <c r="U353" s="160">
        <v>0</v>
      </c>
      <c r="V353" s="160">
        <f>ROUND(E353*U353,2)</f>
        <v>0</v>
      </c>
      <c r="W353" s="160"/>
      <c r="X353" s="160" t="s">
        <v>802</v>
      </c>
      <c r="Y353" s="151"/>
      <c r="Z353" s="151"/>
      <c r="AA353" s="151"/>
      <c r="AB353" s="151"/>
      <c r="AC353" s="151"/>
      <c r="AD353" s="151"/>
      <c r="AE353" s="151"/>
      <c r="AF353" s="151"/>
      <c r="AG353" s="151" t="s">
        <v>803</v>
      </c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</row>
    <row r="354" spans="1:60" outlineLevel="1" x14ac:dyDescent="0.2">
      <c r="A354" s="158"/>
      <c r="B354" s="159"/>
      <c r="C354" s="255" t="s">
        <v>413</v>
      </c>
      <c r="D354" s="256"/>
      <c r="E354" s="256"/>
      <c r="F354" s="256"/>
      <c r="G354" s="256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51"/>
      <c r="Z354" s="151"/>
      <c r="AA354" s="151"/>
      <c r="AB354" s="151"/>
      <c r="AC354" s="151"/>
      <c r="AD354" s="151"/>
      <c r="AE354" s="151"/>
      <c r="AF354" s="151"/>
      <c r="AG354" s="151" t="s">
        <v>233</v>
      </c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</row>
    <row r="355" spans="1:60" ht="33.75" outlineLevel="1" x14ac:dyDescent="0.2">
      <c r="A355" s="168">
        <v>107</v>
      </c>
      <c r="B355" s="169" t="s">
        <v>800</v>
      </c>
      <c r="C355" s="185" t="s">
        <v>801</v>
      </c>
      <c r="D355" s="170" t="s">
        <v>411</v>
      </c>
      <c r="E355" s="171">
        <v>139.239</v>
      </c>
      <c r="F355" s="172"/>
      <c r="G355" s="173">
        <f>ROUND(E355*F355,2)</f>
        <v>0</v>
      </c>
      <c r="H355" s="172"/>
      <c r="I355" s="173">
        <f>ROUND(E355*H355,2)</f>
        <v>0</v>
      </c>
      <c r="J355" s="172"/>
      <c r="K355" s="173">
        <f>ROUND(E355*J355,2)</f>
        <v>0</v>
      </c>
      <c r="L355" s="173">
        <v>21</v>
      </c>
      <c r="M355" s="173">
        <f>G355*(1+L355/100)</f>
        <v>0</v>
      </c>
      <c r="N355" s="173">
        <v>0</v>
      </c>
      <c r="O355" s="173">
        <f>ROUND(E355*N355,2)</f>
        <v>0</v>
      </c>
      <c r="P355" s="173">
        <v>0</v>
      </c>
      <c r="Q355" s="173">
        <f>ROUND(E355*P355,2)</f>
        <v>0</v>
      </c>
      <c r="R355" s="173" t="s">
        <v>412</v>
      </c>
      <c r="S355" s="173" t="s">
        <v>148</v>
      </c>
      <c r="T355" s="174" t="s">
        <v>148</v>
      </c>
      <c r="U355" s="160">
        <v>0</v>
      </c>
      <c r="V355" s="160">
        <f>ROUND(E355*U355,2)</f>
        <v>0</v>
      </c>
      <c r="W355" s="160"/>
      <c r="X355" s="160" t="s">
        <v>802</v>
      </c>
      <c r="Y355" s="151"/>
      <c r="Z355" s="151"/>
      <c r="AA355" s="151"/>
      <c r="AB355" s="151"/>
      <c r="AC355" s="151"/>
      <c r="AD355" s="151"/>
      <c r="AE355" s="151"/>
      <c r="AF355" s="151"/>
      <c r="AG355" s="151" t="s">
        <v>803</v>
      </c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</row>
    <row r="356" spans="1:60" outlineLevel="1" x14ac:dyDescent="0.2">
      <c r="A356" s="158"/>
      <c r="B356" s="159"/>
      <c r="C356" s="255" t="s">
        <v>413</v>
      </c>
      <c r="D356" s="256"/>
      <c r="E356" s="256"/>
      <c r="F356" s="256"/>
      <c r="G356" s="256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51"/>
      <c r="Z356" s="151"/>
      <c r="AA356" s="151"/>
      <c r="AB356" s="151"/>
      <c r="AC356" s="151"/>
      <c r="AD356" s="151"/>
      <c r="AE356" s="151"/>
      <c r="AF356" s="151"/>
      <c r="AG356" s="151" t="s">
        <v>233</v>
      </c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</row>
    <row r="357" spans="1:60" x14ac:dyDescent="0.2">
      <c r="A357" s="162" t="s">
        <v>143</v>
      </c>
      <c r="B357" s="163" t="s">
        <v>108</v>
      </c>
      <c r="C357" s="183" t="s">
        <v>109</v>
      </c>
      <c r="D357" s="164"/>
      <c r="E357" s="165"/>
      <c r="F357" s="166"/>
      <c r="G357" s="166">
        <f>SUMIF(AG358:AG359,"&lt;&gt;NOR",G358:G359)</f>
        <v>0</v>
      </c>
      <c r="H357" s="166"/>
      <c r="I357" s="166">
        <f>SUM(I358:I359)</f>
        <v>0</v>
      </c>
      <c r="J357" s="166"/>
      <c r="K357" s="166">
        <f>SUM(K358:K359)</f>
        <v>0</v>
      </c>
      <c r="L357" s="166"/>
      <c r="M357" s="166">
        <f>SUM(M358:M359)</f>
        <v>0</v>
      </c>
      <c r="N357" s="166"/>
      <c r="O357" s="166">
        <f>SUM(O358:O359)</f>
        <v>0</v>
      </c>
      <c r="P357" s="166"/>
      <c r="Q357" s="166">
        <f>SUM(Q358:Q359)</f>
        <v>0</v>
      </c>
      <c r="R357" s="166"/>
      <c r="S357" s="166"/>
      <c r="T357" s="167"/>
      <c r="U357" s="161"/>
      <c r="V357" s="161">
        <f>SUM(V358:V359)</f>
        <v>122.66</v>
      </c>
      <c r="W357" s="161"/>
      <c r="X357" s="161"/>
      <c r="AG357" t="s">
        <v>144</v>
      </c>
    </row>
    <row r="358" spans="1:60" outlineLevel="1" x14ac:dyDescent="0.2">
      <c r="A358" s="168">
        <v>108</v>
      </c>
      <c r="B358" s="169" t="s">
        <v>569</v>
      </c>
      <c r="C358" s="185" t="s">
        <v>570</v>
      </c>
      <c r="D358" s="170" t="s">
        <v>411</v>
      </c>
      <c r="E358" s="171">
        <v>1232.7304099999999</v>
      </c>
      <c r="F358" s="172"/>
      <c r="G358" s="173">
        <f>ROUND(E358*F358,2)</f>
        <v>0</v>
      </c>
      <c r="H358" s="172"/>
      <c r="I358" s="173">
        <f>ROUND(E358*H358,2)</f>
        <v>0</v>
      </c>
      <c r="J358" s="172"/>
      <c r="K358" s="173">
        <f>ROUND(E358*J358,2)</f>
        <v>0</v>
      </c>
      <c r="L358" s="173">
        <v>21</v>
      </c>
      <c r="M358" s="173">
        <f>G358*(1+L358/100)</f>
        <v>0</v>
      </c>
      <c r="N358" s="173">
        <v>0</v>
      </c>
      <c r="O358" s="173">
        <f>ROUND(E358*N358,2)</f>
        <v>0</v>
      </c>
      <c r="P358" s="173">
        <v>0</v>
      </c>
      <c r="Q358" s="173">
        <f>ROUND(E358*P358,2)</f>
        <v>0</v>
      </c>
      <c r="R358" s="173" t="s">
        <v>325</v>
      </c>
      <c r="S358" s="173" t="s">
        <v>148</v>
      </c>
      <c r="T358" s="174" t="s">
        <v>148</v>
      </c>
      <c r="U358" s="160">
        <v>9.9500000000000005E-2</v>
      </c>
      <c r="V358" s="160">
        <f>ROUND(E358*U358,2)</f>
        <v>122.66</v>
      </c>
      <c r="W358" s="160"/>
      <c r="X358" s="160" t="s">
        <v>422</v>
      </c>
      <c r="Y358" s="151"/>
      <c r="Z358" s="151"/>
      <c r="AA358" s="151"/>
      <c r="AB358" s="151"/>
      <c r="AC358" s="151"/>
      <c r="AD358" s="151"/>
      <c r="AE358" s="151"/>
      <c r="AF358" s="151"/>
      <c r="AG358" s="151" t="s">
        <v>423</v>
      </c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</row>
    <row r="359" spans="1:60" outlineLevel="1" x14ac:dyDescent="0.2">
      <c r="A359" s="158"/>
      <c r="B359" s="159"/>
      <c r="C359" s="255" t="s">
        <v>571</v>
      </c>
      <c r="D359" s="256"/>
      <c r="E359" s="256"/>
      <c r="F359" s="256"/>
      <c r="G359" s="256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51"/>
      <c r="Z359" s="151"/>
      <c r="AA359" s="151"/>
      <c r="AB359" s="151"/>
      <c r="AC359" s="151"/>
      <c r="AD359" s="151"/>
      <c r="AE359" s="151"/>
      <c r="AF359" s="151"/>
      <c r="AG359" s="151" t="s">
        <v>233</v>
      </c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</row>
    <row r="360" spans="1:60" x14ac:dyDescent="0.2">
      <c r="A360" s="3"/>
      <c r="B360" s="4"/>
      <c r="C360" s="186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AE360">
        <v>15</v>
      </c>
      <c r="AF360">
        <v>21</v>
      </c>
      <c r="AG360" t="s">
        <v>130</v>
      </c>
    </row>
    <row r="361" spans="1:60" x14ac:dyDescent="0.2">
      <c r="A361" s="154"/>
      <c r="B361" s="155" t="s">
        <v>29</v>
      </c>
      <c r="C361" s="187"/>
      <c r="D361" s="156"/>
      <c r="E361" s="157"/>
      <c r="F361" s="157"/>
      <c r="G361" s="182">
        <f>G8+G250+G257+G259+G271+G298+G324+G329+G343+G346+G357</f>
        <v>0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AE361">
        <f>SUMIF(L7:L359,AE360,G7:G359)</f>
        <v>0</v>
      </c>
      <c r="AF361">
        <f>SUMIF(L7:L359,AF360,G7:G359)</f>
        <v>0</v>
      </c>
      <c r="AG361" t="s">
        <v>223</v>
      </c>
    </row>
    <row r="362" spans="1:60" x14ac:dyDescent="0.2">
      <c r="C362" s="188"/>
      <c r="D362" s="10"/>
      <c r="AG362" t="s">
        <v>224</v>
      </c>
    </row>
    <row r="363" spans="1:60" x14ac:dyDescent="0.2">
      <c r="D363" s="10"/>
    </row>
    <row r="364" spans="1:60" x14ac:dyDescent="0.2">
      <c r="D364" s="10"/>
    </row>
    <row r="365" spans="1:60" x14ac:dyDescent="0.2">
      <c r="D365" s="10"/>
    </row>
    <row r="366" spans="1:60" x14ac:dyDescent="0.2">
      <c r="D366" s="10"/>
    </row>
    <row r="367" spans="1:60" x14ac:dyDescent="0.2">
      <c r="D367" s="10"/>
    </row>
    <row r="368" spans="1:60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FD" sheet="1" objects="1" scenarios="1"/>
  <mergeCells count="70">
    <mergeCell ref="C352:G352"/>
    <mergeCell ref="C354:G354"/>
    <mergeCell ref="C356:G356"/>
    <mergeCell ref="C359:G359"/>
    <mergeCell ref="C331:G331"/>
    <mergeCell ref="C333:G333"/>
    <mergeCell ref="C335:G335"/>
    <mergeCell ref="C339:G339"/>
    <mergeCell ref="C345:G345"/>
    <mergeCell ref="C348:G348"/>
    <mergeCell ref="C311:G311"/>
    <mergeCell ref="C252:G252"/>
    <mergeCell ref="C261:G261"/>
    <mergeCell ref="C265:G265"/>
    <mergeCell ref="C278:G278"/>
    <mergeCell ref="C282:G282"/>
    <mergeCell ref="C284:G284"/>
    <mergeCell ref="C294:G294"/>
    <mergeCell ref="C300:G300"/>
    <mergeCell ref="C302:G302"/>
    <mergeCell ref="C304:G304"/>
    <mergeCell ref="C308:G308"/>
    <mergeCell ref="C243:G243"/>
    <mergeCell ref="C191:G191"/>
    <mergeCell ref="C193:G193"/>
    <mergeCell ref="C196:G196"/>
    <mergeCell ref="C199:G199"/>
    <mergeCell ref="C202:G202"/>
    <mergeCell ref="C212:G212"/>
    <mergeCell ref="C216:G216"/>
    <mergeCell ref="C227:G227"/>
    <mergeCell ref="C234:G234"/>
    <mergeCell ref="C237:G237"/>
    <mergeCell ref="C239:G239"/>
    <mergeCell ref="C189:G189"/>
    <mergeCell ref="C101:G101"/>
    <mergeCell ref="C104:G104"/>
    <mergeCell ref="C119:G119"/>
    <mergeCell ref="C134:G134"/>
    <mergeCell ref="C136:G136"/>
    <mergeCell ref="C138:G138"/>
    <mergeCell ref="C148:G148"/>
    <mergeCell ref="C161:G161"/>
    <mergeCell ref="C171:G171"/>
    <mergeCell ref="C185:G185"/>
    <mergeCell ref="C187:G187"/>
    <mergeCell ref="C86:G86"/>
    <mergeCell ref="C39:G39"/>
    <mergeCell ref="C42:G42"/>
    <mergeCell ref="C45:G45"/>
    <mergeCell ref="C50:G50"/>
    <mergeCell ref="C52:G52"/>
    <mergeCell ref="C54:G54"/>
    <mergeCell ref="C56:G56"/>
    <mergeCell ref="C58:G58"/>
    <mergeCell ref="C62:G62"/>
    <mergeCell ref="C66:G66"/>
    <mergeCell ref="C83:G83"/>
    <mergeCell ref="C36:G36"/>
    <mergeCell ref="A1:G1"/>
    <mergeCell ref="C2:G2"/>
    <mergeCell ref="C3:G3"/>
    <mergeCell ref="C4:G4"/>
    <mergeCell ref="C10:G10"/>
    <mergeCell ref="C12:G12"/>
    <mergeCell ref="C14:G14"/>
    <mergeCell ref="C17:G17"/>
    <mergeCell ref="C28:G28"/>
    <mergeCell ref="C31:G31"/>
    <mergeCell ref="C33:G3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225</v>
      </c>
      <c r="B1" s="248"/>
      <c r="C1" s="248"/>
      <c r="D1" s="248"/>
      <c r="E1" s="248"/>
      <c r="F1" s="248"/>
      <c r="G1" s="248"/>
      <c r="AG1" t="s">
        <v>115</v>
      </c>
    </row>
    <row r="2" spans="1:60" ht="24.95" customHeight="1" x14ac:dyDescent="0.2">
      <c r="A2" s="143" t="s">
        <v>7</v>
      </c>
      <c r="B2" s="48" t="s">
        <v>44</v>
      </c>
      <c r="C2" s="249" t="s">
        <v>45</v>
      </c>
      <c r="D2" s="250"/>
      <c r="E2" s="250"/>
      <c r="F2" s="250"/>
      <c r="G2" s="251"/>
      <c r="AG2" t="s">
        <v>116</v>
      </c>
    </row>
    <row r="3" spans="1:60" ht="24.95" customHeight="1" x14ac:dyDescent="0.2">
      <c r="A3" s="143" t="s">
        <v>8</v>
      </c>
      <c r="B3" s="48" t="s">
        <v>71</v>
      </c>
      <c r="C3" s="249" t="s">
        <v>72</v>
      </c>
      <c r="D3" s="250"/>
      <c r="E3" s="250"/>
      <c r="F3" s="250"/>
      <c r="G3" s="251"/>
      <c r="AC3" s="125" t="s">
        <v>116</v>
      </c>
      <c r="AG3" t="s">
        <v>120</v>
      </c>
    </row>
    <row r="4" spans="1:60" ht="24.95" customHeight="1" x14ac:dyDescent="0.2">
      <c r="A4" s="144" t="s">
        <v>9</v>
      </c>
      <c r="B4" s="145" t="s">
        <v>65</v>
      </c>
      <c r="C4" s="252" t="s">
        <v>73</v>
      </c>
      <c r="D4" s="253"/>
      <c r="E4" s="253"/>
      <c r="F4" s="253"/>
      <c r="G4" s="254"/>
      <c r="AG4" t="s">
        <v>121</v>
      </c>
    </row>
    <row r="5" spans="1:60" x14ac:dyDescent="0.2">
      <c r="D5" s="10"/>
    </row>
    <row r="6" spans="1:60" ht="38.25" x14ac:dyDescent="0.2">
      <c r="A6" s="147" t="s">
        <v>122</v>
      </c>
      <c r="B6" s="149" t="s">
        <v>123</v>
      </c>
      <c r="C6" s="149" t="s">
        <v>124</v>
      </c>
      <c r="D6" s="148" t="s">
        <v>125</v>
      </c>
      <c r="E6" s="147" t="s">
        <v>126</v>
      </c>
      <c r="F6" s="146" t="s">
        <v>127</v>
      </c>
      <c r="G6" s="147" t="s">
        <v>29</v>
      </c>
      <c r="H6" s="150" t="s">
        <v>30</v>
      </c>
      <c r="I6" s="150" t="s">
        <v>128</v>
      </c>
      <c r="J6" s="150" t="s">
        <v>31</v>
      </c>
      <c r="K6" s="150" t="s">
        <v>129</v>
      </c>
      <c r="L6" s="150" t="s">
        <v>130</v>
      </c>
      <c r="M6" s="150" t="s">
        <v>131</v>
      </c>
      <c r="N6" s="150" t="s">
        <v>132</v>
      </c>
      <c r="O6" s="150" t="s">
        <v>133</v>
      </c>
      <c r="P6" s="150" t="s">
        <v>134</v>
      </c>
      <c r="Q6" s="150" t="s">
        <v>135</v>
      </c>
      <c r="R6" s="150" t="s">
        <v>136</v>
      </c>
      <c r="S6" s="150" t="s">
        <v>137</v>
      </c>
      <c r="T6" s="150" t="s">
        <v>138</v>
      </c>
      <c r="U6" s="150" t="s">
        <v>139</v>
      </c>
      <c r="V6" s="150" t="s">
        <v>140</v>
      </c>
      <c r="W6" s="150" t="s">
        <v>141</v>
      </c>
      <c r="X6" s="150" t="s">
        <v>142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2" t="s">
        <v>143</v>
      </c>
      <c r="B8" s="163" t="s">
        <v>65</v>
      </c>
      <c r="C8" s="183" t="s">
        <v>81</v>
      </c>
      <c r="D8" s="164"/>
      <c r="E8" s="165"/>
      <c r="F8" s="166"/>
      <c r="G8" s="166">
        <f>SUMIF(AG9:AG84,"&lt;&gt;NOR",G9:G84)</f>
        <v>0</v>
      </c>
      <c r="H8" s="166"/>
      <c r="I8" s="166">
        <f>SUM(I9:I84)</f>
        <v>0</v>
      </c>
      <c r="J8" s="166"/>
      <c r="K8" s="166">
        <f>SUM(K9:K84)</f>
        <v>0</v>
      </c>
      <c r="L8" s="166"/>
      <c r="M8" s="166">
        <f>SUM(M9:M84)</f>
        <v>0</v>
      </c>
      <c r="N8" s="166"/>
      <c r="O8" s="166">
        <f>SUM(O9:O84)</f>
        <v>4.25</v>
      </c>
      <c r="P8" s="166"/>
      <c r="Q8" s="166">
        <f>SUM(Q9:Q84)</f>
        <v>0</v>
      </c>
      <c r="R8" s="166"/>
      <c r="S8" s="166"/>
      <c r="T8" s="167"/>
      <c r="U8" s="161"/>
      <c r="V8" s="161">
        <f>SUM(V9:V84)</f>
        <v>1527.32</v>
      </c>
      <c r="W8" s="161"/>
      <c r="X8" s="161"/>
      <c r="AG8" t="s">
        <v>144</v>
      </c>
    </row>
    <row r="9" spans="1:60" ht="22.5" outlineLevel="1" x14ac:dyDescent="0.2">
      <c r="A9" s="168">
        <v>1</v>
      </c>
      <c r="B9" s="169" t="s">
        <v>598</v>
      </c>
      <c r="C9" s="185" t="s">
        <v>599</v>
      </c>
      <c r="D9" s="170" t="s">
        <v>246</v>
      </c>
      <c r="E9" s="171">
        <v>1440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3" t="s">
        <v>229</v>
      </c>
      <c r="S9" s="173" t="s">
        <v>148</v>
      </c>
      <c r="T9" s="174" t="s">
        <v>148</v>
      </c>
      <c r="U9" s="160">
        <v>0.2</v>
      </c>
      <c r="V9" s="160">
        <f>ROUND(E9*U9,2)</f>
        <v>288</v>
      </c>
      <c r="W9" s="160"/>
      <c r="X9" s="160" t="s">
        <v>230</v>
      </c>
      <c r="Y9" s="151"/>
      <c r="Z9" s="151"/>
      <c r="AA9" s="151"/>
      <c r="AB9" s="151"/>
      <c r="AC9" s="151"/>
      <c r="AD9" s="151"/>
      <c r="AE9" s="151"/>
      <c r="AF9" s="151"/>
      <c r="AG9" s="151" t="s">
        <v>231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8"/>
      <c r="B10" s="159"/>
      <c r="C10" s="255" t="s">
        <v>247</v>
      </c>
      <c r="D10" s="256"/>
      <c r="E10" s="256"/>
      <c r="F10" s="256"/>
      <c r="G10" s="256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233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91" t="str">
        <f>C10</f>
        <v>na vzdálenost od hladiny vody v jímce po výšku roviny proložené osou nejvyššího bodu výtlačného potrubí. Včetně odpadní potrubí v délce do 20 m.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2" t="s">
        <v>804</v>
      </c>
      <c r="D11" s="189"/>
      <c r="E11" s="190">
        <v>1080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1"/>
      <c r="Z11" s="151"/>
      <c r="AA11" s="151"/>
      <c r="AB11" s="151"/>
      <c r="AC11" s="151"/>
      <c r="AD11" s="151"/>
      <c r="AE11" s="151"/>
      <c r="AF11" s="151"/>
      <c r="AG11" s="151" t="s">
        <v>264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192" t="s">
        <v>805</v>
      </c>
      <c r="D12" s="189"/>
      <c r="E12" s="190">
        <v>360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1"/>
      <c r="Z12" s="151"/>
      <c r="AA12" s="151"/>
      <c r="AB12" s="151"/>
      <c r="AC12" s="151"/>
      <c r="AD12" s="151"/>
      <c r="AE12" s="151"/>
      <c r="AF12" s="151"/>
      <c r="AG12" s="151" t="s">
        <v>264</v>
      </c>
      <c r="AH12" s="151">
        <v>0</v>
      </c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68">
        <v>2</v>
      </c>
      <c r="B13" s="169" t="s">
        <v>600</v>
      </c>
      <c r="C13" s="185" t="s">
        <v>601</v>
      </c>
      <c r="D13" s="170" t="s">
        <v>250</v>
      </c>
      <c r="E13" s="171">
        <v>90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21</v>
      </c>
      <c r="M13" s="173">
        <f>G13*(1+L13/100)</f>
        <v>0</v>
      </c>
      <c r="N13" s="173">
        <v>0</v>
      </c>
      <c r="O13" s="173">
        <f>ROUND(E13*N13,2)</f>
        <v>0</v>
      </c>
      <c r="P13" s="173">
        <v>0</v>
      </c>
      <c r="Q13" s="173">
        <f>ROUND(E13*P13,2)</f>
        <v>0</v>
      </c>
      <c r="R13" s="173" t="s">
        <v>229</v>
      </c>
      <c r="S13" s="173" t="s">
        <v>148</v>
      </c>
      <c r="T13" s="174" t="s">
        <v>148</v>
      </c>
      <c r="U13" s="160">
        <v>0</v>
      </c>
      <c r="V13" s="160">
        <f>ROUND(E13*U13,2)</f>
        <v>0</v>
      </c>
      <c r="W13" s="160"/>
      <c r="X13" s="160" t="s">
        <v>230</v>
      </c>
      <c r="Y13" s="151"/>
      <c r="Z13" s="151"/>
      <c r="AA13" s="151"/>
      <c r="AB13" s="151"/>
      <c r="AC13" s="151"/>
      <c r="AD13" s="151"/>
      <c r="AE13" s="151"/>
      <c r="AF13" s="151"/>
      <c r="AG13" s="151" t="s">
        <v>231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2.5" outlineLevel="1" x14ac:dyDescent="0.2">
      <c r="A14" s="158"/>
      <c r="B14" s="159"/>
      <c r="C14" s="255" t="s">
        <v>251</v>
      </c>
      <c r="D14" s="256"/>
      <c r="E14" s="256"/>
      <c r="F14" s="256"/>
      <c r="G14" s="256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233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91" t="str">
        <f>C14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68">
        <v>3</v>
      </c>
      <c r="B15" s="169" t="s">
        <v>806</v>
      </c>
      <c r="C15" s="185" t="s">
        <v>807</v>
      </c>
      <c r="D15" s="170" t="s">
        <v>254</v>
      </c>
      <c r="E15" s="171">
        <v>10</v>
      </c>
      <c r="F15" s="172"/>
      <c r="G15" s="173">
        <f>ROUND(E15*F15,2)</f>
        <v>0</v>
      </c>
      <c r="H15" s="172"/>
      <c r="I15" s="173">
        <f>ROUND(E15*H15,2)</f>
        <v>0</v>
      </c>
      <c r="J15" s="172"/>
      <c r="K15" s="173">
        <f>ROUND(E15*J15,2)</f>
        <v>0</v>
      </c>
      <c r="L15" s="173">
        <v>21</v>
      </c>
      <c r="M15" s="173">
        <f>G15*(1+L15/100)</f>
        <v>0</v>
      </c>
      <c r="N15" s="173">
        <v>1.2710000000000001E-2</v>
      </c>
      <c r="O15" s="173">
        <f>ROUND(E15*N15,2)</f>
        <v>0.13</v>
      </c>
      <c r="P15" s="173">
        <v>0</v>
      </c>
      <c r="Q15" s="173">
        <f>ROUND(E15*P15,2)</f>
        <v>0</v>
      </c>
      <c r="R15" s="173" t="s">
        <v>229</v>
      </c>
      <c r="S15" s="173" t="s">
        <v>148</v>
      </c>
      <c r="T15" s="174" t="s">
        <v>148</v>
      </c>
      <c r="U15" s="160">
        <v>1.153</v>
      </c>
      <c r="V15" s="160">
        <f>ROUND(E15*U15,2)</f>
        <v>11.53</v>
      </c>
      <c r="W15" s="160"/>
      <c r="X15" s="160" t="s">
        <v>230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231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58"/>
      <c r="B16" s="159"/>
      <c r="C16" s="255" t="s">
        <v>255</v>
      </c>
      <c r="D16" s="256"/>
      <c r="E16" s="256"/>
      <c r="F16" s="256"/>
      <c r="G16" s="256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1"/>
      <c r="Z16" s="151"/>
      <c r="AA16" s="151"/>
      <c r="AB16" s="151"/>
      <c r="AC16" s="151"/>
      <c r="AD16" s="151"/>
      <c r="AE16" s="151"/>
      <c r="AF16" s="151"/>
      <c r="AG16" s="151" t="s">
        <v>233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91" t="str">
        <f>C16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68">
        <v>4</v>
      </c>
      <c r="B17" s="169" t="s">
        <v>607</v>
      </c>
      <c r="C17" s="185" t="s">
        <v>608</v>
      </c>
      <c r="D17" s="170" t="s">
        <v>254</v>
      </c>
      <c r="E17" s="171">
        <v>10</v>
      </c>
      <c r="F17" s="172"/>
      <c r="G17" s="173">
        <f>ROUND(E17*F17,2)</f>
        <v>0</v>
      </c>
      <c r="H17" s="172"/>
      <c r="I17" s="173">
        <f>ROUND(E17*H17,2)</f>
        <v>0</v>
      </c>
      <c r="J17" s="172"/>
      <c r="K17" s="173">
        <f>ROUND(E17*J17,2)</f>
        <v>0</v>
      </c>
      <c r="L17" s="173">
        <v>21</v>
      </c>
      <c r="M17" s="173">
        <f>G17*(1+L17/100)</f>
        <v>0</v>
      </c>
      <c r="N17" s="173">
        <v>3.9739999999999998E-2</v>
      </c>
      <c r="O17" s="173">
        <f>ROUND(E17*N17,2)</f>
        <v>0.4</v>
      </c>
      <c r="P17" s="173">
        <v>0</v>
      </c>
      <c r="Q17" s="173">
        <f>ROUND(E17*P17,2)</f>
        <v>0</v>
      </c>
      <c r="R17" s="173" t="s">
        <v>229</v>
      </c>
      <c r="S17" s="173" t="s">
        <v>148</v>
      </c>
      <c r="T17" s="174" t="s">
        <v>148</v>
      </c>
      <c r="U17" s="160">
        <v>0.753</v>
      </c>
      <c r="V17" s="160">
        <f>ROUND(E17*U17,2)</f>
        <v>7.53</v>
      </c>
      <c r="W17" s="160"/>
      <c r="X17" s="160" t="s">
        <v>230</v>
      </c>
      <c r="Y17" s="151"/>
      <c r="Z17" s="151"/>
      <c r="AA17" s="151"/>
      <c r="AB17" s="151"/>
      <c r="AC17" s="151"/>
      <c r="AD17" s="151"/>
      <c r="AE17" s="151"/>
      <c r="AF17" s="151"/>
      <c r="AG17" s="151" t="s">
        <v>231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58"/>
      <c r="B18" s="159"/>
      <c r="C18" s="255" t="s">
        <v>255</v>
      </c>
      <c r="D18" s="256"/>
      <c r="E18" s="256"/>
      <c r="F18" s="256"/>
      <c r="G18" s="256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233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91" t="str">
        <f>C18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68">
        <v>5</v>
      </c>
      <c r="B19" s="169" t="s">
        <v>256</v>
      </c>
      <c r="C19" s="185" t="s">
        <v>257</v>
      </c>
      <c r="D19" s="170" t="s">
        <v>258</v>
      </c>
      <c r="E19" s="171">
        <v>60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21</v>
      </c>
      <c r="M19" s="173">
        <f>G19*(1+L19/100)</f>
        <v>0</v>
      </c>
      <c r="N19" s="173">
        <v>0</v>
      </c>
      <c r="O19" s="173">
        <f>ROUND(E19*N19,2)</f>
        <v>0</v>
      </c>
      <c r="P19" s="173">
        <v>0</v>
      </c>
      <c r="Q19" s="173">
        <f>ROUND(E19*P19,2)</f>
        <v>0</v>
      </c>
      <c r="R19" s="173" t="s">
        <v>229</v>
      </c>
      <c r="S19" s="173" t="s">
        <v>148</v>
      </c>
      <c r="T19" s="174" t="s">
        <v>148</v>
      </c>
      <c r="U19" s="160">
        <v>1.55</v>
      </c>
      <c r="V19" s="160">
        <f>ROUND(E19*U19,2)</f>
        <v>93</v>
      </c>
      <c r="W19" s="160"/>
      <c r="X19" s="160" t="s">
        <v>230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231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 x14ac:dyDescent="0.2">
      <c r="A20" s="158"/>
      <c r="B20" s="159"/>
      <c r="C20" s="255" t="s">
        <v>259</v>
      </c>
      <c r="D20" s="256"/>
      <c r="E20" s="256"/>
      <c r="F20" s="256"/>
      <c r="G20" s="256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233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91" t="str">
        <f>C20</f>
        <v>příplatek k cenám vykopávek za ztížení vykopávky v blízkosti podzemního vedení nebo výbušnin v horninách jakékoliv třídy,</v>
      </c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68">
        <v>6</v>
      </c>
      <c r="B21" s="169" t="s">
        <v>260</v>
      </c>
      <c r="C21" s="185" t="s">
        <v>261</v>
      </c>
      <c r="D21" s="170" t="s">
        <v>258</v>
      </c>
      <c r="E21" s="171">
        <v>1.5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21</v>
      </c>
      <c r="M21" s="173">
        <f>G21*(1+L21/100)</f>
        <v>0</v>
      </c>
      <c r="N21" s="173">
        <v>0</v>
      </c>
      <c r="O21" s="173">
        <f>ROUND(E21*N21,2)</f>
        <v>0</v>
      </c>
      <c r="P21" s="173">
        <v>0</v>
      </c>
      <c r="Q21" s="173">
        <f>ROUND(E21*P21,2)</f>
        <v>0</v>
      </c>
      <c r="R21" s="173" t="s">
        <v>229</v>
      </c>
      <c r="S21" s="173" t="s">
        <v>148</v>
      </c>
      <c r="T21" s="174" t="s">
        <v>148</v>
      </c>
      <c r="U21" s="160">
        <v>16.54</v>
      </c>
      <c r="V21" s="160">
        <f>ROUND(E21*U21,2)</f>
        <v>24.81</v>
      </c>
      <c r="W21" s="160"/>
      <c r="X21" s="160" t="s">
        <v>230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231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58"/>
      <c r="B22" s="159"/>
      <c r="C22" s="255" t="s">
        <v>262</v>
      </c>
      <c r="D22" s="256"/>
      <c r="E22" s="256"/>
      <c r="F22" s="256"/>
      <c r="G22" s="256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233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91" t="str">
        <f>C22</f>
        <v>korytech vodotečí, melioračních kanálech s přemístěním suti na hromady na vzdálenost do 20 m nebo s naložením na dopravní prostředek,</v>
      </c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68">
        <v>7</v>
      </c>
      <c r="B23" s="169" t="s">
        <v>622</v>
      </c>
      <c r="C23" s="185" t="s">
        <v>623</v>
      </c>
      <c r="D23" s="170" t="s">
        <v>258</v>
      </c>
      <c r="E23" s="171">
        <v>248.63283000000001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21</v>
      </c>
      <c r="M23" s="173">
        <f>G23*(1+L23/100)</f>
        <v>0</v>
      </c>
      <c r="N23" s="173">
        <v>0</v>
      </c>
      <c r="O23" s="173">
        <f>ROUND(E23*N23,2)</f>
        <v>0</v>
      </c>
      <c r="P23" s="173">
        <v>0</v>
      </c>
      <c r="Q23" s="173">
        <f>ROUND(E23*P23,2)</f>
        <v>0</v>
      </c>
      <c r="R23" s="173" t="s">
        <v>229</v>
      </c>
      <c r="S23" s="173" t="s">
        <v>148</v>
      </c>
      <c r="T23" s="174" t="s">
        <v>148</v>
      </c>
      <c r="U23" s="160">
        <v>0.2</v>
      </c>
      <c r="V23" s="160">
        <f>ROUND(E23*U23,2)</f>
        <v>49.73</v>
      </c>
      <c r="W23" s="160"/>
      <c r="X23" s="160" t="s">
        <v>230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231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33.75" outlineLevel="1" x14ac:dyDescent="0.2">
      <c r="A24" s="158"/>
      <c r="B24" s="159"/>
      <c r="C24" s="255" t="s">
        <v>271</v>
      </c>
      <c r="D24" s="256"/>
      <c r="E24" s="256"/>
      <c r="F24" s="256"/>
      <c r="G24" s="256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233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91" t="str">
        <f>C24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58"/>
      <c r="B25" s="159"/>
      <c r="C25" s="192" t="s">
        <v>808</v>
      </c>
      <c r="D25" s="189"/>
      <c r="E25" s="190">
        <v>8.2467000000000006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51"/>
      <c r="Z25" s="151"/>
      <c r="AA25" s="151"/>
      <c r="AB25" s="151"/>
      <c r="AC25" s="151"/>
      <c r="AD25" s="151"/>
      <c r="AE25" s="151"/>
      <c r="AF25" s="151"/>
      <c r="AG25" s="151" t="s">
        <v>264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192" t="s">
        <v>809</v>
      </c>
      <c r="D26" s="189"/>
      <c r="E26" s="190">
        <v>23.246400000000001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264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192" t="s">
        <v>810</v>
      </c>
      <c r="D27" s="189"/>
      <c r="E27" s="190">
        <v>94.331739999999996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51"/>
      <c r="Z27" s="151"/>
      <c r="AA27" s="151"/>
      <c r="AB27" s="151"/>
      <c r="AC27" s="151"/>
      <c r="AD27" s="151"/>
      <c r="AE27" s="151"/>
      <c r="AF27" s="151"/>
      <c r="AG27" s="151" t="s">
        <v>264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192" t="s">
        <v>811</v>
      </c>
      <c r="D28" s="189"/>
      <c r="E28" s="190">
        <v>122.80800000000001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264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68">
        <v>8</v>
      </c>
      <c r="B29" s="169" t="s">
        <v>277</v>
      </c>
      <c r="C29" s="185" t="s">
        <v>278</v>
      </c>
      <c r="D29" s="170" t="s">
        <v>258</v>
      </c>
      <c r="E29" s="171">
        <v>248.63283000000001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73">
        <v>0</v>
      </c>
      <c r="O29" s="173">
        <f>ROUND(E29*N29,2)</f>
        <v>0</v>
      </c>
      <c r="P29" s="173">
        <v>0</v>
      </c>
      <c r="Q29" s="173">
        <f>ROUND(E29*P29,2)</f>
        <v>0</v>
      </c>
      <c r="R29" s="173" t="s">
        <v>229</v>
      </c>
      <c r="S29" s="173" t="s">
        <v>148</v>
      </c>
      <c r="T29" s="174" t="s">
        <v>148</v>
      </c>
      <c r="U29" s="160">
        <v>0.08</v>
      </c>
      <c r="V29" s="160">
        <f>ROUND(E29*U29,2)</f>
        <v>19.89</v>
      </c>
      <c r="W29" s="160"/>
      <c r="X29" s="160" t="s">
        <v>230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231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33.75" outlineLevel="1" x14ac:dyDescent="0.2">
      <c r="A30" s="158"/>
      <c r="B30" s="159"/>
      <c r="C30" s="255" t="s">
        <v>271</v>
      </c>
      <c r="D30" s="256"/>
      <c r="E30" s="256"/>
      <c r="F30" s="256"/>
      <c r="G30" s="256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1"/>
      <c r="Z30" s="151"/>
      <c r="AA30" s="151"/>
      <c r="AB30" s="151"/>
      <c r="AC30" s="151"/>
      <c r="AD30" s="151"/>
      <c r="AE30" s="151"/>
      <c r="AF30" s="151"/>
      <c r="AG30" s="151" t="s">
        <v>233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91" t="str">
        <f>C30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68">
        <v>9</v>
      </c>
      <c r="B31" s="169" t="s">
        <v>640</v>
      </c>
      <c r="C31" s="185" t="s">
        <v>641</v>
      </c>
      <c r="D31" s="170" t="s">
        <v>258</v>
      </c>
      <c r="E31" s="171">
        <v>461.74669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21</v>
      </c>
      <c r="M31" s="173">
        <f>G31*(1+L31/100)</f>
        <v>0</v>
      </c>
      <c r="N31" s="173">
        <v>0</v>
      </c>
      <c r="O31" s="173">
        <f>ROUND(E31*N31,2)</f>
        <v>0</v>
      </c>
      <c r="P31" s="173">
        <v>0</v>
      </c>
      <c r="Q31" s="173">
        <f>ROUND(E31*P31,2)</f>
        <v>0</v>
      </c>
      <c r="R31" s="173" t="s">
        <v>229</v>
      </c>
      <c r="S31" s="173" t="s">
        <v>148</v>
      </c>
      <c r="T31" s="174" t="s">
        <v>148</v>
      </c>
      <c r="U31" s="160">
        <v>0.35</v>
      </c>
      <c r="V31" s="160">
        <f>ROUND(E31*U31,2)</f>
        <v>161.61000000000001</v>
      </c>
      <c r="W31" s="160"/>
      <c r="X31" s="160" t="s">
        <v>230</v>
      </c>
      <c r="Y31" s="151"/>
      <c r="Z31" s="151"/>
      <c r="AA31" s="151"/>
      <c r="AB31" s="151"/>
      <c r="AC31" s="151"/>
      <c r="AD31" s="151"/>
      <c r="AE31" s="151"/>
      <c r="AF31" s="151"/>
      <c r="AG31" s="151" t="s">
        <v>231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33.75" outlineLevel="1" x14ac:dyDescent="0.2">
      <c r="A32" s="158"/>
      <c r="B32" s="159"/>
      <c r="C32" s="255" t="s">
        <v>271</v>
      </c>
      <c r="D32" s="256"/>
      <c r="E32" s="256"/>
      <c r="F32" s="256"/>
      <c r="G32" s="256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1"/>
      <c r="Z32" s="151"/>
      <c r="AA32" s="151"/>
      <c r="AB32" s="151"/>
      <c r="AC32" s="151"/>
      <c r="AD32" s="151"/>
      <c r="AE32" s="151"/>
      <c r="AF32" s="151"/>
      <c r="AG32" s="151" t="s">
        <v>233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91" t="str">
        <f>C32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58"/>
      <c r="B33" s="159"/>
      <c r="C33" s="192" t="s">
        <v>812</v>
      </c>
      <c r="D33" s="189"/>
      <c r="E33" s="190">
        <v>15.315300000000001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264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58"/>
      <c r="B34" s="159"/>
      <c r="C34" s="192" t="s">
        <v>813</v>
      </c>
      <c r="D34" s="189"/>
      <c r="E34" s="190">
        <v>43.171880000000002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51"/>
      <c r="Z34" s="151"/>
      <c r="AA34" s="151"/>
      <c r="AB34" s="151"/>
      <c r="AC34" s="151"/>
      <c r="AD34" s="151"/>
      <c r="AE34" s="151"/>
      <c r="AF34" s="151"/>
      <c r="AG34" s="151" t="s">
        <v>264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">
      <c r="A35" s="158"/>
      <c r="B35" s="159"/>
      <c r="C35" s="192" t="s">
        <v>814</v>
      </c>
      <c r="D35" s="189"/>
      <c r="E35" s="190">
        <v>175.18751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1"/>
      <c r="Z35" s="151"/>
      <c r="AA35" s="151"/>
      <c r="AB35" s="151"/>
      <c r="AC35" s="151"/>
      <c r="AD35" s="151"/>
      <c r="AE35" s="151"/>
      <c r="AF35" s="151"/>
      <c r="AG35" s="151" t="s">
        <v>264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2" t="s">
        <v>815</v>
      </c>
      <c r="D36" s="189"/>
      <c r="E36" s="190">
        <v>228.072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264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68">
        <v>10</v>
      </c>
      <c r="B37" s="169" t="s">
        <v>470</v>
      </c>
      <c r="C37" s="185" t="s">
        <v>471</v>
      </c>
      <c r="D37" s="170" t="s">
        <v>258</v>
      </c>
      <c r="E37" s="171">
        <v>461.74669</v>
      </c>
      <c r="F37" s="172"/>
      <c r="G37" s="173">
        <f>ROUND(E37*F37,2)</f>
        <v>0</v>
      </c>
      <c r="H37" s="172"/>
      <c r="I37" s="173">
        <f>ROUND(E37*H37,2)</f>
        <v>0</v>
      </c>
      <c r="J37" s="172"/>
      <c r="K37" s="173">
        <f>ROUND(E37*J37,2)</f>
        <v>0</v>
      </c>
      <c r="L37" s="173">
        <v>21</v>
      </c>
      <c r="M37" s="173">
        <f>G37*(1+L37/100)</f>
        <v>0</v>
      </c>
      <c r="N37" s="173">
        <v>0</v>
      </c>
      <c r="O37" s="173">
        <f>ROUND(E37*N37,2)</f>
        <v>0</v>
      </c>
      <c r="P37" s="173">
        <v>0</v>
      </c>
      <c r="Q37" s="173">
        <f>ROUND(E37*P37,2)</f>
        <v>0</v>
      </c>
      <c r="R37" s="173" t="s">
        <v>229</v>
      </c>
      <c r="S37" s="173" t="s">
        <v>148</v>
      </c>
      <c r="T37" s="174" t="s">
        <v>148</v>
      </c>
      <c r="U37" s="160">
        <v>0.15</v>
      </c>
      <c r="V37" s="160">
        <f>ROUND(E37*U37,2)</f>
        <v>69.260000000000005</v>
      </c>
      <c r="W37" s="160"/>
      <c r="X37" s="160" t="s">
        <v>230</v>
      </c>
      <c r="Y37" s="151"/>
      <c r="Z37" s="151"/>
      <c r="AA37" s="151"/>
      <c r="AB37" s="151"/>
      <c r="AC37" s="151"/>
      <c r="AD37" s="151"/>
      <c r="AE37" s="151"/>
      <c r="AF37" s="151"/>
      <c r="AG37" s="151" t="s">
        <v>231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33.75" outlineLevel="1" x14ac:dyDescent="0.2">
      <c r="A38" s="158"/>
      <c r="B38" s="159"/>
      <c r="C38" s="255" t="s">
        <v>271</v>
      </c>
      <c r="D38" s="256"/>
      <c r="E38" s="256"/>
      <c r="F38" s="256"/>
      <c r="G38" s="256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233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91" t="str">
        <f>C38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68">
        <v>11</v>
      </c>
      <c r="B39" s="169" t="s">
        <v>816</v>
      </c>
      <c r="C39" s="185" t="s">
        <v>817</v>
      </c>
      <c r="D39" s="170" t="s">
        <v>282</v>
      </c>
      <c r="E39" s="171">
        <v>160</v>
      </c>
      <c r="F39" s="172"/>
      <c r="G39" s="173">
        <f>ROUND(E39*F39,2)</f>
        <v>0</v>
      </c>
      <c r="H39" s="172"/>
      <c r="I39" s="173">
        <f>ROUND(E39*H39,2)</f>
        <v>0</v>
      </c>
      <c r="J39" s="172"/>
      <c r="K39" s="173">
        <f>ROUND(E39*J39,2)</f>
        <v>0</v>
      </c>
      <c r="L39" s="173">
        <v>21</v>
      </c>
      <c r="M39" s="173">
        <f>G39*(1+L39/100)</f>
        <v>0</v>
      </c>
      <c r="N39" s="173">
        <v>2.0200000000000001E-3</v>
      </c>
      <c r="O39" s="173">
        <f>ROUND(E39*N39,2)</f>
        <v>0.32</v>
      </c>
      <c r="P39" s="173">
        <v>0</v>
      </c>
      <c r="Q39" s="173">
        <f>ROUND(E39*P39,2)</f>
        <v>0</v>
      </c>
      <c r="R39" s="173" t="s">
        <v>229</v>
      </c>
      <c r="S39" s="173" t="s">
        <v>148</v>
      </c>
      <c r="T39" s="174" t="s">
        <v>148</v>
      </c>
      <c r="U39" s="160">
        <v>0.45800000000000002</v>
      </c>
      <c r="V39" s="160">
        <f>ROUND(E39*U39,2)</f>
        <v>73.28</v>
      </c>
      <c r="W39" s="160"/>
      <c r="X39" s="160" t="s">
        <v>230</v>
      </c>
      <c r="Y39" s="151"/>
      <c r="Z39" s="151"/>
      <c r="AA39" s="151"/>
      <c r="AB39" s="151"/>
      <c r="AC39" s="151"/>
      <c r="AD39" s="151"/>
      <c r="AE39" s="151"/>
      <c r="AF39" s="151"/>
      <c r="AG39" s="151" t="s">
        <v>231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255" t="s">
        <v>283</v>
      </c>
      <c r="D40" s="256"/>
      <c r="E40" s="256"/>
      <c r="F40" s="256"/>
      <c r="G40" s="256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233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68">
        <v>12</v>
      </c>
      <c r="B41" s="169" t="s">
        <v>818</v>
      </c>
      <c r="C41" s="185" t="s">
        <v>819</v>
      </c>
      <c r="D41" s="170" t="s">
        <v>282</v>
      </c>
      <c r="E41" s="171">
        <v>160</v>
      </c>
      <c r="F41" s="172"/>
      <c r="G41" s="173">
        <f>ROUND(E41*F41,2)</f>
        <v>0</v>
      </c>
      <c r="H41" s="172"/>
      <c r="I41" s="173">
        <f>ROUND(E41*H41,2)</f>
        <v>0</v>
      </c>
      <c r="J41" s="172"/>
      <c r="K41" s="173">
        <f>ROUND(E41*J41,2)</f>
        <v>0</v>
      </c>
      <c r="L41" s="173">
        <v>21</v>
      </c>
      <c r="M41" s="173">
        <f>G41*(1+L41/100)</f>
        <v>0</v>
      </c>
      <c r="N41" s="173">
        <v>0</v>
      </c>
      <c r="O41" s="173">
        <f>ROUND(E41*N41,2)</f>
        <v>0</v>
      </c>
      <c r="P41" s="173">
        <v>0</v>
      </c>
      <c r="Q41" s="173">
        <f>ROUND(E41*P41,2)</f>
        <v>0</v>
      </c>
      <c r="R41" s="173" t="s">
        <v>229</v>
      </c>
      <c r="S41" s="173" t="s">
        <v>148</v>
      </c>
      <c r="T41" s="174" t="s">
        <v>148</v>
      </c>
      <c r="U41" s="160">
        <v>0.218</v>
      </c>
      <c r="V41" s="160">
        <f>ROUND(E41*U41,2)</f>
        <v>34.880000000000003</v>
      </c>
      <c r="W41" s="160"/>
      <c r="X41" s="160" t="s">
        <v>230</v>
      </c>
      <c r="Y41" s="151"/>
      <c r="Z41" s="151"/>
      <c r="AA41" s="151"/>
      <c r="AB41" s="151"/>
      <c r="AC41" s="151"/>
      <c r="AD41" s="151"/>
      <c r="AE41" s="151"/>
      <c r="AF41" s="151"/>
      <c r="AG41" s="151" t="s">
        <v>231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255" t="s">
        <v>287</v>
      </c>
      <c r="D42" s="256"/>
      <c r="E42" s="256"/>
      <c r="F42" s="256"/>
      <c r="G42" s="256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1"/>
      <c r="Z42" s="151"/>
      <c r="AA42" s="151"/>
      <c r="AB42" s="151"/>
      <c r="AC42" s="151"/>
      <c r="AD42" s="151"/>
      <c r="AE42" s="151"/>
      <c r="AF42" s="151"/>
      <c r="AG42" s="151" t="s">
        <v>233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 x14ac:dyDescent="0.2">
      <c r="A43" s="168">
        <v>13</v>
      </c>
      <c r="B43" s="169" t="s">
        <v>820</v>
      </c>
      <c r="C43" s="185" t="s">
        <v>821</v>
      </c>
      <c r="D43" s="170" t="s">
        <v>228</v>
      </c>
      <c r="E43" s="171">
        <v>30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21</v>
      </c>
      <c r="M43" s="173">
        <f>G43*(1+L43/100)</f>
        <v>0</v>
      </c>
      <c r="N43" s="173">
        <v>0</v>
      </c>
      <c r="O43" s="173">
        <f>ROUND(E43*N43,2)</f>
        <v>0</v>
      </c>
      <c r="P43" s="173">
        <v>0</v>
      </c>
      <c r="Q43" s="173">
        <f>ROUND(E43*P43,2)</f>
        <v>0</v>
      </c>
      <c r="R43" s="173" t="s">
        <v>229</v>
      </c>
      <c r="S43" s="173" t="s">
        <v>148</v>
      </c>
      <c r="T43" s="174" t="s">
        <v>148</v>
      </c>
      <c r="U43" s="160">
        <v>2.1236000000000002</v>
      </c>
      <c r="V43" s="160">
        <f>ROUND(E43*U43,2)</f>
        <v>63.71</v>
      </c>
      <c r="W43" s="160"/>
      <c r="X43" s="160" t="s">
        <v>230</v>
      </c>
      <c r="Y43" s="151"/>
      <c r="Z43" s="151"/>
      <c r="AA43" s="151"/>
      <c r="AB43" s="151"/>
      <c r="AC43" s="151"/>
      <c r="AD43" s="151"/>
      <c r="AE43" s="151"/>
      <c r="AF43" s="151"/>
      <c r="AG43" s="151" t="s">
        <v>231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255" t="s">
        <v>495</v>
      </c>
      <c r="D44" s="256"/>
      <c r="E44" s="256"/>
      <c r="F44" s="256"/>
      <c r="G44" s="256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1"/>
      <c r="Z44" s="151"/>
      <c r="AA44" s="151"/>
      <c r="AB44" s="151"/>
      <c r="AC44" s="151"/>
      <c r="AD44" s="151"/>
      <c r="AE44" s="151"/>
      <c r="AF44" s="151"/>
      <c r="AG44" s="151" t="s">
        <v>233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22.5" outlineLevel="1" x14ac:dyDescent="0.2">
      <c r="A45" s="168">
        <v>14</v>
      </c>
      <c r="B45" s="169" t="s">
        <v>822</v>
      </c>
      <c r="C45" s="185" t="s">
        <v>823</v>
      </c>
      <c r="D45" s="170" t="s">
        <v>228</v>
      </c>
      <c r="E45" s="171">
        <v>6</v>
      </c>
      <c r="F45" s="172"/>
      <c r="G45" s="173">
        <f>ROUND(E45*F45,2)</f>
        <v>0</v>
      </c>
      <c r="H45" s="172"/>
      <c r="I45" s="173">
        <f>ROUND(E45*H45,2)</f>
        <v>0</v>
      </c>
      <c r="J45" s="172"/>
      <c r="K45" s="173">
        <f>ROUND(E45*J45,2)</f>
        <v>0</v>
      </c>
      <c r="L45" s="173">
        <v>21</v>
      </c>
      <c r="M45" s="173">
        <f>G45*(1+L45/100)</f>
        <v>0</v>
      </c>
      <c r="N45" s="173">
        <v>0</v>
      </c>
      <c r="O45" s="173">
        <f>ROUND(E45*N45,2)</f>
        <v>0</v>
      </c>
      <c r="P45" s="173">
        <v>0</v>
      </c>
      <c r="Q45" s="173">
        <f>ROUND(E45*P45,2)</f>
        <v>0</v>
      </c>
      <c r="R45" s="173" t="s">
        <v>229</v>
      </c>
      <c r="S45" s="173" t="s">
        <v>148</v>
      </c>
      <c r="T45" s="174" t="s">
        <v>148</v>
      </c>
      <c r="U45" s="160">
        <v>4.0834799999999998</v>
      </c>
      <c r="V45" s="160">
        <f>ROUND(E45*U45,2)</f>
        <v>24.5</v>
      </c>
      <c r="W45" s="160"/>
      <c r="X45" s="160" t="s">
        <v>230</v>
      </c>
      <c r="Y45" s="151"/>
      <c r="Z45" s="151"/>
      <c r="AA45" s="151"/>
      <c r="AB45" s="151"/>
      <c r="AC45" s="151"/>
      <c r="AD45" s="151"/>
      <c r="AE45" s="151"/>
      <c r="AF45" s="151"/>
      <c r="AG45" s="151" t="s">
        <v>231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255" t="s">
        <v>495</v>
      </c>
      <c r="D46" s="256"/>
      <c r="E46" s="256"/>
      <c r="F46" s="256"/>
      <c r="G46" s="256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151"/>
      <c r="AC46" s="151"/>
      <c r="AD46" s="151"/>
      <c r="AE46" s="151"/>
      <c r="AF46" s="151"/>
      <c r="AG46" s="151" t="s">
        <v>233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22.5" outlineLevel="1" x14ac:dyDescent="0.2">
      <c r="A47" s="168">
        <v>15</v>
      </c>
      <c r="B47" s="169" t="s">
        <v>824</v>
      </c>
      <c r="C47" s="185" t="s">
        <v>825</v>
      </c>
      <c r="D47" s="170" t="s">
        <v>228</v>
      </c>
      <c r="E47" s="171">
        <v>30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21</v>
      </c>
      <c r="M47" s="173">
        <f>G47*(1+L47/100)</f>
        <v>0</v>
      </c>
      <c r="N47" s="173">
        <v>0</v>
      </c>
      <c r="O47" s="173">
        <f>ROUND(E47*N47,2)</f>
        <v>0</v>
      </c>
      <c r="P47" s="173">
        <v>0</v>
      </c>
      <c r="Q47" s="173">
        <f>ROUND(E47*P47,2)</f>
        <v>0</v>
      </c>
      <c r="R47" s="173" t="s">
        <v>229</v>
      </c>
      <c r="S47" s="173" t="s">
        <v>148</v>
      </c>
      <c r="T47" s="174" t="s">
        <v>148</v>
      </c>
      <c r="U47" s="160">
        <v>2.1015999999999999</v>
      </c>
      <c r="V47" s="160">
        <f>ROUND(E47*U47,2)</f>
        <v>63.05</v>
      </c>
      <c r="W47" s="160"/>
      <c r="X47" s="160" t="s">
        <v>230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231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255" t="s">
        <v>495</v>
      </c>
      <c r="D48" s="256"/>
      <c r="E48" s="256"/>
      <c r="F48" s="256"/>
      <c r="G48" s="256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1"/>
      <c r="Z48" s="151"/>
      <c r="AA48" s="151"/>
      <c r="AB48" s="151"/>
      <c r="AC48" s="151"/>
      <c r="AD48" s="151"/>
      <c r="AE48" s="151"/>
      <c r="AF48" s="151"/>
      <c r="AG48" s="151" t="s">
        <v>233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22.5" outlineLevel="1" x14ac:dyDescent="0.2">
      <c r="A49" s="168">
        <v>16</v>
      </c>
      <c r="B49" s="169" t="s">
        <v>826</v>
      </c>
      <c r="C49" s="185" t="s">
        <v>827</v>
      </c>
      <c r="D49" s="170" t="s">
        <v>228</v>
      </c>
      <c r="E49" s="171">
        <v>6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21</v>
      </c>
      <c r="M49" s="173">
        <f>G49*(1+L49/100)</f>
        <v>0</v>
      </c>
      <c r="N49" s="173">
        <v>0</v>
      </c>
      <c r="O49" s="173">
        <f>ROUND(E49*N49,2)</f>
        <v>0</v>
      </c>
      <c r="P49" s="173">
        <v>0</v>
      </c>
      <c r="Q49" s="173">
        <f>ROUND(E49*P49,2)</f>
        <v>0</v>
      </c>
      <c r="R49" s="173" t="s">
        <v>229</v>
      </c>
      <c r="S49" s="173" t="s">
        <v>148</v>
      </c>
      <c r="T49" s="174" t="s">
        <v>148</v>
      </c>
      <c r="U49" s="160">
        <v>4.0674799999999998</v>
      </c>
      <c r="V49" s="160">
        <f>ROUND(E49*U49,2)</f>
        <v>24.4</v>
      </c>
      <c r="W49" s="160"/>
      <c r="X49" s="160" t="s">
        <v>230</v>
      </c>
      <c r="Y49" s="151"/>
      <c r="Z49" s="151"/>
      <c r="AA49" s="151"/>
      <c r="AB49" s="151"/>
      <c r="AC49" s="151"/>
      <c r="AD49" s="151"/>
      <c r="AE49" s="151"/>
      <c r="AF49" s="151"/>
      <c r="AG49" s="151" t="s">
        <v>231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255" t="s">
        <v>495</v>
      </c>
      <c r="D50" s="256"/>
      <c r="E50" s="256"/>
      <c r="F50" s="256"/>
      <c r="G50" s="256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51"/>
      <c r="Z50" s="151"/>
      <c r="AA50" s="151"/>
      <c r="AB50" s="151"/>
      <c r="AC50" s="151"/>
      <c r="AD50" s="151"/>
      <c r="AE50" s="151"/>
      <c r="AF50" s="151"/>
      <c r="AG50" s="151" t="s">
        <v>233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68">
        <v>17</v>
      </c>
      <c r="B51" s="169" t="s">
        <v>516</v>
      </c>
      <c r="C51" s="185" t="s">
        <v>517</v>
      </c>
      <c r="D51" s="170" t="s">
        <v>258</v>
      </c>
      <c r="E51" s="171">
        <v>710.38</v>
      </c>
      <c r="F51" s="172"/>
      <c r="G51" s="173">
        <f>ROUND(E51*F51,2)</f>
        <v>0</v>
      </c>
      <c r="H51" s="172"/>
      <c r="I51" s="173">
        <f>ROUND(E51*H51,2)</f>
        <v>0</v>
      </c>
      <c r="J51" s="172"/>
      <c r="K51" s="173">
        <f>ROUND(E51*J51,2)</f>
        <v>0</v>
      </c>
      <c r="L51" s="173">
        <v>21</v>
      </c>
      <c r="M51" s="173">
        <f>G51*(1+L51/100)</f>
        <v>0</v>
      </c>
      <c r="N51" s="173">
        <v>0</v>
      </c>
      <c r="O51" s="173">
        <f>ROUND(E51*N51,2)</f>
        <v>0</v>
      </c>
      <c r="P51" s="173">
        <v>0</v>
      </c>
      <c r="Q51" s="173">
        <f>ROUND(E51*P51,2)</f>
        <v>0</v>
      </c>
      <c r="R51" s="173" t="s">
        <v>229</v>
      </c>
      <c r="S51" s="173" t="s">
        <v>148</v>
      </c>
      <c r="T51" s="174" t="s">
        <v>148</v>
      </c>
      <c r="U51" s="160">
        <v>0.52</v>
      </c>
      <c r="V51" s="160">
        <f>ROUND(E51*U51,2)</f>
        <v>369.4</v>
      </c>
      <c r="W51" s="160"/>
      <c r="X51" s="160" t="s">
        <v>230</v>
      </c>
      <c r="Y51" s="151"/>
      <c r="Z51" s="151"/>
      <c r="AA51" s="151"/>
      <c r="AB51" s="151"/>
      <c r="AC51" s="151"/>
      <c r="AD51" s="151"/>
      <c r="AE51" s="151"/>
      <c r="AF51" s="151"/>
      <c r="AG51" s="151" t="s">
        <v>231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255" t="s">
        <v>290</v>
      </c>
      <c r="D52" s="256"/>
      <c r="E52" s="256"/>
      <c r="F52" s="256"/>
      <c r="G52" s="256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233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91" t="str">
        <f>C52</f>
        <v>bez naložení do dopravní nádoby, ale s vyprázdněním dopravní nádoby na hromadu nebo na dopravní prostředek,</v>
      </c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92" t="s">
        <v>828</v>
      </c>
      <c r="D53" s="189"/>
      <c r="E53" s="190">
        <v>248.63300000000001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1"/>
      <c r="Z53" s="151"/>
      <c r="AA53" s="151"/>
      <c r="AB53" s="151"/>
      <c r="AC53" s="151"/>
      <c r="AD53" s="151"/>
      <c r="AE53" s="151"/>
      <c r="AF53" s="151"/>
      <c r="AG53" s="151" t="s">
        <v>264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92" t="s">
        <v>829</v>
      </c>
      <c r="D54" s="189"/>
      <c r="E54" s="190">
        <v>461.74700000000001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264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68">
        <v>18</v>
      </c>
      <c r="B55" s="169" t="s">
        <v>723</v>
      </c>
      <c r="C55" s="185" t="s">
        <v>724</v>
      </c>
      <c r="D55" s="170" t="s">
        <v>258</v>
      </c>
      <c r="E55" s="171">
        <v>590.90200000000004</v>
      </c>
      <c r="F55" s="172"/>
      <c r="G55" s="173">
        <f>ROUND(E55*F55,2)</f>
        <v>0</v>
      </c>
      <c r="H55" s="172"/>
      <c r="I55" s="173">
        <f>ROUND(E55*H55,2)</f>
        <v>0</v>
      </c>
      <c r="J55" s="172"/>
      <c r="K55" s="173">
        <f>ROUND(E55*J55,2)</f>
        <v>0</v>
      </c>
      <c r="L55" s="173">
        <v>21</v>
      </c>
      <c r="M55" s="173">
        <f>G55*(1+L55/100)</f>
        <v>0</v>
      </c>
      <c r="N55" s="173">
        <v>0</v>
      </c>
      <c r="O55" s="173">
        <f>ROUND(E55*N55,2)</f>
        <v>0</v>
      </c>
      <c r="P55" s="173">
        <v>0</v>
      </c>
      <c r="Q55" s="173">
        <f>ROUND(E55*P55,2)</f>
        <v>0</v>
      </c>
      <c r="R55" s="173" t="s">
        <v>229</v>
      </c>
      <c r="S55" s="173" t="s">
        <v>148</v>
      </c>
      <c r="T55" s="174" t="s">
        <v>148</v>
      </c>
      <c r="U55" s="160">
        <v>0.01</v>
      </c>
      <c r="V55" s="160">
        <f>ROUND(E55*U55,2)</f>
        <v>5.91</v>
      </c>
      <c r="W55" s="160"/>
      <c r="X55" s="160" t="s">
        <v>230</v>
      </c>
      <c r="Y55" s="151"/>
      <c r="Z55" s="151"/>
      <c r="AA55" s="151"/>
      <c r="AB55" s="151"/>
      <c r="AC55" s="151"/>
      <c r="AD55" s="151"/>
      <c r="AE55" s="151"/>
      <c r="AF55" s="151"/>
      <c r="AG55" s="151" t="s">
        <v>231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255" t="s">
        <v>294</v>
      </c>
      <c r="D56" s="256"/>
      <c r="E56" s="256"/>
      <c r="F56" s="256"/>
      <c r="G56" s="256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1"/>
      <c r="Z56" s="151"/>
      <c r="AA56" s="151"/>
      <c r="AB56" s="151"/>
      <c r="AC56" s="151"/>
      <c r="AD56" s="151"/>
      <c r="AE56" s="151"/>
      <c r="AF56" s="151"/>
      <c r="AG56" s="151" t="s">
        <v>233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92" t="s">
        <v>726</v>
      </c>
      <c r="D57" s="189"/>
      <c r="E57" s="19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1"/>
      <c r="Z57" s="151"/>
      <c r="AA57" s="151"/>
      <c r="AB57" s="151"/>
      <c r="AC57" s="151"/>
      <c r="AD57" s="151"/>
      <c r="AE57" s="151"/>
      <c r="AF57" s="151"/>
      <c r="AG57" s="151" t="s">
        <v>264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2" t="s">
        <v>830</v>
      </c>
      <c r="D58" s="189"/>
      <c r="E58" s="190">
        <v>122.80800000000001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1"/>
      <c r="Z58" s="151"/>
      <c r="AA58" s="151"/>
      <c r="AB58" s="151"/>
      <c r="AC58" s="151"/>
      <c r="AD58" s="151"/>
      <c r="AE58" s="151"/>
      <c r="AF58" s="151"/>
      <c r="AG58" s="151" t="s">
        <v>264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92" t="s">
        <v>831</v>
      </c>
      <c r="D59" s="189"/>
      <c r="E59" s="190">
        <v>228.072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264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92" t="s">
        <v>729</v>
      </c>
      <c r="D60" s="189"/>
      <c r="E60" s="19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1"/>
      <c r="Z60" s="151"/>
      <c r="AA60" s="151"/>
      <c r="AB60" s="151"/>
      <c r="AC60" s="151"/>
      <c r="AD60" s="151"/>
      <c r="AE60" s="151"/>
      <c r="AF60" s="151"/>
      <c r="AG60" s="151" t="s">
        <v>264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58"/>
      <c r="B61" s="159"/>
      <c r="C61" s="192" t="s">
        <v>830</v>
      </c>
      <c r="D61" s="189"/>
      <c r="E61" s="190">
        <v>122.80800000000001</v>
      </c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51"/>
      <c r="Z61" s="151"/>
      <c r="AA61" s="151"/>
      <c r="AB61" s="151"/>
      <c r="AC61" s="151"/>
      <c r="AD61" s="151"/>
      <c r="AE61" s="151"/>
      <c r="AF61" s="151"/>
      <c r="AG61" s="151" t="s">
        <v>264</v>
      </c>
      <c r="AH61" s="151">
        <v>0</v>
      </c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58"/>
      <c r="B62" s="159"/>
      <c r="C62" s="192" t="s">
        <v>831</v>
      </c>
      <c r="D62" s="189"/>
      <c r="E62" s="190">
        <v>228.072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1"/>
      <c r="Z62" s="151"/>
      <c r="AA62" s="151"/>
      <c r="AB62" s="151"/>
      <c r="AC62" s="151"/>
      <c r="AD62" s="151"/>
      <c r="AE62" s="151"/>
      <c r="AF62" s="151"/>
      <c r="AG62" s="151" t="s">
        <v>264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92" t="s">
        <v>832</v>
      </c>
      <c r="D63" s="189"/>
      <c r="E63" s="190">
        <v>-71.239999999999995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264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58"/>
      <c r="B64" s="159"/>
      <c r="C64" s="192" t="s">
        <v>833</v>
      </c>
      <c r="D64" s="189"/>
      <c r="E64" s="190">
        <v>-39.618000000000002</v>
      </c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51"/>
      <c r="Z64" s="151"/>
      <c r="AA64" s="151"/>
      <c r="AB64" s="151"/>
      <c r="AC64" s="151"/>
      <c r="AD64" s="151"/>
      <c r="AE64" s="151"/>
      <c r="AF64" s="151"/>
      <c r="AG64" s="151" t="s">
        <v>264</v>
      </c>
      <c r="AH64" s="151">
        <v>0</v>
      </c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22.5" outlineLevel="1" x14ac:dyDescent="0.2">
      <c r="A65" s="168">
        <v>19</v>
      </c>
      <c r="B65" s="169" t="s">
        <v>526</v>
      </c>
      <c r="C65" s="185" t="s">
        <v>527</v>
      </c>
      <c r="D65" s="170" t="s">
        <v>258</v>
      </c>
      <c r="E65" s="171">
        <v>110.858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73">
        <v>0</v>
      </c>
      <c r="O65" s="173">
        <f>ROUND(E65*N65,2)</f>
        <v>0</v>
      </c>
      <c r="P65" s="173">
        <v>0</v>
      </c>
      <c r="Q65" s="173">
        <f>ROUND(E65*P65,2)</f>
        <v>0</v>
      </c>
      <c r="R65" s="173" t="s">
        <v>229</v>
      </c>
      <c r="S65" s="173" t="s">
        <v>148</v>
      </c>
      <c r="T65" s="174" t="s">
        <v>148</v>
      </c>
      <c r="U65" s="160">
        <v>0.01</v>
      </c>
      <c r="V65" s="160">
        <f>ROUND(E65*U65,2)</f>
        <v>1.1100000000000001</v>
      </c>
      <c r="W65" s="160"/>
      <c r="X65" s="160" t="s">
        <v>230</v>
      </c>
      <c r="Y65" s="151"/>
      <c r="Z65" s="151"/>
      <c r="AA65" s="151"/>
      <c r="AB65" s="151"/>
      <c r="AC65" s="151"/>
      <c r="AD65" s="151"/>
      <c r="AE65" s="151"/>
      <c r="AF65" s="151"/>
      <c r="AG65" s="151" t="s">
        <v>231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255" t="s">
        <v>294</v>
      </c>
      <c r="D66" s="256"/>
      <c r="E66" s="256"/>
      <c r="F66" s="256"/>
      <c r="G66" s="256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233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2" t="s">
        <v>834</v>
      </c>
      <c r="D67" s="189"/>
      <c r="E67" s="190">
        <v>71.239999999999995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1"/>
      <c r="Z67" s="151"/>
      <c r="AA67" s="151"/>
      <c r="AB67" s="151"/>
      <c r="AC67" s="151"/>
      <c r="AD67" s="151"/>
      <c r="AE67" s="151"/>
      <c r="AF67" s="151"/>
      <c r="AG67" s="151" t="s">
        <v>264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2" t="s">
        <v>835</v>
      </c>
      <c r="D68" s="189"/>
      <c r="E68" s="190">
        <v>39.618000000000002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264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 x14ac:dyDescent="0.2">
      <c r="A69" s="168">
        <v>20</v>
      </c>
      <c r="B69" s="169" t="s">
        <v>297</v>
      </c>
      <c r="C69" s="185" t="s">
        <v>298</v>
      </c>
      <c r="D69" s="170" t="s">
        <v>258</v>
      </c>
      <c r="E69" s="171">
        <v>350.88</v>
      </c>
      <c r="F69" s="172"/>
      <c r="G69" s="173">
        <f>ROUND(E69*F69,2)</f>
        <v>0</v>
      </c>
      <c r="H69" s="172"/>
      <c r="I69" s="173">
        <f>ROUND(E69*H69,2)</f>
        <v>0</v>
      </c>
      <c r="J69" s="172"/>
      <c r="K69" s="173">
        <f>ROUND(E69*J69,2)</f>
        <v>0</v>
      </c>
      <c r="L69" s="173">
        <v>21</v>
      </c>
      <c r="M69" s="173">
        <f>G69*(1+L69/100)</f>
        <v>0</v>
      </c>
      <c r="N69" s="173">
        <v>0</v>
      </c>
      <c r="O69" s="173">
        <f>ROUND(E69*N69,2)</f>
        <v>0</v>
      </c>
      <c r="P69" s="173">
        <v>0</v>
      </c>
      <c r="Q69" s="173">
        <f>ROUND(E69*P69,2)</f>
        <v>0</v>
      </c>
      <c r="R69" s="173" t="s">
        <v>229</v>
      </c>
      <c r="S69" s="173" t="s">
        <v>148</v>
      </c>
      <c r="T69" s="174" t="s">
        <v>148</v>
      </c>
      <c r="U69" s="160">
        <v>0.05</v>
      </c>
      <c r="V69" s="160">
        <f>ROUND(E69*U69,2)</f>
        <v>17.54</v>
      </c>
      <c r="W69" s="160"/>
      <c r="X69" s="160" t="s">
        <v>230</v>
      </c>
      <c r="Y69" s="151"/>
      <c r="Z69" s="151"/>
      <c r="AA69" s="151"/>
      <c r="AB69" s="151"/>
      <c r="AC69" s="151"/>
      <c r="AD69" s="151"/>
      <c r="AE69" s="151"/>
      <c r="AF69" s="151"/>
      <c r="AG69" s="151" t="s">
        <v>231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92" t="s">
        <v>830</v>
      </c>
      <c r="D70" s="189"/>
      <c r="E70" s="190">
        <v>122.80800000000001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1"/>
      <c r="Z70" s="151"/>
      <c r="AA70" s="151"/>
      <c r="AB70" s="151"/>
      <c r="AC70" s="151"/>
      <c r="AD70" s="151"/>
      <c r="AE70" s="151"/>
      <c r="AF70" s="151"/>
      <c r="AG70" s="151" t="s">
        <v>264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2" t="s">
        <v>831</v>
      </c>
      <c r="D71" s="189"/>
      <c r="E71" s="190">
        <v>228.072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1"/>
      <c r="Z71" s="151"/>
      <c r="AA71" s="151"/>
      <c r="AB71" s="151"/>
      <c r="AC71" s="151"/>
      <c r="AD71" s="151"/>
      <c r="AE71" s="151"/>
      <c r="AF71" s="151"/>
      <c r="AG71" s="151" t="s">
        <v>264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22.5" outlineLevel="1" x14ac:dyDescent="0.2">
      <c r="A72" s="168">
        <v>21</v>
      </c>
      <c r="B72" s="169" t="s">
        <v>541</v>
      </c>
      <c r="C72" s="185" t="s">
        <v>542</v>
      </c>
      <c r="D72" s="170" t="s">
        <v>258</v>
      </c>
      <c r="E72" s="171">
        <v>110.858</v>
      </c>
      <c r="F72" s="172"/>
      <c r="G72" s="173">
        <f>ROUND(E72*F72,2)</f>
        <v>0</v>
      </c>
      <c r="H72" s="172"/>
      <c r="I72" s="173">
        <f>ROUND(E72*H72,2)</f>
        <v>0</v>
      </c>
      <c r="J72" s="172"/>
      <c r="K72" s="173">
        <f>ROUND(E72*J72,2)</f>
        <v>0</v>
      </c>
      <c r="L72" s="173">
        <v>21</v>
      </c>
      <c r="M72" s="173">
        <f>G72*(1+L72/100)</f>
        <v>0</v>
      </c>
      <c r="N72" s="173">
        <v>0</v>
      </c>
      <c r="O72" s="173">
        <f>ROUND(E72*N72,2)</f>
        <v>0</v>
      </c>
      <c r="P72" s="173">
        <v>0</v>
      </c>
      <c r="Q72" s="173">
        <f>ROUND(E72*P72,2)</f>
        <v>0</v>
      </c>
      <c r="R72" s="173" t="s">
        <v>229</v>
      </c>
      <c r="S72" s="173" t="s">
        <v>148</v>
      </c>
      <c r="T72" s="174" t="s">
        <v>148</v>
      </c>
      <c r="U72" s="160">
        <v>0.01</v>
      </c>
      <c r="V72" s="160">
        <f>ROUND(E72*U72,2)</f>
        <v>1.1100000000000001</v>
      </c>
      <c r="W72" s="160"/>
      <c r="X72" s="160" t="s">
        <v>230</v>
      </c>
      <c r="Y72" s="151"/>
      <c r="Z72" s="151"/>
      <c r="AA72" s="151"/>
      <c r="AB72" s="151"/>
      <c r="AC72" s="151"/>
      <c r="AD72" s="151"/>
      <c r="AE72" s="151"/>
      <c r="AF72" s="151"/>
      <c r="AG72" s="151" t="s">
        <v>231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92" t="s">
        <v>836</v>
      </c>
      <c r="D73" s="189"/>
      <c r="E73" s="190">
        <v>71.239999999999995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1"/>
      <c r="Z73" s="151"/>
      <c r="AA73" s="151"/>
      <c r="AB73" s="151"/>
      <c r="AC73" s="151"/>
      <c r="AD73" s="151"/>
      <c r="AE73" s="151"/>
      <c r="AF73" s="151"/>
      <c r="AG73" s="151" t="s">
        <v>264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2" t="s">
        <v>835</v>
      </c>
      <c r="D74" s="189"/>
      <c r="E74" s="190">
        <v>39.618000000000002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264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 x14ac:dyDescent="0.2">
      <c r="A75" s="168">
        <v>22</v>
      </c>
      <c r="B75" s="169" t="s">
        <v>302</v>
      </c>
      <c r="C75" s="185" t="s">
        <v>303</v>
      </c>
      <c r="D75" s="170" t="s">
        <v>258</v>
      </c>
      <c r="E75" s="171">
        <v>599.52200000000005</v>
      </c>
      <c r="F75" s="172"/>
      <c r="G75" s="173">
        <f>ROUND(E75*F75,2)</f>
        <v>0</v>
      </c>
      <c r="H75" s="172"/>
      <c r="I75" s="173">
        <f>ROUND(E75*H75,2)</f>
        <v>0</v>
      </c>
      <c r="J75" s="172"/>
      <c r="K75" s="173">
        <f>ROUND(E75*J75,2)</f>
        <v>0</v>
      </c>
      <c r="L75" s="173">
        <v>21</v>
      </c>
      <c r="M75" s="173">
        <f>G75*(1+L75/100)</f>
        <v>0</v>
      </c>
      <c r="N75" s="173">
        <v>0</v>
      </c>
      <c r="O75" s="173">
        <f>ROUND(E75*N75,2)</f>
        <v>0</v>
      </c>
      <c r="P75" s="173">
        <v>0</v>
      </c>
      <c r="Q75" s="173">
        <f>ROUND(E75*P75,2)</f>
        <v>0</v>
      </c>
      <c r="R75" s="173" t="s">
        <v>229</v>
      </c>
      <c r="S75" s="173" t="s">
        <v>148</v>
      </c>
      <c r="T75" s="174" t="s">
        <v>148</v>
      </c>
      <c r="U75" s="160">
        <v>0.2</v>
      </c>
      <c r="V75" s="160">
        <f>ROUND(E75*U75,2)</f>
        <v>119.9</v>
      </c>
      <c r="W75" s="160"/>
      <c r="X75" s="160" t="s">
        <v>230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231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">
      <c r="A76" s="158"/>
      <c r="B76" s="159"/>
      <c r="C76" s="255" t="s">
        <v>304</v>
      </c>
      <c r="D76" s="256"/>
      <c r="E76" s="256"/>
      <c r="F76" s="256"/>
      <c r="G76" s="256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1"/>
      <c r="Z76" s="151"/>
      <c r="AA76" s="151"/>
      <c r="AB76" s="151"/>
      <c r="AC76" s="151"/>
      <c r="AD76" s="151"/>
      <c r="AE76" s="151"/>
      <c r="AF76" s="151"/>
      <c r="AG76" s="151" t="s">
        <v>233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92" t="s">
        <v>739</v>
      </c>
      <c r="D77" s="189"/>
      <c r="E77" s="19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264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2" t="s">
        <v>828</v>
      </c>
      <c r="D78" s="189"/>
      <c r="E78" s="190">
        <v>248.63300000000001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264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92" t="s">
        <v>829</v>
      </c>
      <c r="D79" s="189"/>
      <c r="E79" s="190">
        <v>461.74700000000001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1"/>
      <c r="Z79" s="151"/>
      <c r="AA79" s="151"/>
      <c r="AB79" s="151"/>
      <c r="AC79" s="151"/>
      <c r="AD79" s="151"/>
      <c r="AE79" s="151"/>
      <c r="AF79" s="151"/>
      <c r="AG79" s="151" t="s">
        <v>264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2" t="s">
        <v>837</v>
      </c>
      <c r="D80" s="189"/>
      <c r="E80" s="190">
        <v>-71.239999999999995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264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92" t="s">
        <v>833</v>
      </c>
      <c r="D81" s="189"/>
      <c r="E81" s="190">
        <v>-39.618000000000002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264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68">
        <v>23</v>
      </c>
      <c r="B82" s="169" t="s">
        <v>307</v>
      </c>
      <c r="C82" s="185" t="s">
        <v>308</v>
      </c>
      <c r="D82" s="170" t="s">
        <v>258</v>
      </c>
      <c r="E82" s="171">
        <v>2</v>
      </c>
      <c r="F82" s="172"/>
      <c r="G82" s="173">
        <f>ROUND(E82*F82,2)</f>
        <v>0</v>
      </c>
      <c r="H82" s="172"/>
      <c r="I82" s="173">
        <f>ROUND(E82*H82,2)</f>
        <v>0</v>
      </c>
      <c r="J82" s="172"/>
      <c r="K82" s="173">
        <f>ROUND(E82*J82,2)</f>
        <v>0</v>
      </c>
      <c r="L82" s="173">
        <v>21</v>
      </c>
      <c r="M82" s="173">
        <f>G82*(1+L82/100)</f>
        <v>0</v>
      </c>
      <c r="N82" s="173">
        <v>1.7</v>
      </c>
      <c r="O82" s="173">
        <f>ROUND(E82*N82,2)</f>
        <v>3.4</v>
      </c>
      <c r="P82" s="173">
        <v>0</v>
      </c>
      <c r="Q82" s="173">
        <f>ROUND(E82*P82,2)</f>
        <v>0</v>
      </c>
      <c r="R82" s="173" t="s">
        <v>229</v>
      </c>
      <c r="S82" s="173" t="s">
        <v>148</v>
      </c>
      <c r="T82" s="174" t="s">
        <v>148</v>
      </c>
      <c r="U82" s="160">
        <v>1.587</v>
      </c>
      <c r="V82" s="160">
        <f>ROUND(E82*U82,2)</f>
        <v>3.17</v>
      </c>
      <c r="W82" s="160"/>
      <c r="X82" s="160" t="s">
        <v>230</v>
      </c>
      <c r="Y82" s="151"/>
      <c r="Z82" s="151"/>
      <c r="AA82" s="151"/>
      <c r="AB82" s="151"/>
      <c r="AC82" s="151"/>
      <c r="AD82" s="151"/>
      <c r="AE82" s="151"/>
      <c r="AF82" s="151"/>
      <c r="AG82" s="151" t="s">
        <v>231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22.5" outlineLevel="1" x14ac:dyDescent="0.2">
      <c r="A83" s="158"/>
      <c r="B83" s="159"/>
      <c r="C83" s="255" t="s">
        <v>309</v>
      </c>
      <c r="D83" s="256"/>
      <c r="E83" s="256"/>
      <c r="F83" s="256"/>
      <c r="G83" s="256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1"/>
      <c r="Z83" s="151"/>
      <c r="AA83" s="151"/>
      <c r="AB83" s="151"/>
      <c r="AC83" s="151"/>
      <c r="AD83" s="151"/>
      <c r="AE83" s="151"/>
      <c r="AF83" s="151"/>
      <c r="AG83" s="151" t="s">
        <v>233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91" t="str">
        <f>C83</f>
        <v>sypaninou z vhodných hornin tř. 1 - 4 nebo materiálem připraveným podél výkopu ve vzdálenosti do 3 m od jeho kraje, pro jakoukoliv hloubku výkopu a jakoukoliv míru zhutnění,</v>
      </c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75">
        <v>24</v>
      </c>
      <c r="B84" s="176" t="s">
        <v>838</v>
      </c>
      <c r="C84" s="184" t="s">
        <v>839</v>
      </c>
      <c r="D84" s="177" t="s">
        <v>258</v>
      </c>
      <c r="E84" s="178">
        <v>110.858</v>
      </c>
      <c r="F84" s="179"/>
      <c r="G84" s="180">
        <f>ROUND(E84*F84,2)</f>
        <v>0</v>
      </c>
      <c r="H84" s="179"/>
      <c r="I84" s="180">
        <f>ROUND(E84*H84,2)</f>
        <v>0</v>
      </c>
      <c r="J84" s="179"/>
      <c r="K84" s="180">
        <f>ROUND(E84*J84,2)</f>
        <v>0</v>
      </c>
      <c r="L84" s="180">
        <v>21</v>
      </c>
      <c r="M84" s="180">
        <f>G84*(1+L84/100)</f>
        <v>0</v>
      </c>
      <c r="N84" s="180">
        <v>0</v>
      </c>
      <c r="O84" s="180">
        <f>ROUND(E84*N84,2)</f>
        <v>0</v>
      </c>
      <c r="P84" s="180">
        <v>0</v>
      </c>
      <c r="Q84" s="180">
        <f>ROUND(E84*P84,2)</f>
        <v>0</v>
      </c>
      <c r="R84" s="180" t="s">
        <v>229</v>
      </c>
      <c r="S84" s="180" t="s">
        <v>148</v>
      </c>
      <c r="T84" s="181" t="s">
        <v>148</v>
      </c>
      <c r="U84" s="160">
        <v>0</v>
      </c>
      <c r="V84" s="160">
        <f>ROUND(E84*U84,2)</f>
        <v>0</v>
      </c>
      <c r="W84" s="160"/>
      <c r="X84" s="160" t="s">
        <v>230</v>
      </c>
      <c r="Y84" s="151"/>
      <c r="Z84" s="151"/>
      <c r="AA84" s="151"/>
      <c r="AB84" s="151"/>
      <c r="AC84" s="151"/>
      <c r="AD84" s="151"/>
      <c r="AE84" s="151"/>
      <c r="AF84" s="151"/>
      <c r="AG84" s="151" t="s">
        <v>231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x14ac:dyDescent="0.2">
      <c r="A85" s="162" t="s">
        <v>143</v>
      </c>
      <c r="B85" s="163" t="s">
        <v>67</v>
      </c>
      <c r="C85" s="183" t="s">
        <v>84</v>
      </c>
      <c r="D85" s="164"/>
      <c r="E85" s="165"/>
      <c r="F85" s="166"/>
      <c r="G85" s="166">
        <f>SUMIF(AG86:AG98,"&lt;&gt;NOR",G86:G98)</f>
        <v>0</v>
      </c>
      <c r="H85" s="166"/>
      <c r="I85" s="166">
        <f>SUM(I86:I98)</f>
        <v>0</v>
      </c>
      <c r="J85" s="166"/>
      <c r="K85" s="166">
        <f>SUM(K86:K98)</f>
        <v>0</v>
      </c>
      <c r="L85" s="166"/>
      <c r="M85" s="166">
        <f>SUM(M86:M98)</f>
        <v>0</v>
      </c>
      <c r="N85" s="166"/>
      <c r="O85" s="166">
        <f>SUM(O86:O98)</f>
        <v>31.230000000000004</v>
      </c>
      <c r="P85" s="166"/>
      <c r="Q85" s="166">
        <f>SUM(Q86:Q98)</f>
        <v>0</v>
      </c>
      <c r="R85" s="166"/>
      <c r="S85" s="166"/>
      <c r="T85" s="167"/>
      <c r="U85" s="161"/>
      <c r="V85" s="161">
        <f>SUM(V86:V98)</f>
        <v>64.67</v>
      </c>
      <c r="W85" s="161"/>
      <c r="X85" s="161"/>
      <c r="AG85" t="s">
        <v>144</v>
      </c>
    </row>
    <row r="86" spans="1:60" outlineLevel="1" x14ac:dyDescent="0.2">
      <c r="A86" s="168">
        <v>25</v>
      </c>
      <c r="B86" s="169" t="s">
        <v>323</v>
      </c>
      <c r="C86" s="185" t="s">
        <v>324</v>
      </c>
      <c r="D86" s="170" t="s">
        <v>254</v>
      </c>
      <c r="E86" s="171">
        <v>130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21</v>
      </c>
      <c r="M86" s="173">
        <f>G86*(1+L86/100)</f>
        <v>0</v>
      </c>
      <c r="N86" s="173">
        <v>0.23382</v>
      </c>
      <c r="O86" s="173">
        <f>ROUND(E86*N86,2)</f>
        <v>30.4</v>
      </c>
      <c r="P86" s="173">
        <v>0</v>
      </c>
      <c r="Q86" s="173">
        <f>ROUND(E86*P86,2)</f>
        <v>0</v>
      </c>
      <c r="R86" s="173" t="s">
        <v>325</v>
      </c>
      <c r="S86" s="173" t="s">
        <v>326</v>
      </c>
      <c r="T86" s="174" t="s">
        <v>326</v>
      </c>
      <c r="U86" s="160">
        <v>0.22</v>
      </c>
      <c r="V86" s="160">
        <f>ROUND(E86*U86,2)</f>
        <v>28.6</v>
      </c>
      <c r="W86" s="160"/>
      <c r="X86" s="160" t="s">
        <v>230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231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255" t="s">
        <v>327</v>
      </c>
      <c r="D87" s="256"/>
      <c r="E87" s="256"/>
      <c r="F87" s="256"/>
      <c r="G87" s="256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233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91" t="str">
        <f>C87</f>
        <v>se zřízením štěrkopískového lože pod trubky a s jejich obsypem v průměrném celkovém množství do 0,15 m3/m v otevřeném příkopu,</v>
      </c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68">
        <v>26</v>
      </c>
      <c r="B88" s="169" t="s">
        <v>840</v>
      </c>
      <c r="C88" s="185" t="s">
        <v>841</v>
      </c>
      <c r="D88" s="170" t="s">
        <v>228</v>
      </c>
      <c r="E88" s="171">
        <v>2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73">
        <v>9.604E-2</v>
      </c>
      <c r="O88" s="173">
        <f>ROUND(E88*N88,2)</f>
        <v>0.19</v>
      </c>
      <c r="P88" s="173">
        <v>0</v>
      </c>
      <c r="Q88" s="173">
        <f>ROUND(E88*P88,2)</f>
        <v>0</v>
      </c>
      <c r="R88" s="173" t="s">
        <v>330</v>
      </c>
      <c r="S88" s="173" t="s">
        <v>148</v>
      </c>
      <c r="T88" s="174" t="s">
        <v>148</v>
      </c>
      <c r="U88" s="160">
        <v>7.1340000000000003</v>
      </c>
      <c r="V88" s="160">
        <f>ROUND(E88*U88,2)</f>
        <v>14.27</v>
      </c>
      <c r="W88" s="160"/>
      <c r="X88" s="160" t="s">
        <v>230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231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8"/>
      <c r="B89" s="159"/>
      <c r="C89" s="255" t="s">
        <v>842</v>
      </c>
      <c r="D89" s="256"/>
      <c r="E89" s="256"/>
      <c r="F89" s="256"/>
      <c r="G89" s="256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233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22.5" outlineLevel="1" x14ac:dyDescent="0.2">
      <c r="A90" s="168">
        <v>27</v>
      </c>
      <c r="B90" s="169" t="s">
        <v>843</v>
      </c>
      <c r="C90" s="185" t="s">
        <v>844</v>
      </c>
      <c r="D90" s="170" t="s">
        <v>411</v>
      </c>
      <c r="E90" s="171">
        <v>0.47964000000000001</v>
      </c>
      <c r="F90" s="172"/>
      <c r="G90" s="173">
        <f>ROUND(E90*F90,2)</f>
        <v>0</v>
      </c>
      <c r="H90" s="172"/>
      <c r="I90" s="173">
        <f>ROUND(E90*H90,2)</f>
        <v>0</v>
      </c>
      <c r="J90" s="172"/>
      <c r="K90" s="173">
        <f>ROUND(E90*J90,2)</f>
        <v>0</v>
      </c>
      <c r="L90" s="173">
        <v>21</v>
      </c>
      <c r="M90" s="173">
        <f>G90*(1+L90/100)</f>
        <v>0</v>
      </c>
      <c r="N90" s="173">
        <v>1.0543899999999999</v>
      </c>
      <c r="O90" s="173">
        <f>ROUND(E90*N90,2)</f>
        <v>0.51</v>
      </c>
      <c r="P90" s="173">
        <v>0</v>
      </c>
      <c r="Q90" s="173">
        <f>ROUND(E90*P90,2)</f>
        <v>0</v>
      </c>
      <c r="R90" s="173" t="s">
        <v>845</v>
      </c>
      <c r="S90" s="173" t="s">
        <v>148</v>
      </c>
      <c r="T90" s="174" t="s">
        <v>148</v>
      </c>
      <c r="U90" s="160">
        <v>15.23</v>
      </c>
      <c r="V90" s="160">
        <f>ROUND(E90*U90,2)</f>
        <v>7.3</v>
      </c>
      <c r="W90" s="160"/>
      <c r="X90" s="160" t="s">
        <v>230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231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255" t="s">
        <v>846</v>
      </c>
      <c r="D91" s="256"/>
      <c r="E91" s="256"/>
      <c r="F91" s="256"/>
      <c r="G91" s="256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233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1" x14ac:dyDescent="0.2">
      <c r="A92" s="158"/>
      <c r="B92" s="159"/>
      <c r="C92" s="192" t="s">
        <v>847</v>
      </c>
      <c r="D92" s="189"/>
      <c r="E92" s="190">
        <v>0.13439999999999999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51"/>
      <c r="Z92" s="151"/>
      <c r="AA92" s="151"/>
      <c r="AB92" s="151"/>
      <c r="AC92" s="151"/>
      <c r="AD92" s="151"/>
      <c r="AE92" s="151"/>
      <c r="AF92" s="151"/>
      <c r="AG92" s="151" t="s">
        <v>264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192" t="s">
        <v>848</v>
      </c>
      <c r="D93" s="189"/>
      <c r="E93" s="190">
        <v>0.34523999999999999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264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68">
        <v>28</v>
      </c>
      <c r="B94" s="169" t="s">
        <v>334</v>
      </c>
      <c r="C94" s="185" t="s">
        <v>335</v>
      </c>
      <c r="D94" s="170" t="s">
        <v>282</v>
      </c>
      <c r="E94" s="171">
        <v>362.5</v>
      </c>
      <c r="F94" s="172"/>
      <c r="G94" s="173">
        <f>ROUND(E94*F94,2)</f>
        <v>0</v>
      </c>
      <c r="H94" s="172"/>
      <c r="I94" s="173">
        <f>ROUND(E94*H94,2)</f>
        <v>0</v>
      </c>
      <c r="J94" s="172"/>
      <c r="K94" s="173">
        <f>ROUND(E94*J94,2)</f>
        <v>0</v>
      </c>
      <c r="L94" s="173">
        <v>21</v>
      </c>
      <c r="M94" s="173">
        <f>G94*(1+L94/100)</f>
        <v>0</v>
      </c>
      <c r="N94" s="173">
        <v>3.0000000000000001E-5</v>
      </c>
      <c r="O94" s="173">
        <f>ROUND(E94*N94,2)</f>
        <v>0.01</v>
      </c>
      <c r="P94" s="173">
        <v>0</v>
      </c>
      <c r="Q94" s="173">
        <f>ROUND(E94*P94,2)</f>
        <v>0</v>
      </c>
      <c r="R94" s="173" t="s">
        <v>336</v>
      </c>
      <c r="S94" s="173" t="s">
        <v>148</v>
      </c>
      <c r="T94" s="174" t="s">
        <v>148</v>
      </c>
      <c r="U94" s="160">
        <v>0.04</v>
      </c>
      <c r="V94" s="160">
        <f>ROUND(E94*U94,2)</f>
        <v>14.5</v>
      </c>
      <c r="W94" s="160"/>
      <c r="X94" s="160" t="s">
        <v>230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231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192" t="s">
        <v>849</v>
      </c>
      <c r="D95" s="189"/>
      <c r="E95" s="190">
        <v>262.5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264</v>
      </c>
      <c r="AH95" s="151">
        <v>0</v>
      </c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92" t="s">
        <v>850</v>
      </c>
      <c r="D96" s="189"/>
      <c r="E96" s="190">
        <v>100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1"/>
      <c r="Z96" s="151"/>
      <c r="AA96" s="151"/>
      <c r="AB96" s="151"/>
      <c r="AC96" s="151"/>
      <c r="AD96" s="151"/>
      <c r="AE96" s="151"/>
      <c r="AF96" s="151"/>
      <c r="AG96" s="151" t="s">
        <v>264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ht="22.5" outlineLevel="1" x14ac:dyDescent="0.2">
      <c r="A97" s="168">
        <v>29</v>
      </c>
      <c r="B97" s="169" t="s">
        <v>338</v>
      </c>
      <c r="C97" s="185" t="s">
        <v>339</v>
      </c>
      <c r="D97" s="170" t="s">
        <v>282</v>
      </c>
      <c r="E97" s="171">
        <v>398.75</v>
      </c>
      <c r="F97" s="172"/>
      <c r="G97" s="173">
        <f>ROUND(E97*F97,2)</f>
        <v>0</v>
      </c>
      <c r="H97" s="172"/>
      <c r="I97" s="173">
        <f>ROUND(E97*H97,2)</f>
        <v>0</v>
      </c>
      <c r="J97" s="172"/>
      <c r="K97" s="173">
        <f>ROUND(E97*J97,2)</f>
        <v>0</v>
      </c>
      <c r="L97" s="173">
        <v>21</v>
      </c>
      <c r="M97" s="173">
        <f>G97*(1+L97/100)</f>
        <v>0</v>
      </c>
      <c r="N97" s="173">
        <v>2.9999999999999997E-4</v>
      </c>
      <c r="O97" s="173">
        <f>ROUND(E97*N97,2)</f>
        <v>0.12</v>
      </c>
      <c r="P97" s="173">
        <v>0</v>
      </c>
      <c r="Q97" s="173">
        <f>ROUND(E97*P97,2)</f>
        <v>0</v>
      </c>
      <c r="R97" s="173" t="s">
        <v>340</v>
      </c>
      <c r="S97" s="173" t="s">
        <v>148</v>
      </c>
      <c r="T97" s="174" t="s">
        <v>148</v>
      </c>
      <c r="U97" s="160">
        <v>0</v>
      </c>
      <c r="V97" s="160">
        <f>ROUND(E97*U97,2)</f>
        <v>0</v>
      </c>
      <c r="W97" s="160"/>
      <c r="X97" s="160" t="s">
        <v>341</v>
      </c>
      <c r="Y97" s="151"/>
      <c r="Z97" s="151"/>
      <c r="AA97" s="151"/>
      <c r="AB97" s="151"/>
      <c r="AC97" s="151"/>
      <c r="AD97" s="151"/>
      <c r="AE97" s="151"/>
      <c r="AF97" s="151"/>
      <c r="AG97" s="151" t="s">
        <v>342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58"/>
      <c r="B98" s="159"/>
      <c r="C98" s="192" t="s">
        <v>851</v>
      </c>
      <c r="D98" s="189"/>
      <c r="E98" s="190">
        <v>398.75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51"/>
      <c r="Z98" s="151"/>
      <c r="AA98" s="151"/>
      <c r="AB98" s="151"/>
      <c r="AC98" s="151"/>
      <c r="AD98" s="151"/>
      <c r="AE98" s="151"/>
      <c r="AF98" s="151"/>
      <c r="AG98" s="151" t="s">
        <v>264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x14ac:dyDescent="0.2">
      <c r="A99" s="162" t="s">
        <v>143</v>
      </c>
      <c r="B99" s="163" t="s">
        <v>69</v>
      </c>
      <c r="C99" s="183" t="s">
        <v>85</v>
      </c>
      <c r="D99" s="164"/>
      <c r="E99" s="165"/>
      <c r="F99" s="166"/>
      <c r="G99" s="166">
        <f>SUMIF(AG100:AG123,"&lt;&gt;NOR",G100:G123)</f>
        <v>0</v>
      </c>
      <c r="H99" s="166"/>
      <c r="I99" s="166">
        <f>SUM(I100:I123)</f>
        <v>0</v>
      </c>
      <c r="J99" s="166"/>
      <c r="K99" s="166">
        <f>SUM(K100:K123)</f>
        <v>0</v>
      </c>
      <c r="L99" s="166"/>
      <c r="M99" s="166">
        <f>SUM(M100:M123)</f>
        <v>0</v>
      </c>
      <c r="N99" s="166"/>
      <c r="O99" s="166">
        <f>SUM(O100:O123)</f>
        <v>49.12</v>
      </c>
      <c r="P99" s="166"/>
      <c r="Q99" s="166">
        <f>SUM(Q100:Q123)</f>
        <v>0</v>
      </c>
      <c r="R99" s="166"/>
      <c r="S99" s="166"/>
      <c r="T99" s="167"/>
      <c r="U99" s="161"/>
      <c r="V99" s="161">
        <f>SUM(V100:V123)</f>
        <v>340.15</v>
      </c>
      <c r="W99" s="161"/>
      <c r="X99" s="161"/>
      <c r="AG99" t="s">
        <v>144</v>
      </c>
    </row>
    <row r="100" spans="1:60" outlineLevel="1" x14ac:dyDescent="0.2">
      <c r="A100" s="175">
        <v>30</v>
      </c>
      <c r="B100" s="176" t="s">
        <v>343</v>
      </c>
      <c r="C100" s="184" t="s">
        <v>344</v>
      </c>
      <c r="D100" s="177" t="s">
        <v>254</v>
      </c>
      <c r="E100" s="178">
        <v>150</v>
      </c>
      <c r="F100" s="179"/>
      <c r="G100" s="180">
        <f>ROUND(E100*F100,2)</f>
        <v>0</v>
      </c>
      <c r="H100" s="179"/>
      <c r="I100" s="180">
        <f>ROUND(E100*H100,2)</f>
        <v>0</v>
      </c>
      <c r="J100" s="179"/>
      <c r="K100" s="180">
        <f>ROUND(E100*J100,2)</f>
        <v>0</v>
      </c>
      <c r="L100" s="180">
        <v>21</v>
      </c>
      <c r="M100" s="180">
        <f>G100*(1+L100/100)</f>
        <v>0</v>
      </c>
      <c r="N100" s="180">
        <v>0</v>
      </c>
      <c r="O100" s="180">
        <f>ROUND(E100*N100,2)</f>
        <v>0</v>
      </c>
      <c r="P100" s="180">
        <v>0</v>
      </c>
      <c r="Q100" s="180">
        <f>ROUND(E100*P100,2)</f>
        <v>0</v>
      </c>
      <c r="R100" s="180" t="s">
        <v>325</v>
      </c>
      <c r="S100" s="180" t="s">
        <v>148</v>
      </c>
      <c r="T100" s="181" t="s">
        <v>148</v>
      </c>
      <c r="U100" s="160">
        <v>0.29299999999999998</v>
      </c>
      <c r="V100" s="160">
        <f>ROUND(E100*U100,2)</f>
        <v>43.95</v>
      </c>
      <c r="W100" s="160"/>
      <c r="X100" s="160" t="s">
        <v>230</v>
      </c>
      <c r="Y100" s="151"/>
      <c r="Z100" s="151"/>
      <c r="AA100" s="151"/>
      <c r="AB100" s="151"/>
      <c r="AC100" s="151"/>
      <c r="AD100" s="151"/>
      <c r="AE100" s="151"/>
      <c r="AF100" s="151"/>
      <c r="AG100" s="151" t="s">
        <v>231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22.5" outlineLevel="1" x14ac:dyDescent="0.2">
      <c r="A101" s="168">
        <v>31</v>
      </c>
      <c r="B101" s="169" t="s">
        <v>852</v>
      </c>
      <c r="C101" s="185" t="s">
        <v>853</v>
      </c>
      <c r="D101" s="170" t="s">
        <v>258</v>
      </c>
      <c r="E101" s="171">
        <v>16.132680000000001</v>
      </c>
      <c r="F101" s="172"/>
      <c r="G101" s="173">
        <f>ROUND(E101*F101,2)</f>
        <v>0</v>
      </c>
      <c r="H101" s="172"/>
      <c r="I101" s="173">
        <f>ROUND(E101*H101,2)</f>
        <v>0</v>
      </c>
      <c r="J101" s="172"/>
      <c r="K101" s="173">
        <f>ROUND(E101*J101,2)</f>
        <v>0</v>
      </c>
      <c r="L101" s="173">
        <v>21</v>
      </c>
      <c r="M101" s="173">
        <f>G101*(1+L101/100)</f>
        <v>0</v>
      </c>
      <c r="N101" s="173">
        <v>2.59138</v>
      </c>
      <c r="O101" s="173">
        <f>ROUND(E101*N101,2)</f>
        <v>41.81</v>
      </c>
      <c r="P101" s="173">
        <v>0</v>
      </c>
      <c r="Q101" s="173">
        <f>ROUND(E101*P101,2)</f>
        <v>0</v>
      </c>
      <c r="R101" s="173" t="s">
        <v>854</v>
      </c>
      <c r="S101" s="173" t="s">
        <v>148</v>
      </c>
      <c r="T101" s="174" t="s">
        <v>148</v>
      </c>
      <c r="U101" s="160">
        <v>4.1900000000000004</v>
      </c>
      <c r="V101" s="160">
        <f>ROUND(E101*U101,2)</f>
        <v>67.599999999999994</v>
      </c>
      <c r="W101" s="160"/>
      <c r="X101" s="160" t="s">
        <v>230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231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ht="22.5" outlineLevel="1" x14ac:dyDescent="0.2">
      <c r="A102" s="158"/>
      <c r="B102" s="159"/>
      <c r="C102" s="255" t="s">
        <v>855</v>
      </c>
      <c r="D102" s="256"/>
      <c r="E102" s="256"/>
      <c r="F102" s="256"/>
      <c r="G102" s="256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1"/>
      <c r="Z102" s="151"/>
      <c r="AA102" s="151"/>
      <c r="AB102" s="151"/>
      <c r="AC102" s="151"/>
      <c r="AD102" s="151"/>
      <c r="AE102" s="151"/>
      <c r="AF102" s="151"/>
      <c r="AG102" s="151" t="s">
        <v>233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91" t="str">
        <f>C102</f>
        <v>čistíren odpadních vod (mimo budovy), nádrží, vodojemů, žlabů nebo kanálů, včetně pomocného pracovního lešení o výšce podlahy do 1900 mm a pro zatížení do 1,5 kPa,</v>
      </c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92" t="s">
        <v>856</v>
      </c>
      <c r="D103" s="189"/>
      <c r="E103" s="19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264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92" t="s">
        <v>857</v>
      </c>
      <c r="D104" s="189"/>
      <c r="E104" s="190">
        <v>3.3479999999999999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1"/>
      <c r="Z104" s="151"/>
      <c r="AA104" s="151"/>
      <c r="AB104" s="151"/>
      <c r="AC104" s="151"/>
      <c r="AD104" s="151"/>
      <c r="AE104" s="151"/>
      <c r="AF104" s="151"/>
      <c r="AG104" s="151" t="s">
        <v>264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92" t="s">
        <v>858</v>
      </c>
      <c r="D105" s="189"/>
      <c r="E105" s="190">
        <v>9.8819999999999997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264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92" t="s">
        <v>859</v>
      </c>
      <c r="D106" s="189"/>
      <c r="E106" s="190">
        <v>-0.27567000000000003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51"/>
      <c r="Z106" s="151"/>
      <c r="AA106" s="151"/>
      <c r="AB106" s="151"/>
      <c r="AC106" s="151"/>
      <c r="AD106" s="151"/>
      <c r="AE106" s="151"/>
      <c r="AF106" s="151"/>
      <c r="AG106" s="151" t="s">
        <v>264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2" t="s">
        <v>860</v>
      </c>
      <c r="D107" s="189"/>
      <c r="E107" s="190">
        <v>3.3479999999999999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264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2" t="s">
        <v>861</v>
      </c>
      <c r="D108" s="189"/>
      <c r="E108" s="190">
        <v>-0.16965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1"/>
      <c r="Z108" s="151"/>
      <c r="AA108" s="151"/>
      <c r="AB108" s="151"/>
      <c r="AC108" s="151"/>
      <c r="AD108" s="151"/>
      <c r="AE108" s="151"/>
      <c r="AF108" s="151"/>
      <c r="AG108" s="151" t="s">
        <v>264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22.5" outlineLevel="1" x14ac:dyDescent="0.2">
      <c r="A109" s="168">
        <v>32</v>
      </c>
      <c r="B109" s="169" t="s">
        <v>862</v>
      </c>
      <c r="C109" s="185" t="s">
        <v>863</v>
      </c>
      <c r="D109" s="170" t="s">
        <v>282</v>
      </c>
      <c r="E109" s="171">
        <v>73.92</v>
      </c>
      <c r="F109" s="172"/>
      <c r="G109" s="173">
        <f>ROUND(E109*F109,2)</f>
        <v>0</v>
      </c>
      <c r="H109" s="172"/>
      <c r="I109" s="173">
        <f>ROUND(E109*H109,2)</f>
        <v>0</v>
      </c>
      <c r="J109" s="172"/>
      <c r="K109" s="173">
        <f>ROUND(E109*J109,2)</f>
        <v>0</v>
      </c>
      <c r="L109" s="173">
        <v>21</v>
      </c>
      <c r="M109" s="173">
        <f>G109*(1+L109/100)</f>
        <v>0</v>
      </c>
      <c r="N109" s="173">
        <v>6.5350000000000005E-2</v>
      </c>
      <c r="O109" s="173">
        <f>ROUND(E109*N109,2)</f>
        <v>4.83</v>
      </c>
      <c r="P109" s="173">
        <v>0</v>
      </c>
      <c r="Q109" s="173">
        <f>ROUND(E109*P109,2)</f>
        <v>0</v>
      </c>
      <c r="R109" s="173" t="s">
        <v>854</v>
      </c>
      <c r="S109" s="173" t="s">
        <v>148</v>
      </c>
      <c r="T109" s="174" t="s">
        <v>148</v>
      </c>
      <c r="U109" s="160">
        <v>1.72</v>
      </c>
      <c r="V109" s="160">
        <f>ROUND(E109*U109,2)</f>
        <v>127.14</v>
      </c>
      <c r="W109" s="160"/>
      <c r="X109" s="160" t="s">
        <v>230</v>
      </c>
      <c r="Y109" s="151"/>
      <c r="Z109" s="151"/>
      <c r="AA109" s="151"/>
      <c r="AB109" s="151"/>
      <c r="AC109" s="151"/>
      <c r="AD109" s="151"/>
      <c r="AE109" s="151"/>
      <c r="AF109" s="151"/>
      <c r="AG109" s="151" t="s">
        <v>231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255" t="s">
        <v>864</v>
      </c>
      <c r="D110" s="256"/>
      <c r="E110" s="256"/>
      <c r="F110" s="256"/>
      <c r="G110" s="256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1"/>
      <c r="Z110" s="151"/>
      <c r="AA110" s="151"/>
      <c r="AB110" s="151"/>
      <c r="AC110" s="151"/>
      <c r="AD110" s="151"/>
      <c r="AE110" s="151"/>
      <c r="AF110" s="151"/>
      <c r="AG110" s="151" t="s">
        <v>233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257" t="s">
        <v>865</v>
      </c>
      <c r="D111" s="258"/>
      <c r="E111" s="258"/>
      <c r="F111" s="258"/>
      <c r="G111" s="258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233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1" x14ac:dyDescent="0.2">
      <c r="A112" s="158"/>
      <c r="B112" s="159"/>
      <c r="C112" s="257" t="s">
        <v>866</v>
      </c>
      <c r="D112" s="258"/>
      <c r="E112" s="258"/>
      <c r="F112" s="258"/>
      <c r="G112" s="258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51"/>
      <c r="Z112" s="151"/>
      <c r="AA112" s="151"/>
      <c r="AB112" s="151"/>
      <c r="AC112" s="151"/>
      <c r="AD112" s="151"/>
      <c r="AE112" s="151"/>
      <c r="AF112" s="151"/>
      <c r="AG112" s="151" t="s">
        <v>233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192" t="s">
        <v>867</v>
      </c>
      <c r="D113" s="189"/>
      <c r="E113" s="190">
        <v>4.0199999999999996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264</v>
      </c>
      <c r="AH113" s="151">
        <v>0</v>
      </c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8"/>
      <c r="B114" s="159"/>
      <c r="C114" s="192" t="s">
        <v>868</v>
      </c>
      <c r="D114" s="189"/>
      <c r="E114" s="190">
        <v>36.18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264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outlineLevel="1" x14ac:dyDescent="0.2">
      <c r="A115" s="158"/>
      <c r="B115" s="159"/>
      <c r="C115" s="192" t="s">
        <v>869</v>
      </c>
      <c r="D115" s="189"/>
      <c r="E115" s="190">
        <v>29.7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51"/>
      <c r="Z115" s="151"/>
      <c r="AA115" s="151"/>
      <c r="AB115" s="151"/>
      <c r="AC115" s="151"/>
      <c r="AD115" s="151"/>
      <c r="AE115" s="151"/>
      <c r="AF115" s="151"/>
      <c r="AG115" s="151" t="s">
        <v>264</v>
      </c>
      <c r="AH115" s="151">
        <v>0</v>
      </c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192" t="s">
        <v>870</v>
      </c>
      <c r="D116" s="189"/>
      <c r="E116" s="190">
        <v>4.0199999999999996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1"/>
      <c r="Z116" s="151"/>
      <c r="AA116" s="151"/>
      <c r="AB116" s="151"/>
      <c r="AC116" s="151"/>
      <c r="AD116" s="151"/>
      <c r="AE116" s="151"/>
      <c r="AF116" s="151"/>
      <c r="AG116" s="151" t="s">
        <v>264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22.5" outlineLevel="1" x14ac:dyDescent="0.2">
      <c r="A117" s="168">
        <v>33</v>
      </c>
      <c r="B117" s="169" t="s">
        <v>871</v>
      </c>
      <c r="C117" s="185" t="s">
        <v>872</v>
      </c>
      <c r="D117" s="170" t="s">
        <v>282</v>
      </c>
      <c r="E117" s="171">
        <v>73.92</v>
      </c>
      <c r="F117" s="172"/>
      <c r="G117" s="173">
        <f>ROUND(E117*F117,2)</f>
        <v>0</v>
      </c>
      <c r="H117" s="172"/>
      <c r="I117" s="173">
        <f>ROUND(E117*H117,2)</f>
        <v>0</v>
      </c>
      <c r="J117" s="172"/>
      <c r="K117" s="173">
        <f>ROUND(E117*J117,2)</f>
        <v>0</v>
      </c>
      <c r="L117" s="173">
        <v>21</v>
      </c>
      <c r="M117" s="173">
        <f>G117*(1+L117/100)</f>
        <v>0</v>
      </c>
      <c r="N117" s="173">
        <v>0</v>
      </c>
      <c r="O117" s="173">
        <f>ROUND(E117*N117,2)</f>
        <v>0</v>
      </c>
      <c r="P117" s="173">
        <v>0</v>
      </c>
      <c r="Q117" s="173">
        <f>ROUND(E117*P117,2)</f>
        <v>0</v>
      </c>
      <c r="R117" s="173" t="s">
        <v>854</v>
      </c>
      <c r="S117" s="173" t="s">
        <v>148</v>
      </c>
      <c r="T117" s="174" t="s">
        <v>148</v>
      </c>
      <c r="U117" s="160">
        <v>0.65</v>
      </c>
      <c r="V117" s="160">
        <f>ROUND(E117*U117,2)</f>
        <v>48.05</v>
      </c>
      <c r="W117" s="160"/>
      <c r="X117" s="160" t="s">
        <v>230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231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255" t="s">
        <v>864</v>
      </c>
      <c r="D118" s="256"/>
      <c r="E118" s="256"/>
      <c r="F118" s="256"/>
      <c r="G118" s="256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1"/>
      <c r="Z118" s="151"/>
      <c r="AA118" s="151"/>
      <c r="AB118" s="151"/>
      <c r="AC118" s="151"/>
      <c r="AD118" s="151"/>
      <c r="AE118" s="151"/>
      <c r="AF118" s="151"/>
      <c r="AG118" s="151" t="s">
        <v>233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257" t="s">
        <v>865</v>
      </c>
      <c r="D119" s="258"/>
      <c r="E119" s="258"/>
      <c r="F119" s="258"/>
      <c r="G119" s="258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233</v>
      </c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58"/>
      <c r="B120" s="159"/>
      <c r="C120" s="257" t="s">
        <v>866</v>
      </c>
      <c r="D120" s="258"/>
      <c r="E120" s="258"/>
      <c r="F120" s="258"/>
      <c r="G120" s="258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51"/>
      <c r="Z120" s="151"/>
      <c r="AA120" s="151"/>
      <c r="AB120" s="151"/>
      <c r="AC120" s="151"/>
      <c r="AD120" s="151"/>
      <c r="AE120" s="151"/>
      <c r="AF120" s="151"/>
      <c r="AG120" s="151" t="s">
        <v>233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68">
        <v>34</v>
      </c>
      <c r="B121" s="169" t="s">
        <v>873</v>
      </c>
      <c r="C121" s="185" t="s">
        <v>874</v>
      </c>
      <c r="D121" s="170" t="s">
        <v>411</v>
      </c>
      <c r="E121" s="171">
        <v>2.41995</v>
      </c>
      <c r="F121" s="172"/>
      <c r="G121" s="173">
        <f>ROUND(E121*F121,2)</f>
        <v>0</v>
      </c>
      <c r="H121" s="172"/>
      <c r="I121" s="173">
        <f>ROUND(E121*H121,2)</f>
        <v>0</v>
      </c>
      <c r="J121" s="172"/>
      <c r="K121" s="173">
        <f>ROUND(E121*J121,2)</f>
        <v>0</v>
      </c>
      <c r="L121" s="173">
        <v>21</v>
      </c>
      <c r="M121" s="173">
        <f>G121*(1+L121/100)</f>
        <v>0</v>
      </c>
      <c r="N121" s="173">
        <v>1.02535</v>
      </c>
      <c r="O121" s="173">
        <f>ROUND(E121*N121,2)</f>
        <v>2.48</v>
      </c>
      <c r="P121" s="173">
        <v>0</v>
      </c>
      <c r="Q121" s="173">
        <f>ROUND(E121*P121,2)</f>
        <v>0</v>
      </c>
      <c r="R121" s="173" t="s">
        <v>854</v>
      </c>
      <c r="S121" s="173" t="s">
        <v>148</v>
      </c>
      <c r="T121" s="174" t="s">
        <v>148</v>
      </c>
      <c r="U121" s="160">
        <v>22.07</v>
      </c>
      <c r="V121" s="160">
        <f>ROUND(E121*U121,2)</f>
        <v>53.41</v>
      </c>
      <c r="W121" s="160"/>
      <c r="X121" s="160" t="s">
        <v>230</v>
      </c>
      <c r="Y121" s="151"/>
      <c r="Z121" s="151"/>
      <c r="AA121" s="151"/>
      <c r="AB121" s="151"/>
      <c r="AC121" s="151"/>
      <c r="AD121" s="151"/>
      <c r="AE121" s="151"/>
      <c r="AF121" s="151"/>
      <c r="AG121" s="151" t="s">
        <v>231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22.5" outlineLevel="1" x14ac:dyDescent="0.2">
      <c r="A122" s="158"/>
      <c r="B122" s="159"/>
      <c r="C122" s="255" t="s">
        <v>875</v>
      </c>
      <c r="D122" s="256"/>
      <c r="E122" s="256"/>
      <c r="F122" s="256"/>
      <c r="G122" s="256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51"/>
      <c r="Z122" s="151"/>
      <c r="AA122" s="151"/>
      <c r="AB122" s="151"/>
      <c r="AC122" s="151"/>
      <c r="AD122" s="151"/>
      <c r="AE122" s="151"/>
      <c r="AF122" s="151"/>
      <c r="AG122" s="151" t="s">
        <v>233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91" t="str">
        <f>C122</f>
        <v>čistíren odpadních vod (mimo budovy), nádrží, vodojemů, žlabů nebo kanálů , včetně pomocného pracovního lešení o výšce podlahy do 1900 mm a pro zatížení do 1,5 kPa,</v>
      </c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92" t="s">
        <v>876</v>
      </c>
      <c r="D123" s="189"/>
      <c r="E123" s="190">
        <v>2.41995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264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x14ac:dyDescent="0.2">
      <c r="A124" s="162" t="s">
        <v>143</v>
      </c>
      <c r="B124" s="163" t="s">
        <v>86</v>
      </c>
      <c r="C124" s="183" t="s">
        <v>87</v>
      </c>
      <c r="D124" s="164"/>
      <c r="E124" s="165"/>
      <c r="F124" s="166"/>
      <c r="G124" s="166">
        <f>SUMIF(AG125:AG150,"&lt;&gt;NOR",G125:G150)</f>
        <v>0</v>
      </c>
      <c r="H124" s="166"/>
      <c r="I124" s="166">
        <f>SUM(I125:I150)</f>
        <v>0</v>
      </c>
      <c r="J124" s="166"/>
      <c r="K124" s="166">
        <f>SUM(K125:K150)</f>
        <v>0</v>
      </c>
      <c r="L124" s="166"/>
      <c r="M124" s="166">
        <f>SUM(M125:M150)</f>
        <v>0</v>
      </c>
      <c r="N124" s="166"/>
      <c r="O124" s="166">
        <f>SUM(O125:O150)</f>
        <v>497.58</v>
      </c>
      <c r="P124" s="166"/>
      <c r="Q124" s="166">
        <f>SUM(Q125:Q150)</f>
        <v>0</v>
      </c>
      <c r="R124" s="166"/>
      <c r="S124" s="166"/>
      <c r="T124" s="167"/>
      <c r="U124" s="161"/>
      <c r="V124" s="161">
        <f>SUM(V125:V150)</f>
        <v>398.28999999999996</v>
      </c>
      <c r="W124" s="161"/>
      <c r="X124" s="161"/>
      <c r="AG124" t="s">
        <v>144</v>
      </c>
    </row>
    <row r="125" spans="1:60" ht="22.5" outlineLevel="1" x14ac:dyDescent="0.2">
      <c r="A125" s="168">
        <v>35</v>
      </c>
      <c r="B125" s="169" t="s">
        <v>877</v>
      </c>
      <c r="C125" s="185" t="s">
        <v>878</v>
      </c>
      <c r="D125" s="170" t="s">
        <v>282</v>
      </c>
      <c r="E125" s="171">
        <v>7.5</v>
      </c>
      <c r="F125" s="172"/>
      <c r="G125" s="173">
        <f>ROUND(E125*F125,2)</f>
        <v>0</v>
      </c>
      <c r="H125" s="172"/>
      <c r="I125" s="173">
        <f>ROUND(E125*H125,2)</f>
        <v>0</v>
      </c>
      <c r="J125" s="172"/>
      <c r="K125" s="173">
        <f>ROUND(E125*J125,2)</f>
        <v>0</v>
      </c>
      <c r="L125" s="173">
        <v>21</v>
      </c>
      <c r="M125" s="173">
        <f>G125*(1+L125/100)</f>
        <v>0</v>
      </c>
      <c r="N125" s="173">
        <v>5.0779999999999999E-2</v>
      </c>
      <c r="O125" s="173">
        <f>ROUND(E125*N125,2)</f>
        <v>0.38</v>
      </c>
      <c r="P125" s="173">
        <v>0</v>
      </c>
      <c r="Q125" s="173">
        <f>ROUND(E125*P125,2)</f>
        <v>0</v>
      </c>
      <c r="R125" s="173" t="s">
        <v>845</v>
      </c>
      <c r="S125" s="173" t="s">
        <v>148</v>
      </c>
      <c r="T125" s="174" t="s">
        <v>148</v>
      </c>
      <c r="U125" s="160">
        <v>0.65</v>
      </c>
      <c r="V125" s="160">
        <f>ROUND(E125*U125,2)</f>
        <v>4.88</v>
      </c>
      <c r="W125" s="160"/>
      <c r="X125" s="160" t="s">
        <v>230</v>
      </c>
      <c r="Y125" s="151"/>
      <c r="Z125" s="151"/>
      <c r="AA125" s="151"/>
      <c r="AB125" s="151"/>
      <c r="AC125" s="151"/>
      <c r="AD125" s="151"/>
      <c r="AE125" s="151"/>
      <c r="AF125" s="151"/>
      <c r="AG125" s="151" t="s">
        <v>231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255" t="s">
        <v>879</v>
      </c>
      <c r="D126" s="256"/>
      <c r="E126" s="256"/>
      <c r="F126" s="256"/>
      <c r="G126" s="256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1"/>
      <c r="Z126" s="151"/>
      <c r="AA126" s="151"/>
      <c r="AB126" s="151"/>
      <c r="AC126" s="151"/>
      <c r="AD126" s="151"/>
      <c r="AE126" s="151"/>
      <c r="AF126" s="151"/>
      <c r="AG126" s="151" t="s">
        <v>233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92" t="s">
        <v>880</v>
      </c>
      <c r="D127" s="189"/>
      <c r="E127" s="190">
        <v>7.5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264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22.5" outlineLevel="1" x14ac:dyDescent="0.2">
      <c r="A128" s="168">
        <v>36</v>
      </c>
      <c r="B128" s="169" t="s">
        <v>881</v>
      </c>
      <c r="C128" s="185" t="s">
        <v>882</v>
      </c>
      <c r="D128" s="170" t="s">
        <v>282</v>
      </c>
      <c r="E128" s="171">
        <v>7.5</v>
      </c>
      <c r="F128" s="172"/>
      <c r="G128" s="173">
        <f>ROUND(E128*F128,2)</f>
        <v>0</v>
      </c>
      <c r="H128" s="172"/>
      <c r="I128" s="173">
        <f>ROUND(E128*H128,2)</f>
        <v>0</v>
      </c>
      <c r="J128" s="172"/>
      <c r="K128" s="173">
        <f>ROUND(E128*J128,2)</f>
        <v>0</v>
      </c>
      <c r="L128" s="173">
        <v>21</v>
      </c>
      <c r="M128" s="173">
        <f>G128*(1+L128/100)</f>
        <v>0</v>
      </c>
      <c r="N128" s="173">
        <v>0</v>
      </c>
      <c r="O128" s="173">
        <f>ROUND(E128*N128,2)</f>
        <v>0</v>
      </c>
      <c r="P128" s="173">
        <v>0</v>
      </c>
      <c r="Q128" s="173">
        <f>ROUND(E128*P128,2)</f>
        <v>0</v>
      </c>
      <c r="R128" s="173" t="s">
        <v>845</v>
      </c>
      <c r="S128" s="173" t="s">
        <v>148</v>
      </c>
      <c r="T128" s="174" t="s">
        <v>148</v>
      </c>
      <c r="U128" s="160">
        <v>0.17299999999999999</v>
      </c>
      <c r="V128" s="160">
        <f>ROUND(E128*U128,2)</f>
        <v>1.3</v>
      </c>
      <c r="W128" s="160"/>
      <c r="X128" s="160" t="s">
        <v>230</v>
      </c>
      <c r="Y128" s="151"/>
      <c r="Z128" s="151"/>
      <c r="AA128" s="151"/>
      <c r="AB128" s="151"/>
      <c r="AC128" s="151"/>
      <c r="AD128" s="151"/>
      <c r="AE128" s="151"/>
      <c r="AF128" s="151"/>
      <c r="AG128" s="151" t="s">
        <v>231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255" t="s">
        <v>879</v>
      </c>
      <c r="D129" s="256"/>
      <c r="E129" s="256"/>
      <c r="F129" s="256"/>
      <c r="G129" s="256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1"/>
      <c r="Z129" s="151"/>
      <c r="AA129" s="151"/>
      <c r="AB129" s="151"/>
      <c r="AC129" s="151"/>
      <c r="AD129" s="151"/>
      <c r="AE129" s="151"/>
      <c r="AF129" s="151"/>
      <c r="AG129" s="151" t="s">
        <v>233</v>
      </c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68">
        <v>37</v>
      </c>
      <c r="B130" s="169" t="s">
        <v>551</v>
      </c>
      <c r="C130" s="185" t="s">
        <v>552</v>
      </c>
      <c r="D130" s="170" t="s">
        <v>258</v>
      </c>
      <c r="E130" s="171">
        <v>31.89</v>
      </c>
      <c r="F130" s="172"/>
      <c r="G130" s="173">
        <f>ROUND(E130*F130,2)</f>
        <v>0</v>
      </c>
      <c r="H130" s="172"/>
      <c r="I130" s="173">
        <f>ROUND(E130*H130,2)</f>
        <v>0</v>
      </c>
      <c r="J130" s="172"/>
      <c r="K130" s="173">
        <f>ROUND(E130*J130,2)</f>
        <v>0</v>
      </c>
      <c r="L130" s="173">
        <v>21</v>
      </c>
      <c r="M130" s="173">
        <f>G130*(1+L130/100)</f>
        <v>0</v>
      </c>
      <c r="N130" s="173">
        <v>1.7034</v>
      </c>
      <c r="O130" s="173">
        <f>ROUND(E130*N130,2)</f>
        <v>54.32</v>
      </c>
      <c r="P130" s="173">
        <v>0</v>
      </c>
      <c r="Q130" s="173">
        <f>ROUND(E130*P130,2)</f>
        <v>0</v>
      </c>
      <c r="R130" s="173" t="s">
        <v>325</v>
      </c>
      <c r="S130" s="173" t="s">
        <v>148</v>
      </c>
      <c r="T130" s="174" t="s">
        <v>148</v>
      </c>
      <c r="U130" s="160">
        <v>1.3</v>
      </c>
      <c r="V130" s="160">
        <f>ROUND(E130*U130,2)</f>
        <v>41.46</v>
      </c>
      <c r="W130" s="160"/>
      <c r="X130" s="160" t="s">
        <v>230</v>
      </c>
      <c r="Y130" s="151"/>
      <c r="Z130" s="151"/>
      <c r="AA130" s="151"/>
      <c r="AB130" s="151"/>
      <c r="AC130" s="151"/>
      <c r="AD130" s="151"/>
      <c r="AE130" s="151"/>
      <c r="AF130" s="151"/>
      <c r="AG130" s="151" t="s">
        <v>231</v>
      </c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58"/>
      <c r="B131" s="159"/>
      <c r="C131" s="255" t="s">
        <v>347</v>
      </c>
      <c r="D131" s="256"/>
      <c r="E131" s="256"/>
      <c r="F131" s="256"/>
      <c r="G131" s="256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51"/>
      <c r="Z131" s="151"/>
      <c r="AA131" s="151"/>
      <c r="AB131" s="151"/>
      <c r="AC131" s="151"/>
      <c r="AD131" s="151"/>
      <c r="AE131" s="151"/>
      <c r="AF131" s="151"/>
      <c r="AG131" s="151" t="s">
        <v>233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1" x14ac:dyDescent="0.2">
      <c r="A132" s="158"/>
      <c r="B132" s="159"/>
      <c r="C132" s="192" t="s">
        <v>883</v>
      </c>
      <c r="D132" s="189"/>
      <c r="E132" s="190">
        <v>23.23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264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58"/>
      <c r="B133" s="159"/>
      <c r="C133" s="192" t="s">
        <v>884</v>
      </c>
      <c r="D133" s="189"/>
      <c r="E133" s="190">
        <v>5.46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51"/>
      <c r="Z133" s="151"/>
      <c r="AA133" s="151"/>
      <c r="AB133" s="151"/>
      <c r="AC133" s="151"/>
      <c r="AD133" s="151"/>
      <c r="AE133" s="151"/>
      <c r="AF133" s="151"/>
      <c r="AG133" s="151" t="s">
        <v>264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58"/>
      <c r="B134" s="159"/>
      <c r="C134" s="192" t="s">
        <v>885</v>
      </c>
      <c r="D134" s="189"/>
      <c r="E134" s="190">
        <v>3.2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51"/>
      <c r="Z134" s="151"/>
      <c r="AA134" s="151"/>
      <c r="AB134" s="151"/>
      <c r="AC134" s="151"/>
      <c r="AD134" s="151"/>
      <c r="AE134" s="151"/>
      <c r="AF134" s="151"/>
      <c r="AG134" s="151" t="s">
        <v>264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22.5" outlineLevel="1" x14ac:dyDescent="0.2">
      <c r="A135" s="175">
        <v>38</v>
      </c>
      <c r="B135" s="176" t="s">
        <v>349</v>
      </c>
      <c r="C135" s="184" t="s">
        <v>350</v>
      </c>
      <c r="D135" s="177" t="s">
        <v>228</v>
      </c>
      <c r="E135" s="178">
        <v>5</v>
      </c>
      <c r="F135" s="179"/>
      <c r="G135" s="180">
        <f>ROUND(E135*F135,2)</f>
        <v>0</v>
      </c>
      <c r="H135" s="179"/>
      <c r="I135" s="180">
        <f>ROUND(E135*H135,2)</f>
        <v>0</v>
      </c>
      <c r="J135" s="179"/>
      <c r="K135" s="180">
        <f>ROUND(E135*J135,2)</f>
        <v>0</v>
      </c>
      <c r="L135" s="180">
        <v>21</v>
      </c>
      <c r="M135" s="180">
        <f>G135*(1+L135/100)</f>
        <v>0</v>
      </c>
      <c r="N135" s="180">
        <v>6.6E-3</v>
      </c>
      <c r="O135" s="180">
        <f>ROUND(E135*N135,2)</f>
        <v>0.03</v>
      </c>
      <c r="P135" s="180">
        <v>0</v>
      </c>
      <c r="Q135" s="180">
        <f>ROUND(E135*P135,2)</f>
        <v>0</v>
      </c>
      <c r="R135" s="180" t="s">
        <v>325</v>
      </c>
      <c r="S135" s="180" t="s">
        <v>148</v>
      </c>
      <c r="T135" s="181" t="s">
        <v>148</v>
      </c>
      <c r="U135" s="160">
        <v>0.28000000000000003</v>
      </c>
      <c r="V135" s="160">
        <f>ROUND(E135*U135,2)</f>
        <v>1.4</v>
      </c>
      <c r="W135" s="160"/>
      <c r="X135" s="160" t="s">
        <v>230</v>
      </c>
      <c r="Y135" s="151"/>
      <c r="Z135" s="151"/>
      <c r="AA135" s="151"/>
      <c r="AB135" s="151"/>
      <c r="AC135" s="151"/>
      <c r="AD135" s="151"/>
      <c r="AE135" s="151"/>
      <c r="AF135" s="151"/>
      <c r="AG135" s="151" t="s">
        <v>231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22.5" outlineLevel="1" x14ac:dyDescent="0.2">
      <c r="A136" s="168">
        <v>39</v>
      </c>
      <c r="B136" s="169" t="s">
        <v>554</v>
      </c>
      <c r="C136" s="185" t="s">
        <v>555</v>
      </c>
      <c r="D136" s="170" t="s">
        <v>258</v>
      </c>
      <c r="E136" s="171">
        <v>60.445</v>
      </c>
      <c r="F136" s="172"/>
      <c r="G136" s="173">
        <f>ROUND(E136*F136,2)</f>
        <v>0</v>
      </c>
      <c r="H136" s="172"/>
      <c r="I136" s="173">
        <f>ROUND(E136*H136,2)</f>
        <v>0</v>
      </c>
      <c r="J136" s="172"/>
      <c r="K136" s="173">
        <f>ROUND(E136*J136,2)</f>
        <v>0</v>
      </c>
      <c r="L136" s="173">
        <v>21</v>
      </c>
      <c r="M136" s="173">
        <f>G136*(1+L136/100)</f>
        <v>0</v>
      </c>
      <c r="N136" s="173">
        <v>2.5</v>
      </c>
      <c r="O136" s="173">
        <f>ROUND(E136*N136,2)</f>
        <v>151.11000000000001</v>
      </c>
      <c r="P136" s="173">
        <v>0</v>
      </c>
      <c r="Q136" s="173">
        <f>ROUND(E136*P136,2)</f>
        <v>0</v>
      </c>
      <c r="R136" s="173" t="s">
        <v>325</v>
      </c>
      <c r="S136" s="173" t="s">
        <v>148</v>
      </c>
      <c r="T136" s="174" t="s">
        <v>148</v>
      </c>
      <c r="U136" s="160">
        <v>1.45</v>
      </c>
      <c r="V136" s="160">
        <f>ROUND(E136*U136,2)</f>
        <v>87.65</v>
      </c>
      <c r="W136" s="160"/>
      <c r="X136" s="160" t="s">
        <v>230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231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8"/>
      <c r="B137" s="159"/>
      <c r="C137" s="255" t="s">
        <v>380</v>
      </c>
      <c r="D137" s="256"/>
      <c r="E137" s="256"/>
      <c r="F137" s="256"/>
      <c r="G137" s="256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1"/>
      <c r="Z137" s="151"/>
      <c r="AA137" s="151"/>
      <c r="AB137" s="151"/>
      <c r="AC137" s="151"/>
      <c r="AD137" s="151"/>
      <c r="AE137" s="151"/>
      <c r="AF137" s="151"/>
      <c r="AG137" s="151" t="s">
        <v>233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58"/>
      <c r="B138" s="159"/>
      <c r="C138" s="192" t="s">
        <v>886</v>
      </c>
      <c r="D138" s="189"/>
      <c r="E138" s="190">
        <v>34.844999999999999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51"/>
      <c r="Z138" s="151"/>
      <c r="AA138" s="151"/>
      <c r="AB138" s="151"/>
      <c r="AC138" s="151"/>
      <c r="AD138" s="151"/>
      <c r="AE138" s="151"/>
      <c r="AF138" s="151"/>
      <c r="AG138" s="151" t="s">
        <v>264</v>
      </c>
      <c r="AH138" s="151">
        <v>0</v>
      </c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192" t="s">
        <v>887</v>
      </c>
      <c r="D139" s="189"/>
      <c r="E139" s="190">
        <v>24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264</v>
      </c>
      <c r="AH139" s="151">
        <v>0</v>
      </c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1" x14ac:dyDescent="0.2">
      <c r="A140" s="158"/>
      <c r="B140" s="159"/>
      <c r="C140" s="192" t="s">
        <v>888</v>
      </c>
      <c r="D140" s="189"/>
      <c r="E140" s="190">
        <v>1.6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51"/>
      <c r="Z140" s="151"/>
      <c r="AA140" s="151"/>
      <c r="AB140" s="151"/>
      <c r="AC140" s="151"/>
      <c r="AD140" s="151"/>
      <c r="AE140" s="151"/>
      <c r="AF140" s="151"/>
      <c r="AG140" s="151" t="s">
        <v>264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22.5" outlineLevel="1" x14ac:dyDescent="0.2">
      <c r="A141" s="168">
        <v>40</v>
      </c>
      <c r="B141" s="169" t="s">
        <v>889</v>
      </c>
      <c r="C141" s="185" t="s">
        <v>890</v>
      </c>
      <c r="D141" s="170" t="s">
        <v>258</v>
      </c>
      <c r="E141" s="171">
        <v>116.38500000000001</v>
      </c>
      <c r="F141" s="172"/>
      <c r="G141" s="173">
        <f>ROUND(E141*F141,2)</f>
        <v>0</v>
      </c>
      <c r="H141" s="172"/>
      <c r="I141" s="173">
        <f>ROUND(E141*H141,2)</f>
        <v>0</v>
      </c>
      <c r="J141" s="172"/>
      <c r="K141" s="173">
        <f>ROUND(E141*J141,2)</f>
        <v>0</v>
      </c>
      <c r="L141" s="173">
        <v>21</v>
      </c>
      <c r="M141" s="173">
        <f>G141*(1+L141/100)</f>
        <v>0</v>
      </c>
      <c r="N141" s="173">
        <v>2.5</v>
      </c>
      <c r="O141" s="173">
        <f>ROUND(E141*N141,2)</f>
        <v>290.95999999999998</v>
      </c>
      <c r="P141" s="173">
        <v>0</v>
      </c>
      <c r="Q141" s="173">
        <f>ROUND(E141*P141,2)</f>
        <v>0</v>
      </c>
      <c r="R141" s="173" t="s">
        <v>325</v>
      </c>
      <c r="S141" s="173" t="s">
        <v>148</v>
      </c>
      <c r="T141" s="174" t="s">
        <v>148</v>
      </c>
      <c r="U141" s="160">
        <v>1.37</v>
      </c>
      <c r="V141" s="160">
        <f>ROUND(E141*U141,2)</f>
        <v>159.44999999999999</v>
      </c>
      <c r="W141" s="160"/>
      <c r="X141" s="160" t="s">
        <v>230</v>
      </c>
      <c r="Y141" s="151"/>
      <c r="Z141" s="151"/>
      <c r="AA141" s="151"/>
      <c r="AB141" s="151"/>
      <c r="AC141" s="151"/>
      <c r="AD141" s="151"/>
      <c r="AE141" s="151"/>
      <c r="AF141" s="151"/>
      <c r="AG141" s="151" t="s">
        <v>231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255" t="s">
        <v>380</v>
      </c>
      <c r="D142" s="256"/>
      <c r="E142" s="256"/>
      <c r="F142" s="256"/>
      <c r="G142" s="256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233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58"/>
      <c r="B143" s="159"/>
      <c r="C143" s="192" t="s">
        <v>891</v>
      </c>
      <c r="D143" s="189"/>
      <c r="E143" s="190">
        <v>78.78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51"/>
      <c r="Z143" s="151"/>
      <c r="AA143" s="151"/>
      <c r="AB143" s="151"/>
      <c r="AC143" s="151"/>
      <c r="AD143" s="151"/>
      <c r="AE143" s="151"/>
      <c r="AF143" s="151"/>
      <c r="AG143" s="151" t="s">
        <v>264</v>
      </c>
      <c r="AH143" s="151">
        <v>0</v>
      </c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192" t="s">
        <v>892</v>
      </c>
      <c r="D144" s="189"/>
      <c r="E144" s="190">
        <v>37.604999999999997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51"/>
      <c r="Z144" s="151"/>
      <c r="AA144" s="151"/>
      <c r="AB144" s="151"/>
      <c r="AC144" s="151"/>
      <c r="AD144" s="151"/>
      <c r="AE144" s="151"/>
      <c r="AF144" s="151"/>
      <c r="AG144" s="151" t="s">
        <v>264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22.5" outlineLevel="1" x14ac:dyDescent="0.2">
      <c r="A145" s="168">
        <v>41</v>
      </c>
      <c r="B145" s="169" t="s">
        <v>893</v>
      </c>
      <c r="C145" s="185" t="s">
        <v>894</v>
      </c>
      <c r="D145" s="170" t="s">
        <v>282</v>
      </c>
      <c r="E145" s="171">
        <v>124.42</v>
      </c>
      <c r="F145" s="172"/>
      <c r="G145" s="173">
        <f>ROUND(E145*F145,2)</f>
        <v>0</v>
      </c>
      <c r="H145" s="172"/>
      <c r="I145" s="173">
        <f>ROUND(E145*H145,2)</f>
        <v>0</v>
      </c>
      <c r="J145" s="172"/>
      <c r="K145" s="173">
        <f>ROUND(E145*J145,2)</f>
        <v>0</v>
      </c>
      <c r="L145" s="173">
        <v>21</v>
      </c>
      <c r="M145" s="173">
        <f>G145*(1+L145/100)</f>
        <v>0</v>
      </c>
      <c r="N145" s="173">
        <v>4.4099999999999999E-3</v>
      </c>
      <c r="O145" s="173">
        <f>ROUND(E145*N145,2)</f>
        <v>0.55000000000000004</v>
      </c>
      <c r="P145" s="173">
        <v>0</v>
      </c>
      <c r="Q145" s="173">
        <f>ROUND(E145*P145,2)</f>
        <v>0</v>
      </c>
      <c r="R145" s="173" t="s">
        <v>325</v>
      </c>
      <c r="S145" s="173" t="s">
        <v>148</v>
      </c>
      <c r="T145" s="174" t="s">
        <v>148</v>
      </c>
      <c r="U145" s="160">
        <v>0.82099999999999995</v>
      </c>
      <c r="V145" s="160">
        <f>ROUND(E145*U145,2)</f>
        <v>102.15</v>
      </c>
      <c r="W145" s="160"/>
      <c r="X145" s="160" t="s">
        <v>230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231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255" t="s">
        <v>347</v>
      </c>
      <c r="D146" s="256"/>
      <c r="E146" s="256"/>
      <c r="F146" s="256"/>
      <c r="G146" s="256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51"/>
      <c r="Z146" s="151"/>
      <c r="AA146" s="151"/>
      <c r="AB146" s="151"/>
      <c r="AC146" s="151"/>
      <c r="AD146" s="151"/>
      <c r="AE146" s="151"/>
      <c r="AF146" s="151"/>
      <c r="AG146" s="151" t="s">
        <v>233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1" x14ac:dyDescent="0.2">
      <c r="A147" s="158"/>
      <c r="B147" s="159"/>
      <c r="C147" s="192" t="s">
        <v>895</v>
      </c>
      <c r="D147" s="189"/>
      <c r="E147" s="190">
        <v>92.92</v>
      </c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51"/>
      <c r="Z147" s="151"/>
      <c r="AA147" s="151"/>
      <c r="AB147" s="151"/>
      <c r="AC147" s="151"/>
      <c r="AD147" s="151"/>
      <c r="AE147" s="151"/>
      <c r="AF147" s="151"/>
      <c r="AG147" s="151" t="s">
        <v>264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1" x14ac:dyDescent="0.2">
      <c r="A148" s="158"/>
      <c r="B148" s="159"/>
      <c r="C148" s="192" t="s">
        <v>896</v>
      </c>
      <c r="D148" s="189"/>
      <c r="E148" s="190">
        <v>31.5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51"/>
      <c r="Z148" s="151"/>
      <c r="AA148" s="151"/>
      <c r="AB148" s="151"/>
      <c r="AC148" s="151"/>
      <c r="AD148" s="151"/>
      <c r="AE148" s="151"/>
      <c r="AF148" s="151"/>
      <c r="AG148" s="151" t="s">
        <v>264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1" x14ac:dyDescent="0.2">
      <c r="A149" s="175">
        <v>42</v>
      </c>
      <c r="B149" s="176" t="s">
        <v>559</v>
      </c>
      <c r="C149" s="184" t="s">
        <v>560</v>
      </c>
      <c r="D149" s="177" t="s">
        <v>228</v>
      </c>
      <c r="E149" s="178">
        <v>2.02</v>
      </c>
      <c r="F149" s="179"/>
      <c r="G149" s="180">
        <f>ROUND(E149*F149,2)</f>
        <v>0</v>
      </c>
      <c r="H149" s="179"/>
      <c r="I149" s="180">
        <f>ROUND(E149*H149,2)</f>
        <v>0</v>
      </c>
      <c r="J149" s="179"/>
      <c r="K149" s="180">
        <f>ROUND(E149*J149,2)</f>
        <v>0</v>
      </c>
      <c r="L149" s="180">
        <v>21</v>
      </c>
      <c r="M149" s="180">
        <f>G149*(1+L149/100)</f>
        <v>0</v>
      </c>
      <c r="N149" s="180">
        <v>3.9E-2</v>
      </c>
      <c r="O149" s="180">
        <f>ROUND(E149*N149,2)</f>
        <v>0.08</v>
      </c>
      <c r="P149" s="180">
        <v>0</v>
      </c>
      <c r="Q149" s="180">
        <f>ROUND(E149*P149,2)</f>
        <v>0</v>
      </c>
      <c r="R149" s="180" t="s">
        <v>340</v>
      </c>
      <c r="S149" s="180" t="s">
        <v>148</v>
      </c>
      <c r="T149" s="181" t="s">
        <v>148</v>
      </c>
      <c r="U149" s="160">
        <v>0</v>
      </c>
      <c r="V149" s="160">
        <f>ROUND(E149*U149,2)</f>
        <v>0</v>
      </c>
      <c r="W149" s="160"/>
      <c r="X149" s="160" t="s">
        <v>341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342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75">
        <v>43</v>
      </c>
      <c r="B150" s="176" t="s">
        <v>351</v>
      </c>
      <c r="C150" s="184" t="s">
        <v>352</v>
      </c>
      <c r="D150" s="177" t="s">
        <v>228</v>
      </c>
      <c r="E150" s="178">
        <v>3.03</v>
      </c>
      <c r="F150" s="179"/>
      <c r="G150" s="180">
        <f>ROUND(E150*F150,2)</f>
        <v>0</v>
      </c>
      <c r="H150" s="179"/>
      <c r="I150" s="180">
        <f>ROUND(E150*H150,2)</f>
        <v>0</v>
      </c>
      <c r="J150" s="179"/>
      <c r="K150" s="180">
        <f>ROUND(E150*J150,2)</f>
        <v>0</v>
      </c>
      <c r="L150" s="180">
        <v>21</v>
      </c>
      <c r="M150" s="180">
        <f>G150*(1+L150/100)</f>
        <v>0</v>
      </c>
      <c r="N150" s="180">
        <v>5.0999999999999997E-2</v>
      </c>
      <c r="O150" s="180">
        <f>ROUND(E150*N150,2)</f>
        <v>0.15</v>
      </c>
      <c r="P150" s="180">
        <v>0</v>
      </c>
      <c r="Q150" s="180">
        <f>ROUND(E150*P150,2)</f>
        <v>0</v>
      </c>
      <c r="R150" s="180" t="s">
        <v>340</v>
      </c>
      <c r="S150" s="180" t="s">
        <v>148</v>
      </c>
      <c r="T150" s="181" t="s">
        <v>148</v>
      </c>
      <c r="U150" s="160">
        <v>0</v>
      </c>
      <c r="V150" s="160">
        <f>ROUND(E150*U150,2)</f>
        <v>0</v>
      </c>
      <c r="W150" s="160"/>
      <c r="X150" s="160" t="s">
        <v>341</v>
      </c>
      <c r="Y150" s="151"/>
      <c r="Z150" s="151"/>
      <c r="AA150" s="151"/>
      <c r="AB150" s="151"/>
      <c r="AC150" s="151"/>
      <c r="AD150" s="151"/>
      <c r="AE150" s="151"/>
      <c r="AF150" s="151"/>
      <c r="AG150" s="151" t="s">
        <v>342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x14ac:dyDescent="0.2">
      <c r="A151" s="162" t="s">
        <v>143</v>
      </c>
      <c r="B151" s="163" t="s">
        <v>88</v>
      </c>
      <c r="C151" s="183" t="s">
        <v>89</v>
      </c>
      <c r="D151" s="164"/>
      <c r="E151" s="165"/>
      <c r="F151" s="166"/>
      <c r="G151" s="166">
        <f>SUMIF(AG152:AG153,"&lt;&gt;NOR",G152:G153)</f>
        <v>0</v>
      </c>
      <c r="H151" s="166"/>
      <c r="I151" s="166">
        <f>SUM(I152:I153)</f>
        <v>0</v>
      </c>
      <c r="J151" s="166"/>
      <c r="K151" s="166">
        <f>SUM(K152:K153)</f>
        <v>0</v>
      </c>
      <c r="L151" s="166"/>
      <c r="M151" s="166">
        <f>SUM(M152:M153)</f>
        <v>0</v>
      </c>
      <c r="N151" s="166"/>
      <c r="O151" s="166">
        <f>SUM(O152:O153)</f>
        <v>22.05</v>
      </c>
      <c r="P151" s="166"/>
      <c r="Q151" s="166">
        <f>SUM(Q152:Q153)</f>
        <v>0</v>
      </c>
      <c r="R151" s="166"/>
      <c r="S151" s="166"/>
      <c r="T151" s="167"/>
      <c r="U151" s="161"/>
      <c r="V151" s="161">
        <f>SUM(V152:V153)</f>
        <v>1.5</v>
      </c>
      <c r="W151" s="161"/>
      <c r="X151" s="161"/>
      <c r="AG151" t="s">
        <v>144</v>
      </c>
    </row>
    <row r="152" spans="1:60" ht="22.5" outlineLevel="1" x14ac:dyDescent="0.2">
      <c r="A152" s="168">
        <v>44</v>
      </c>
      <c r="B152" s="169" t="s">
        <v>355</v>
      </c>
      <c r="C152" s="185" t="s">
        <v>356</v>
      </c>
      <c r="D152" s="170" t="s">
        <v>282</v>
      </c>
      <c r="E152" s="171">
        <v>50</v>
      </c>
      <c r="F152" s="172"/>
      <c r="G152" s="173">
        <f>ROUND(E152*F152,2)</f>
        <v>0</v>
      </c>
      <c r="H152" s="172"/>
      <c r="I152" s="173">
        <f>ROUND(E152*H152,2)</f>
        <v>0</v>
      </c>
      <c r="J152" s="172"/>
      <c r="K152" s="173">
        <f>ROUND(E152*J152,2)</f>
        <v>0</v>
      </c>
      <c r="L152" s="173">
        <v>21</v>
      </c>
      <c r="M152" s="173">
        <f>G152*(1+L152/100)</f>
        <v>0</v>
      </c>
      <c r="N152" s="173">
        <v>0.441</v>
      </c>
      <c r="O152" s="173">
        <f>ROUND(E152*N152,2)</f>
        <v>22.05</v>
      </c>
      <c r="P152" s="173">
        <v>0</v>
      </c>
      <c r="Q152" s="173">
        <f>ROUND(E152*P152,2)</f>
        <v>0</v>
      </c>
      <c r="R152" s="173" t="s">
        <v>357</v>
      </c>
      <c r="S152" s="173" t="s">
        <v>148</v>
      </c>
      <c r="T152" s="174" t="s">
        <v>148</v>
      </c>
      <c r="U152" s="160">
        <v>0.03</v>
      </c>
      <c r="V152" s="160">
        <f>ROUND(E152*U152,2)</f>
        <v>1.5</v>
      </c>
      <c r="W152" s="160"/>
      <c r="X152" s="160" t="s">
        <v>230</v>
      </c>
      <c r="Y152" s="151"/>
      <c r="Z152" s="151"/>
      <c r="AA152" s="151"/>
      <c r="AB152" s="151"/>
      <c r="AC152" s="151"/>
      <c r="AD152" s="151"/>
      <c r="AE152" s="151"/>
      <c r="AF152" s="151"/>
      <c r="AG152" s="151" t="s">
        <v>231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92" t="s">
        <v>897</v>
      </c>
      <c r="D153" s="189"/>
      <c r="E153" s="190">
        <v>50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264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x14ac:dyDescent="0.2">
      <c r="A154" s="162" t="s">
        <v>143</v>
      </c>
      <c r="B154" s="163" t="s">
        <v>90</v>
      </c>
      <c r="C154" s="183" t="s">
        <v>91</v>
      </c>
      <c r="D154" s="164"/>
      <c r="E154" s="165"/>
      <c r="F154" s="166"/>
      <c r="G154" s="166">
        <f>SUMIF(AG155:AG164,"&lt;&gt;NOR",G155:G164)</f>
        <v>0</v>
      </c>
      <c r="H154" s="166"/>
      <c r="I154" s="166">
        <f>SUM(I155:I164)</f>
        <v>0</v>
      </c>
      <c r="J154" s="166"/>
      <c r="K154" s="166">
        <f>SUM(K155:K164)</f>
        <v>0</v>
      </c>
      <c r="L154" s="166"/>
      <c r="M154" s="166">
        <f>SUM(M155:M164)</f>
        <v>0</v>
      </c>
      <c r="N154" s="166"/>
      <c r="O154" s="166">
        <f>SUM(O155:O164)</f>
        <v>10.91</v>
      </c>
      <c r="P154" s="166"/>
      <c r="Q154" s="166">
        <f>SUM(Q155:Q164)</f>
        <v>0</v>
      </c>
      <c r="R154" s="166"/>
      <c r="S154" s="166"/>
      <c r="T154" s="167"/>
      <c r="U154" s="161"/>
      <c r="V154" s="161">
        <f>SUM(V155:V164)</f>
        <v>69.150000000000006</v>
      </c>
      <c r="W154" s="161"/>
      <c r="X154" s="161"/>
      <c r="AG154" t="s">
        <v>144</v>
      </c>
    </row>
    <row r="155" spans="1:60" ht="33.75" outlineLevel="1" x14ac:dyDescent="0.2">
      <c r="A155" s="168">
        <v>45</v>
      </c>
      <c r="B155" s="169" t="s">
        <v>898</v>
      </c>
      <c r="C155" s="185" t="s">
        <v>899</v>
      </c>
      <c r="D155" s="170" t="s">
        <v>258</v>
      </c>
      <c r="E155" s="171">
        <v>3.55</v>
      </c>
      <c r="F155" s="172"/>
      <c r="G155" s="173">
        <f>ROUND(E155*F155,2)</f>
        <v>0</v>
      </c>
      <c r="H155" s="172"/>
      <c r="I155" s="173">
        <f>ROUND(E155*H155,2)</f>
        <v>0</v>
      </c>
      <c r="J155" s="172"/>
      <c r="K155" s="173">
        <f>ROUND(E155*J155,2)</f>
        <v>0</v>
      </c>
      <c r="L155" s="173">
        <v>21</v>
      </c>
      <c r="M155" s="173">
        <f>G155*(1+L155/100)</f>
        <v>0</v>
      </c>
      <c r="N155" s="173">
        <v>3.0721500000000002</v>
      </c>
      <c r="O155" s="173">
        <f>ROUND(E155*N155,2)</f>
        <v>10.91</v>
      </c>
      <c r="P155" s="173">
        <v>0</v>
      </c>
      <c r="Q155" s="173">
        <f>ROUND(E155*P155,2)</f>
        <v>0</v>
      </c>
      <c r="R155" s="173" t="s">
        <v>854</v>
      </c>
      <c r="S155" s="173" t="s">
        <v>148</v>
      </c>
      <c r="T155" s="174" t="s">
        <v>148</v>
      </c>
      <c r="U155" s="160">
        <v>19.48</v>
      </c>
      <c r="V155" s="160">
        <f>ROUND(E155*U155,2)</f>
        <v>69.150000000000006</v>
      </c>
      <c r="W155" s="160"/>
      <c r="X155" s="160" t="s">
        <v>230</v>
      </c>
      <c r="Y155" s="151"/>
      <c r="Z155" s="151"/>
      <c r="AA155" s="151"/>
      <c r="AB155" s="151"/>
      <c r="AC155" s="151"/>
      <c r="AD155" s="151"/>
      <c r="AE155" s="151"/>
      <c r="AF155" s="151"/>
      <c r="AG155" s="151" t="s">
        <v>231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192" t="s">
        <v>900</v>
      </c>
      <c r="D156" s="189"/>
      <c r="E156" s="190">
        <v>1.4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51"/>
      <c r="Z156" s="151"/>
      <c r="AA156" s="151"/>
      <c r="AB156" s="151"/>
      <c r="AC156" s="151"/>
      <c r="AD156" s="151"/>
      <c r="AE156" s="151"/>
      <c r="AF156" s="151"/>
      <c r="AG156" s="151" t="s">
        <v>264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192" t="s">
        <v>901</v>
      </c>
      <c r="D157" s="189"/>
      <c r="E157" s="190">
        <v>2.15</v>
      </c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264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68">
        <v>46</v>
      </c>
      <c r="B158" s="169" t="s">
        <v>902</v>
      </c>
      <c r="C158" s="185" t="s">
        <v>903</v>
      </c>
      <c r="D158" s="170" t="s">
        <v>904</v>
      </c>
      <c r="E158" s="171">
        <v>29.054569999999998</v>
      </c>
      <c r="F158" s="172"/>
      <c r="G158" s="173">
        <f>ROUND(E158*F158,2)</f>
        <v>0</v>
      </c>
      <c r="H158" s="172"/>
      <c r="I158" s="173">
        <f>ROUND(E158*H158,2)</f>
        <v>0</v>
      </c>
      <c r="J158" s="172"/>
      <c r="K158" s="173">
        <f>ROUND(E158*J158,2)</f>
        <v>0</v>
      </c>
      <c r="L158" s="173">
        <v>21</v>
      </c>
      <c r="M158" s="173">
        <f>G158*(1+L158/100)</f>
        <v>0</v>
      </c>
      <c r="N158" s="173">
        <v>0</v>
      </c>
      <c r="O158" s="173">
        <f>ROUND(E158*N158,2)</f>
        <v>0</v>
      </c>
      <c r="P158" s="173">
        <v>0</v>
      </c>
      <c r="Q158" s="173">
        <f>ROUND(E158*P158,2)</f>
        <v>0</v>
      </c>
      <c r="R158" s="173"/>
      <c r="S158" s="173" t="s">
        <v>164</v>
      </c>
      <c r="T158" s="174" t="s">
        <v>149</v>
      </c>
      <c r="U158" s="160">
        <v>0</v>
      </c>
      <c r="V158" s="160">
        <f>ROUND(E158*U158,2)</f>
        <v>0</v>
      </c>
      <c r="W158" s="160"/>
      <c r="X158" s="160" t="s">
        <v>385</v>
      </c>
      <c r="Y158" s="151"/>
      <c r="Z158" s="151"/>
      <c r="AA158" s="151"/>
      <c r="AB158" s="151"/>
      <c r="AC158" s="151"/>
      <c r="AD158" s="151"/>
      <c r="AE158" s="151"/>
      <c r="AF158" s="151"/>
      <c r="AG158" s="151" t="s">
        <v>386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2" t="s">
        <v>905</v>
      </c>
      <c r="D159" s="189"/>
      <c r="E159" s="190">
        <v>6.25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51"/>
      <c r="Z159" s="151"/>
      <c r="AA159" s="151"/>
      <c r="AB159" s="151"/>
      <c r="AC159" s="151"/>
      <c r="AD159" s="151"/>
      <c r="AE159" s="151"/>
      <c r="AF159" s="151"/>
      <c r="AG159" s="151" t="s">
        <v>264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58"/>
      <c r="B160" s="159"/>
      <c r="C160" s="192" t="s">
        <v>906</v>
      </c>
      <c r="D160" s="189"/>
      <c r="E160" s="190">
        <v>8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51"/>
      <c r="Z160" s="151"/>
      <c r="AA160" s="151"/>
      <c r="AB160" s="151"/>
      <c r="AC160" s="151"/>
      <c r="AD160" s="151"/>
      <c r="AE160" s="151"/>
      <c r="AF160" s="151"/>
      <c r="AG160" s="151" t="s">
        <v>264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58"/>
      <c r="B161" s="159"/>
      <c r="C161" s="192" t="s">
        <v>907</v>
      </c>
      <c r="D161" s="189"/>
      <c r="E161" s="190">
        <v>-0.89490000000000003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264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58"/>
      <c r="B162" s="159"/>
      <c r="C162" s="192" t="s">
        <v>880</v>
      </c>
      <c r="D162" s="189"/>
      <c r="E162" s="190">
        <v>7.5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264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1" x14ac:dyDescent="0.2">
      <c r="A163" s="158"/>
      <c r="B163" s="159"/>
      <c r="C163" s="192" t="s">
        <v>908</v>
      </c>
      <c r="D163" s="189"/>
      <c r="E163" s="190">
        <v>8.8000000000000007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51"/>
      <c r="Z163" s="151"/>
      <c r="AA163" s="151"/>
      <c r="AB163" s="151"/>
      <c r="AC163" s="151"/>
      <c r="AD163" s="151"/>
      <c r="AE163" s="151"/>
      <c r="AF163" s="151"/>
      <c r="AG163" s="151" t="s">
        <v>264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58"/>
      <c r="B164" s="159"/>
      <c r="C164" s="192" t="s">
        <v>909</v>
      </c>
      <c r="D164" s="189"/>
      <c r="E164" s="190">
        <v>-0.60053000000000001</v>
      </c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1"/>
      <c r="Z164" s="151"/>
      <c r="AA164" s="151"/>
      <c r="AB164" s="151"/>
      <c r="AC164" s="151"/>
      <c r="AD164" s="151"/>
      <c r="AE164" s="151"/>
      <c r="AF164" s="151"/>
      <c r="AG164" s="151" t="s">
        <v>264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x14ac:dyDescent="0.2">
      <c r="A165" s="162" t="s">
        <v>143</v>
      </c>
      <c r="B165" s="163" t="s">
        <v>92</v>
      </c>
      <c r="C165" s="183" t="s">
        <v>93</v>
      </c>
      <c r="D165" s="164"/>
      <c r="E165" s="165"/>
      <c r="F165" s="166"/>
      <c r="G165" s="166">
        <f>SUMIF(AG166:AG187,"&lt;&gt;NOR",G166:G187)</f>
        <v>0</v>
      </c>
      <c r="H165" s="166"/>
      <c r="I165" s="166">
        <f>SUM(I166:I187)</f>
        <v>0</v>
      </c>
      <c r="J165" s="166"/>
      <c r="K165" s="166">
        <f>SUM(K166:K187)</f>
        <v>0</v>
      </c>
      <c r="L165" s="166"/>
      <c r="M165" s="166">
        <f>SUM(M166:M187)</f>
        <v>0</v>
      </c>
      <c r="N165" s="166"/>
      <c r="O165" s="166">
        <f>SUM(O166:O187)</f>
        <v>156.07999999999998</v>
      </c>
      <c r="P165" s="166"/>
      <c r="Q165" s="166">
        <f>SUM(Q166:Q187)</f>
        <v>0</v>
      </c>
      <c r="R165" s="166"/>
      <c r="S165" s="166"/>
      <c r="T165" s="167"/>
      <c r="U165" s="161"/>
      <c r="V165" s="161">
        <f>SUM(V166:V187)</f>
        <v>300.49</v>
      </c>
      <c r="W165" s="161"/>
      <c r="X165" s="161"/>
      <c r="AG165" t="s">
        <v>144</v>
      </c>
    </row>
    <row r="166" spans="1:60" ht="45" outlineLevel="1" x14ac:dyDescent="0.2">
      <c r="A166" s="168">
        <v>47</v>
      </c>
      <c r="B166" s="169" t="s">
        <v>910</v>
      </c>
      <c r="C166" s="185" t="s">
        <v>911</v>
      </c>
      <c r="D166" s="170" t="s">
        <v>254</v>
      </c>
      <c r="E166" s="171">
        <v>15</v>
      </c>
      <c r="F166" s="172"/>
      <c r="G166" s="173">
        <f>ROUND(E166*F166,2)</f>
        <v>0</v>
      </c>
      <c r="H166" s="172"/>
      <c r="I166" s="173">
        <f>ROUND(E166*H166,2)</f>
        <v>0</v>
      </c>
      <c r="J166" s="172"/>
      <c r="K166" s="173">
        <f>ROUND(E166*J166,2)</f>
        <v>0</v>
      </c>
      <c r="L166" s="173">
        <v>21</v>
      </c>
      <c r="M166" s="173">
        <f>G166*(1+L166/100)</f>
        <v>0</v>
      </c>
      <c r="N166" s="173">
        <v>0.41815000000000002</v>
      </c>
      <c r="O166" s="173">
        <f>ROUND(E166*N166,2)</f>
        <v>6.27</v>
      </c>
      <c r="P166" s="173">
        <v>0</v>
      </c>
      <c r="Q166" s="173">
        <f>ROUND(E166*P166,2)</f>
        <v>0</v>
      </c>
      <c r="R166" s="173" t="s">
        <v>325</v>
      </c>
      <c r="S166" s="173" t="s">
        <v>148</v>
      </c>
      <c r="T166" s="174" t="s">
        <v>148</v>
      </c>
      <c r="U166" s="160">
        <v>1.113</v>
      </c>
      <c r="V166" s="160">
        <f>ROUND(E166*U166,2)</f>
        <v>16.7</v>
      </c>
      <c r="W166" s="160"/>
      <c r="X166" s="160" t="s">
        <v>230</v>
      </c>
      <c r="Y166" s="151"/>
      <c r="Z166" s="151"/>
      <c r="AA166" s="151"/>
      <c r="AB166" s="151"/>
      <c r="AC166" s="151"/>
      <c r="AD166" s="151"/>
      <c r="AE166" s="151"/>
      <c r="AF166" s="151"/>
      <c r="AG166" s="151" t="s">
        <v>231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58"/>
      <c r="B167" s="159"/>
      <c r="C167" s="255" t="s">
        <v>912</v>
      </c>
      <c r="D167" s="256"/>
      <c r="E167" s="256"/>
      <c r="F167" s="256"/>
      <c r="G167" s="256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51"/>
      <c r="Z167" s="151"/>
      <c r="AA167" s="151"/>
      <c r="AB167" s="151"/>
      <c r="AC167" s="151"/>
      <c r="AD167" s="151"/>
      <c r="AE167" s="151"/>
      <c r="AF167" s="151"/>
      <c r="AG167" s="151" t="s">
        <v>233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45" outlineLevel="1" x14ac:dyDescent="0.2">
      <c r="A168" s="168">
        <v>48</v>
      </c>
      <c r="B168" s="169" t="s">
        <v>913</v>
      </c>
      <c r="C168" s="185" t="s">
        <v>914</v>
      </c>
      <c r="D168" s="170" t="s">
        <v>254</v>
      </c>
      <c r="E168" s="171">
        <v>15</v>
      </c>
      <c r="F168" s="172"/>
      <c r="G168" s="173">
        <f>ROUND(E168*F168,2)</f>
        <v>0</v>
      </c>
      <c r="H168" s="172"/>
      <c r="I168" s="173">
        <f>ROUND(E168*H168,2)</f>
        <v>0</v>
      </c>
      <c r="J168" s="172"/>
      <c r="K168" s="173">
        <f>ROUND(E168*J168,2)</f>
        <v>0</v>
      </c>
      <c r="L168" s="173">
        <v>21</v>
      </c>
      <c r="M168" s="173">
        <f>G168*(1+L168/100)</f>
        <v>0</v>
      </c>
      <c r="N168" s="173">
        <v>0.96758999999999995</v>
      </c>
      <c r="O168" s="173">
        <f>ROUND(E168*N168,2)</f>
        <v>14.51</v>
      </c>
      <c r="P168" s="173">
        <v>0</v>
      </c>
      <c r="Q168" s="173">
        <f>ROUND(E168*P168,2)</f>
        <v>0</v>
      </c>
      <c r="R168" s="173" t="s">
        <v>325</v>
      </c>
      <c r="S168" s="173" t="s">
        <v>148</v>
      </c>
      <c r="T168" s="174" t="s">
        <v>148</v>
      </c>
      <c r="U168" s="160">
        <v>1.448</v>
      </c>
      <c r="V168" s="160">
        <f>ROUND(E168*U168,2)</f>
        <v>21.72</v>
      </c>
      <c r="W168" s="160"/>
      <c r="X168" s="160" t="s">
        <v>230</v>
      </c>
      <c r="Y168" s="151"/>
      <c r="Z168" s="151"/>
      <c r="AA168" s="151"/>
      <c r="AB168" s="151"/>
      <c r="AC168" s="151"/>
      <c r="AD168" s="151"/>
      <c r="AE168" s="151"/>
      <c r="AF168" s="151"/>
      <c r="AG168" s="151" t="s">
        <v>231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58"/>
      <c r="B169" s="159"/>
      <c r="C169" s="255" t="s">
        <v>912</v>
      </c>
      <c r="D169" s="256"/>
      <c r="E169" s="256"/>
      <c r="F169" s="256"/>
      <c r="G169" s="256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51"/>
      <c r="Z169" s="151"/>
      <c r="AA169" s="151"/>
      <c r="AB169" s="151"/>
      <c r="AC169" s="151"/>
      <c r="AD169" s="151"/>
      <c r="AE169" s="151"/>
      <c r="AF169" s="151"/>
      <c r="AG169" s="151" t="s">
        <v>233</v>
      </c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45" outlineLevel="1" x14ac:dyDescent="0.2">
      <c r="A170" s="168">
        <v>49</v>
      </c>
      <c r="B170" s="169" t="s">
        <v>915</v>
      </c>
      <c r="C170" s="185" t="s">
        <v>916</v>
      </c>
      <c r="D170" s="170" t="s">
        <v>254</v>
      </c>
      <c r="E170" s="171">
        <v>101</v>
      </c>
      <c r="F170" s="172"/>
      <c r="G170" s="173">
        <f>ROUND(E170*F170,2)</f>
        <v>0</v>
      </c>
      <c r="H170" s="172"/>
      <c r="I170" s="173">
        <f>ROUND(E170*H170,2)</f>
        <v>0</v>
      </c>
      <c r="J170" s="172"/>
      <c r="K170" s="173">
        <f>ROUND(E170*J170,2)</f>
        <v>0</v>
      </c>
      <c r="L170" s="173">
        <v>21</v>
      </c>
      <c r="M170" s="173">
        <f>G170*(1+L170/100)</f>
        <v>0</v>
      </c>
      <c r="N170" s="173">
        <v>1.1170800000000001</v>
      </c>
      <c r="O170" s="173">
        <f>ROUND(E170*N170,2)</f>
        <v>112.83</v>
      </c>
      <c r="P170" s="173">
        <v>0</v>
      </c>
      <c r="Q170" s="173">
        <f>ROUND(E170*P170,2)</f>
        <v>0</v>
      </c>
      <c r="R170" s="173" t="s">
        <v>325</v>
      </c>
      <c r="S170" s="173" t="s">
        <v>148</v>
      </c>
      <c r="T170" s="174" t="s">
        <v>148</v>
      </c>
      <c r="U170" s="160">
        <v>1.637</v>
      </c>
      <c r="V170" s="160">
        <f>ROUND(E170*U170,2)</f>
        <v>165.34</v>
      </c>
      <c r="W170" s="160"/>
      <c r="X170" s="160" t="s">
        <v>230</v>
      </c>
      <c r="Y170" s="151"/>
      <c r="Z170" s="151"/>
      <c r="AA170" s="151"/>
      <c r="AB170" s="151"/>
      <c r="AC170" s="151"/>
      <c r="AD170" s="151"/>
      <c r="AE170" s="151"/>
      <c r="AF170" s="151"/>
      <c r="AG170" s="151" t="s">
        <v>231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1" x14ac:dyDescent="0.2">
      <c r="A171" s="158"/>
      <c r="B171" s="159"/>
      <c r="C171" s="255" t="s">
        <v>912</v>
      </c>
      <c r="D171" s="256"/>
      <c r="E171" s="256"/>
      <c r="F171" s="256"/>
      <c r="G171" s="256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51"/>
      <c r="Z171" s="151"/>
      <c r="AA171" s="151"/>
      <c r="AB171" s="151"/>
      <c r="AC171" s="151"/>
      <c r="AD171" s="151"/>
      <c r="AE171" s="151"/>
      <c r="AF171" s="151"/>
      <c r="AG171" s="151" t="s">
        <v>233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33.75" outlineLevel="1" x14ac:dyDescent="0.2">
      <c r="A172" s="168">
        <v>50</v>
      </c>
      <c r="B172" s="169" t="s">
        <v>917</v>
      </c>
      <c r="C172" s="185" t="s">
        <v>918</v>
      </c>
      <c r="D172" s="170" t="s">
        <v>367</v>
      </c>
      <c r="E172" s="171">
        <v>5</v>
      </c>
      <c r="F172" s="172"/>
      <c r="G172" s="173">
        <f>ROUND(E172*F172,2)</f>
        <v>0</v>
      </c>
      <c r="H172" s="172"/>
      <c r="I172" s="173">
        <f>ROUND(E172*H172,2)</f>
        <v>0</v>
      </c>
      <c r="J172" s="172"/>
      <c r="K172" s="173">
        <f>ROUND(E172*J172,2)</f>
        <v>0</v>
      </c>
      <c r="L172" s="173">
        <v>21</v>
      </c>
      <c r="M172" s="173">
        <f>G172*(1+L172/100)</f>
        <v>0</v>
      </c>
      <c r="N172" s="173">
        <v>1.47E-3</v>
      </c>
      <c r="O172" s="173">
        <f>ROUND(E172*N172,2)</f>
        <v>0.01</v>
      </c>
      <c r="P172" s="173">
        <v>0</v>
      </c>
      <c r="Q172" s="173">
        <f>ROUND(E172*P172,2)</f>
        <v>0</v>
      </c>
      <c r="R172" s="173" t="s">
        <v>325</v>
      </c>
      <c r="S172" s="173" t="s">
        <v>148</v>
      </c>
      <c r="T172" s="174" t="s">
        <v>148</v>
      </c>
      <c r="U172" s="160">
        <v>15.3</v>
      </c>
      <c r="V172" s="160">
        <f>ROUND(E172*U172,2)</f>
        <v>76.5</v>
      </c>
      <c r="W172" s="160"/>
      <c r="X172" s="160" t="s">
        <v>230</v>
      </c>
      <c r="Y172" s="151"/>
      <c r="Z172" s="151"/>
      <c r="AA172" s="151"/>
      <c r="AB172" s="151"/>
      <c r="AC172" s="151"/>
      <c r="AD172" s="151"/>
      <c r="AE172" s="151"/>
      <c r="AF172" s="151"/>
      <c r="AG172" s="151" t="s">
        <v>231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58"/>
      <c r="B173" s="159"/>
      <c r="C173" s="255" t="s">
        <v>368</v>
      </c>
      <c r="D173" s="256"/>
      <c r="E173" s="256"/>
      <c r="F173" s="256"/>
      <c r="G173" s="256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51"/>
      <c r="Z173" s="151"/>
      <c r="AA173" s="151"/>
      <c r="AB173" s="151"/>
      <c r="AC173" s="151"/>
      <c r="AD173" s="151"/>
      <c r="AE173" s="151"/>
      <c r="AF173" s="151"/>
      <c r="AG173" s="151" t="s">
        <v>233</v>
      </c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1" x14ac:dyDescent="0.2">
      <c r="A174" s="175">
        <v>51</v>
      </c>
      <c r="B174" s="176" t="s">
        <v>369</v>
      </c>
      <c r="C174" s="184" t="s">
        <v>370</v>
      </c>
      <c r="D174" s="177" t="s">
        <v>254</v>
      </c>
      <c r="E174" s="178">
        <v>150</v>
      </c>
      <c r="F174" s="179"/>
      <c r="G174" s="180">
        <f>ROUND(E174*F174,2)</f>
        <v>0</v>
      </c>
      <c r="H174" s="179"/>
      <c r="I174" s="180">
        <f>ROUND(E174*H174,2)</f>
        <v>0</v>
      </c>
      <c r="J174" s="179"/>
      <c r="K174" s="180">
        <f>ROUND(E174*J174,2)</f>
        <v>0</v>
      </c>
      <c r="L174" s="180">
        <v>21</v>
      </c>
      <c r="M174" s="180">
        <f>G174*(1+L174/100)</f>
        <v>0</v>
      </c>
      <c r="N174" s="180">
        <v>0</v>
      </c>
      <c r="O174" s="180">
        <f>ROUND(E174*N174,2)</f>
        <v>0</v>
      </c>
      <c r="P174" s="180">
        <v>0</v>
      </c>
      <c r="Q174" s="180">
        <f>ROUND(E174*P174,2)</f>
        <v>0</v>
      </c>
      <c r="R174" s="180" t="s">
        <v>325</v>
      </c>
      <c r="S174" s="180" t="s">
        <v>148</v>
      </c>
      <c r="T174" s="181" t="s">
        <v>148</v>
      </c>
      <c r="U174" s="160">
        <v>0.04</v>
      </c>
      <c r="V174" s="160">
        <f>ROUND(E174*U174,2)</f>
        <v>6</v>
      </c>
      <c r="W174" s="160"/>
      <c r="X174" s="160" t="s">
        <v>230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231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ht="22.5" outlineLevel="1" x14ac:dyDescent="0.2">
      <c r="A175" s="175">
        <v>52</v>
      </c>
      <c r="B175" s="176" t="s">
        <v>371</v>
      </c>
      <c r="C175" s="184" t="s">
        <v>372</v>
      </c>
      <c r="D175" s="177" t="s">
        <v>228</v>
      </c>
      <c r="E175" s="178">
        <v>2</v>
      </c>
      <c r="F175" s="179"/>
      <c r="G175" s="180">
        <f>ROUND(E175*F175,2)</f>
        <v>0</v>
      </c>
      <c r="H175" s="179"/>
      <c r="I175" s="180">
        <f>ROUND(E175*H175,2)</f>
        <v>0</v>
      </c>
      <c r="J175" s="179"/>
      <c r="K175" s="180">
        <f>ROUND(E175*J175,2)</f>
        <v>0</v>
      </c>
      <c r="L175" s="180">
        <v>21</v>
      </c>
      <c r="M175" s="180">
        <f>G175*(1+L175/100)</f>
        <v>0</v>
      </c>
      <c r="N175" s="180">
        <v>3.5819999999999998E-2</v>
      </c>
      <c r="O175" s="180">
        <f>ROUND(E175*N175,2)</f>
        <v>7.0000000000000007E-2</v>
      </c>
      <c r="P175" s="180">
        <v>0</v>
      </c>
      <c r="Q175" s="180">
        <f>ROUND(E175*P175,2)</f>
        <v>0</v>
      </c>
      <c r="R175" s="180" t="s">
        <v>325</v>
      </c>
      <c r="S175" s="180" t="s">
        <v>148</v>
      </c>
      <c r="T175" s="181" t="s">
        <v>148</v>
      </c>
      <c r="U175" s="160">
        <v>3.024</v>
      </c>
      <c r="V175" s="160">
        <f>ROUND(E175*U175,2)</f>
        <v>6.05</v>
      </c>
      <c r="W175" s="160"/>
      <c r="X175" s="160" t="s">
        <v>230</v>
      </c>
      <c r="Y175" s="151"/>
      <c r="Z175" s="151"/>
      <c r="AA175" s="151"/>
      <c r="AB175" s="151"/>
      <c r="AC175" s="151"/>
      <c r="AD175" s="151"/>
      <c r="AE175" s="151"/>
      <c r="AF175" s="151"/>
      <c r="AG175" s="151" t="s">
        <v>231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22.5" outlineLevel="1" x14ac:dyDescent="0.2">
      <c r="A176" s="168">
        <v>53</v>
      </c>
      <c r="B176" s="169" t="s">
        <v>919</v>
      </c>
      <c r="C176" s="185" t="s">
        <v>920</v>
      </c>
      <c r="D176" s="170" t="s">
        <v>228</v>
      </c>
      <c r="E176" s="171">
        <v>2</v>
      </c>
      <c r="F176" s="172"/>
      <c r="G176" s="173">
        <f>ROUND(E176*F176,2)</f>
        <v>0</v>
      </c>
      <c r="H176" s="172"/>
      <c r="I176" s="173">
        <f>ROUND(E176*H176,2)</f>
        <v>0</v>
      </c>
      <c r="J176" s="172"/>
      <c r="K176" s="173">
        <f>ROUND(E176*J176,2)</f>
        <v>0</v>
      </c>
      <c r="L176" s="173">
        <v>21</v>
      </c>
      <c r="M176" s="173">
        <f>G176*(1+L176/100)</f>
        <v>0</v>
      </c>
      <c r="N176" s="173">
        <v>0</v>
      </c>
      <c r="O176" s="173">
        <f>ROUND(E176*N176,2)</f>
        <v>0</v>
      </c>
      <c r="P176" s="173">
        <v>0</v>
      </c>
      <c r="Q176" s="173">
        <f>ROUND(E176*P176,2)</f>
        <v>0</v>
      </c>
      <c r="R176" s="173" t="s">
        <v>325</v>
      </c>
      <c r="S176" s="173" t="s">
        <v>148</v>
      </c>
      <c r="T176" s="174" t="s">
        <v>148</v>
      </c>
      <c r="U176" s="160">
        <v>2.2519999999999998</v>
      </c>
      <c r="V176" s="160">
        <f>ROUND(E176*U176,2)</f>
        <v>4.5</v>
      </c>
      <c r="W176" s="160"/>
      <c r="X176" s="160" t="s">
        <v>230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231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58"/>
      <c r="B177" s="159"/>
      <c r="C177" s="255" t="s">
        <v>921</v>
      </c>
      <c r="D177" s="256"/>
      <c r="E177" s="256"/>
      <c r="F177" s="256"/>
      <c r="G177" s="256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233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">
      <c r="A178" s="175">
        <v>54</v>
      </c>
      <c r="B178" s="176" t="s">
        <v>376</v>
      </c>
      <c r="C178" s="184" t="s">
        <v>377</v>
      </c>
      <c r="D178" s="177" t="s">
        <v>228</v>
      </c>
      <c r="E178" s="178">
        <v>4</v>
      </c>
      <c r="F178" s="179"/>
      <c r="G178" s="180">
        <f t="shared" ref="G178:G187" si="0">ROUND(E178*F178,2)</f>
        <v>0</v>
      </c>
      <c r="H178" s="179"/>
      <c r="I178" s="180">
        <f t="shared" ref="I178:I187" si="1">ROUND(E178*H178,2)</f>
        <v>0</v>
      </c>
      <c r="J178" s="179"/>
      <c r="K178" s="180">
        <f t="shared" ref="K178:K187" si="2">ROUND(E178*J178,2)</f>
        <v>0</v>
      </c>
      <c r="L178" s="180">
        <v>21</v>
      </c>
      <c r="M178" s="180">
        <f t="shared" ref="M178:M187" si="3">G178*(1+L178/100)</f>
        <v>0</v>
      </c>
      <c r="N178" s="180">
        <v>7.0200000000000002E-3</v>
      </c>
      <c r="O178" s="180">
        <f t="shared" ref="O178:O187" si="4">ROUND(E178*N178,2)</f>
        <v>0.03</v>
      </c>
      <c r="P178" s="180">
        <v>0</v>
      </c>
      <c r="Q178" s="180">
        <f t="shared" ref="Q178:Q187" si="5">ROUND(E178*P178,2)</f>
        <v>0</v>
      </c>
      <c r="R178" s="180"/>
      <c r="S178" s="180" t="s">
        <v>148</v>
      </c>
      <c r="T178" s="181" t="s">
        <v>148</v>
      </c>
      <c r="U178" s="160">
        <v>0.92</v>
      </c>
      <c r="V178" s="160">
        <f t="shared" ref="V178:V187" si="6">ROUND(E178*U178,2)</f>
        <v>3.68</v>
      </c>
      <c r="W178" s="160"/>
      <c r="X178" s="160" t="s">
        <v>230</v>
      </c>
      <c r="Y178" s="151"/>
      <c r="Z178" s="151"/>
      <c r="AA178" s="151"/>
      <c r="AB178" s="151"/>
      <c r="AC178" s="151"/>
      <c r="AD178" s="151"/>
      <c r="AE178" s="151"/>
      <c r="AF178" s="151"/>
      <c r="AG178" s="151" t="s">
        <v>231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75">
        <v>55</v>
      </c>
      <c r="B179" s="176" t="s">
        <v>922</v>
      </c>
      <c r="C179" s="184" t="s">
        <v>923</v>
      </c>
      <c r="D179" s="177" t="s">
        <v>391</v>
      </c>
      <c r="E179" s="178">
        <v>4</v>
      </c>
      <c r="F179" s="179"/>
      <c r="G179" s="180">
        <f t="shared" si="0"/>
        <v>0</v>
      </c>
      <c r="H179" s="179"/>
      <c r="I179" s="180">
        <f t="shared" si="1"/>
        <v>0</v>
      </c>
      <c r="J179" s="179"/>
      <c r="K179" s="180">
        <f t="shared" si="2"/>
        <v>0</v>
      </c>
      <c r="L179" s="180">
        <v>21</v>
      </c>
      <c r="M179" s="180">
        <f t="shared" si="3"/>
        <v>0</v>
      </c>
      <c r="N179" s="180">
        <v>0</v>
      </c>
      <c r="O179" s="180">
        <f t="shared" si="4"/>
        <v>0</v>
      </c>
      <c r="P179" s="180">
        <v>0</v>
      </c>
      <c r="Q179" s="180">
        <f t="shared" si="5"/>
        <v>0</v>
      </c>
      <c r="R179" s="180"/>
      <c r="S179" s="180" t="s">
        <v>164</v>
      </c>
      <c r="T179" s="181" t="s">
        <v>149</v>
      </c>
      <c r="U179" s="160">
        <v>0</v>
      </c>
      <c r="V179" s="160">
        <f t="shared" si="6"/>
        <v>0</v>
      </c>
      <c r="W179" s="160"/>
      <c r="X179" s="160" t="s">
        <v>385</v>
      </c>
      <c r="Y179" s="151"/>
      <c r="Z179" s="151"/>
      <c r="AA179" s="151"/>
      <c r="AB179" s="151"/>
      <c r="AC179" s="151"/>
      <c r="AD179" s="151"/>
      <c r="AE179" s="151"/>
      <c r="AF179" s="151"/>
      <c r="AG179" s="151" t="s">
        <v>386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1" x14ac:dyDescent="0.2">
      <c r="A180" s="175">
        <v>56</v>
      </c>
      <c r="B180" s="176" t="s">
        <v>924</v>
      </c>
      <c r="C180" s="184" t="s">
        <v>393</v>
      </c>
      <c r="D180" s="177" t="s">
        <v>391</v>
      </c>
      <c r="E180" s="178">
        <v>2</v>
      </c>
      <c r="F180" s="179"/>
      <c r="G180" s="180">
        <f t="shared" si="0"/>
        <v>0</v>
      </c>
      <c r="H180" s="179"/>
      <c r="I180" s="180">
        <f t="shared" si="1"/>
        <v>0</v>
      </c>
      <c r="J180" s="179"/>
      <c r="K180" s="180">
        <f t="shared" si="2"/>
        <v>0</v>
      </c>
      <c r="L180" s="180">
        <v>21</v>
      </c>
      <c r="M180" s="180">
        <f t="shared" si="3"/>
        <v>0</v>
      </c>
      <c r="N180" s="180">
        <v>0</v>
      </c>
      <c r="O180" s="180">
        <f t="shared" si="4"/>
        <v>0</v>
      </c>
      <c r="P180" s="180">
        <v>0</v>
      </c>
      <c r="Q180" s="180">
        <f t="shared" si="5"/>
        <v>0</v>
      </c>
      <c r="R180" s="180"/>
      <c r="S180" s="180" t="s">
        <v>164</v>
      </c>
      <c r="T180" s="181" t="s">
        <v>149</v>
      </c>
      <c r="U180" s="160">
        <v>0</v>
      </c>
      <c r="V180" s="160">
        <f t="shared" si="6"/>
        <v>0</v>
      </c>
      <c r="W180" s="160"/>
      <c r="X180" s="160" t="s">
        <v>385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386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outlineLevel="1" x14ac:dyDescent="0.2">
      <c r="A181" s="175">
        <v>57</v>
      </c>
      <c r="B181" s="176" t="s">
        <v>925</v>
      </c>
      <c r="C181" s="184" t="s">
        <v>926</v>
      </c>
      <c r="D181" s="177" t="s">
        <v>391</v>
      </c>
      <c r="E181" s="178">
        <v>4</v>
      </c>
      <c r="F181" s="179"/>
      <c r="G181" s="180">
        <f t="shared" si="0"/>
        <v>0</v>
      </c>
      <c r="H181" s="179"/>
      <c r="I181" s="180">
        <f t="shared" si="1"/>
        <v>0</v>
      </c>
      <c r="J181" s="179"/>
      <c r="K181" s="180">
        <f t="shared" si="2"/>
        <v>0</v>
      </c>
      <c r="L181" s="180">
        <v>21</v>
      </c>
      <c r="M181" s="180">
        <f t="shared" si="3"/>
        <v>0</v>
      </c>
      <c r="N181" s="180">
        <v>0</v>
      </c>
      <c r="O181" s="180">
        <f t="shared" si="4"/>
        <v>0</v>
      </c>
      <c r="P181" s="180">
        <v>0</v>
      </c>
      <c r="Q181" s="180">
        <f t="shared" si="5"/>
        <v>0</v>
      </c>
      <c r="R181" s="180"/>
      <c r="S181" s="180" t="s">
        <v>164</v>
      </c>
      <c r="T181" s="181" t="s">
        <v>149</v>
      </c>
      <c r="U181" s="160">
        <v>0</v>
      </c>
      <c r="V181" s="160">
        <f t="shared" si="6"/>
        <v>0</v>
      </c>
      <c r="W181" s="160"/>
      <c r="X181" s="160" t="s">
        <v>385</v>
      </c>
      <c r="Y181" s="151"/>
      <c r="Z181" s="151"/>
      <c r="AA181" s="151"/>
      <c r="AB181" s="151"/>
      <c r="AC181" s="151"/>
      <c r="AD181" s="151"/>
      <c r="AE181" s="151"/>
      <c r="AF181" s="151"/>
      <c r="AG181" s="151" t="s">
        <v>386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22.5" outlineLevel="1" x14ac:dyDescent="0.2">
      <c r="A182" s="175">
        <v>58</v>
      </c>
      <c r="B182" s="176" t="s">
        <v>394</v>
      </c>
      <c r="C182" s="184" t="s">
        <v>395</v>
      </c>
      <c r="D182" s="177" t="s">
        <v>228</v>
      </c>
      <c r="E182" s="178">
        <v>4</v>
      </c>
      <c r="F182" s="179"/>
      <c r="G182" s="180">
        <f t="shared" si="0"/>
        <v>0</v>
      </c>
      <c r="H182" s="179"/>
      <c r="I182" s="180">
        <f t="shared" si="1"/>
        <v>0</v>
      </c>
      <c r="J182" s="179"/>
      <c r="K182" s="180">
        <f t="shared" si="2"/>
        <v>0</v>
      </c>
      <c r="L182" s="180">
        <v>21</v>
      </c>
      <c r="M182" s="180">
        <f t="shared" si="3"/>
        <v>0</v>
      </c>
      <c r="N182" s="180">
        <v>0.158</v>
      </c>
      <c r="O182" s="180">
        <f t="shared" si="4"/>
        <v>0.63</v>
      </c>
      <c r="P182" s="180">
        <v>0</v>
      </c>
      <c r="Q182" s="180">
        <f t="shared" si="5"/>
        <v>0</v>
      </c>
      <c r="R182" s="180" t="s">
        <v>340</v>
      </c>
      <c r="S182" s="180" t="s">
        <v>148</v>
      </c>
      <c r="T182" s="181" t="s">
        <v>148</v>
      </c>
      <c r="U182" s="160">
        <v>0</v>
      </c>
      <c r="V182" s="160">
        <f t="shared" si="6"/>
        <v>0</v>
      </c>
      <c r="W182" s="160"/>
      <c r="X182" s="160" t="s">
        <v>341</v>
      </c>
      <c r="Y182" s="151"/>
      <c r="Z182" s="151"/>
      <c r="AA182" s="151"/>
      <c r="AB182" s="151"/>
      <c r="AC182" s="151"/>
      <c r="AD182" s="151"/>
      <c r="AE182" s="151"/>
      <c r="AF182" s="151"/>
      <c r="AG182" s="151" t="s">
        <v>342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75">
        <v>59</v>
      </c>
      <c r="B183" s="176" t="s">
        <v>927</v>
      </c>
      <c r="C183" s="184" t="s">
        <v>928</v>
      </c>
      <c r="D183" s="177" t="s">
        <v>228</v>
      </c>
      <c r="E183" s="178">
        <v>82</v>
      </c>
      <c r="F183" s="179"/>
      <c r="G183" s="180">
        <f t="shared" si="0"/>
        <v>0</v>
      </c>
      <c r="H183" s="179"/>
      <c r="I183" s="180">
        <f t="shared" si="1"/>
        <v>0</v>
      </c>
      <c r="J183" s="179"/>
      <c r="K183" s="180">
        <f t="shared" si="2"/>
        <v>0</v>
      </c>
      <c r="L183" s="180">
        <v>21</v>
      </c>
      <c r="M183" s="180">
        <f t="shared" si="3"/>
        <v>0</v>
      </c>
      <c r="N183" s="180">
        <v>8.5000000000000006E-2</v>
      </c>
      <c r="O183" s="180">
        <f t="shared" si="4"/>
        <v>6.97</v>
      </c>
      <c r="P183" s="180">
        <v>0</v>
      </c>
      <c r="Q183" s="180">
        <f t="shared" si="5"/>
        <v>0</v>
      </c>
      <c r="R183" s="180" t="s">
        <v>340</v>
      </c>
      <c r="S183" s="180" t="s">
        <v>148</v>
      </c>
      <c r="T183" s="181" t="s">
        <v>148</v>
      </c>
      <c r="U183" s="160">
        <v>0</v>
      </c>
      <c r="V183" s="160">
        <f t="shared" si="6"/>
        <v>0</v>
      </c>
      <c r="W183" s="160"/>
      <c r="X183" s="160" t="s">
        <v>341</v>
      </c>
      <c r="Y183" s="151"/>
      <c r="Z183" s="151"/>
      <c r="AA183" s="151"/>
      <c r="AB183" s="151"/>
      <c r="AC183" s="151"/>
      <c r="AD183" s="151"/>
      <c r="AE183" s="151"/>
      <c r="AF183" s="151"/>
      <c r="AG183" s="151" t="s">
        <v>342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75">
        <v>60</v>
      </c>
      <c r="B184" s="176" t="s">
        <v>929</v>
      </c>
      <c r="C184" s="184" t="s">
        <v>930</v>
      </c>
      <c r="D184" s="177" t="s">
        <v>228</v>
      </c>
      <c r="E184" s="178">
        <v>12</v>
      </c>
      <c r="F184" s="179"/>
      <c r="G184" s="180">
        <f t="shared" si="0"/>
        <v>0</v>
      </c>
      <c r="H184" s="179"/>
      <c r="I184" s="180">
        <f t="shared" si="1"/>
        <v>0</v>
      </c>
      <c r="J184" s="179"/>
      <c r="K184" s="180">
        <f t="shared" si="2"/>
        <v>0</v>
      </c>
      <c r="L184" s="180">
        <v>21</v>
      </c>
      <c r="M184" s="180">
        <f t="shared" si="3"/>
        <v>0</v>
      </c>
      <c r="N184" s="180">
        <v>3.7999999999999999E-2</v>
      </c>
      <c r="O184" s="180">
        <f t="shared" si="4"/>
        <v>0.46</v>
      </c>
      <c r="P184" s="180">
        <v>0</v>
      </c>
      <c r="Q184" s="180">
        <f t="shared" si="5"/>
        <v>0</v>
      </c>
      <c r="R184" s="180" t="s">
        <v>340</v>
      </c>
      <c r="S184" s="180" t="s">
        <v>148</v>
      </c>
      <c r="T184" s="181" t="s">
        <v>148</v>
      </c>
      <c r="U184" s="160">
        <v>0</v>
      </c>
      <c r="V184" s="160">
        <f t="shared" si="6"/>
        <v>0</v>
      </c>
      <c r="W184" s="160"/>
      <c r="X184" s="160" t="s">
        <v>341</v>
      </c>
      <c r="Y184" s="151"/>
      <c r="Z184" s="151"/>
      <c r="AA184" s="151"/>
      <c r="AB184" s="151"/>
      <c r="AC184" s="151"/>
      <c r="AD184" s="151"/>
      <c r="AE184" s="151"/>
      <c r="AF184" s="151"/>
      <c r="AG184" s="151" t="s">
        <v>342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1" x14ac:dyDescent="0.2">
      <c r="A185" s="175">
        <v>61</v>
      </c>
      <c r="B185" s="176" t="s">
        <v>931</v>
      </c>
      <c r="C185" s="184" t="s">
        <v>932</v>
      </c>
      <c r="D185" s="177" t="s">
        <v>228</v>
      </c>
      <c r="E185" s="178">
        <v>12</v>
      </c>
      <c r="F185" s="179"/>
      <c r="G185" s="180">
        <f t="shared" si="0"/>
        <v>0</v>
      </c>
      <c r="H185" s="179"/>
      <c r="I185" s="180">
        <f t="shared" si="1"/>
        <v>0</v>
      </c>
      <c r="J185" s="179"/>
      <c r="K185" s="180">
        <f t="shared" si="2"/>
        <v>0</v>
      </c>
      <c r="L185" s="180">
        <v>21</v>
      </c>
      <c r="M185" s="180">
        <f t="shared" si="3"/>
        <v>0</v>
      </c>
      <c r="N185" s="180">
        <v>0.04</v>
      </c>
      <c r="O185" s="180">
        <f t="shared" si="4"/>
        <v>0.48</v>
      </c>
      <c r="P185" s="180">
        <v>0</v>
      </c>
      <c r="Q185" s="180">
        <f t="shared" si="5"/>
        <v>0</v>
      </c>
      <c r="R185" s="180" t="s">
        <v>340</v>
      </c>
      <c r="S185" s="180" t="s">
        <v>148</v>
      </c>
      <c r="T185" s="181" t="s">
        <v>148</v>
      </c>
      <c r="U185" s="160">
        <v>0</v>
      </c>
      <c r="V185" s="160">
        <f t="shared" si="6"/>
        <v>0</v>
      </c>
      <c r="W185" s="160"/>
      <c r="X185" s="160" t="s">
        <v>341</v>
      </c>
      <c r="Y185" s="151"/>
      <c r="Z185" s="151"/>
      <c r="AA185" s="151"/>
      <c r="AB185" s="151"/>
      <c r="AC185" s="151"/>
      <c r="AD185" s="151"/>
      <c r="AE185" s="151"/>
      <c r="AF185" s="151"/>
      <c r="AG185" s="151" t="s">
        <v>342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22.5" outlineLevel="1" x14ac:dyDescent="0.2">
      <c r="A186" s="175">
        <v>62</v>
      </c>
      <c r="B186" s="176" t="s">
        <v>933</v>
      </c>
      <c r="C186" s="184" t="s">
        <v>934</v>
      </c>
      <c r="D186" s="177" t="s">
        <v>228</v>
      </c>
      <c r="E186" s="178">
        <v>2.02</v>
      </c>
      <c r="F186" s="179"/>
      <c r="G186" s="180">
        <f t="shared" si="0"/>
        <v>0</v>
      </c>
      <c r="H186" s="179"/>
      <c r="I186" s="180">
        <f t="shared" si="1"/>
        <v>0</v>
      </c>
      <c r="J186" s="179"/>
      <c r="K186" s="180">
        <f t="shared" si="2"/>
        <v>0</v>
      </c>
      <c r="L186" s="180">
        <v>21</v>
      </c>
      <c r="M186" s="180">
        <f t="shared" si="3"/>
        <v>0</v>
      </c>
      <c r="N186" s="180">
        <v>1.0900000000000001</v>
      </c>
      <c r="O186" s="180">
        <f t="shared" si="4"/>
        <v>2.2000000000000002</v>
      </c>
      <c r="P186" s="180">
        <v>0</v>
      </c>
      <c r="Q186" s="180">
        <f t="shared" si="5"/>
        <v>0</v>
      </c>
      <c r="R186" s="180" t="s">
        <v>340</v>
      </c>
      <c r="S186" s="180" t="s">
        <v>148</v>
      </c>
      <c r="T186" s="181" t="s">
        <v>148</v>
      </c>
      <c r="U186" s="160">
        <v>0</v>
      </c>
      <c r="V186" s="160">
        <f t="shared" si="6"/>
        <v>0</v>
      </c>
      <c r="W186" s="160"/>
      <c r="X186" s="160" t="s">
        <v>341</v>
      </c>
      <c r="Y186" s="151"/>
      <c r="Z186" s="151"/>
      <c r="AA186" s="151"/>
      <c r="AB186" s="151"/>
      <c r="AC186" s="151"/>
      <c r="AD186" s="151"/>
      <c r="AE186" s="151"/>
      <c r="AF186" s="151"/>
      <c r="AG186" s="151" t="s">
        <v>342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22.5" outlineLevel="1" x14ac:dyDescent="0.2">
      <c r="A187" s="175">
        <v>63</v>
      </c>
      <c r="B187" s="176" t="s">
        <v>935</v>
      </c>
      <c r="C187" s="184" t="s">
        <v>936</v>
      </c>
      <c r="D187" s="177" t="s">
        <v>228</v>
      </c>
      <c r="E187" s="178">
        <v>2.02</v>
      </c>
      <c r="F187" s="179"/>
      <c r="G187" s="180">
        <f t="shared" si="0"/>
        <v>0</v>
      </c>
      <c r="H187" s="179"/>
      <c r="I187" s="180">
        <f t="shared" si="1"/>
        <v>0</v>
      </c>
      <c r="J187" s="179"/>
      <c r="K187" s="180">
        <f t="shared" si="2"/>
        <v>0</v>
      </c>
      <c r="L187" s="180">
        <v>21</v>
      </c>
      <c r="M187" s="180">
        <f t="shared" si="3"/>
        <v>0</v>
      </c>
      <c r="N187" s="180">
        <v>5.75</v>
      </c>
      <c r="O187" s="180">
        <f t="shared" si="4"/>
        <v>11.62</v>
      </c>
      <c r="P187" s="180">
        <v>0</v>
      </c>
      <c r="Q187" s="180">
        <f t="shared" si="5"/>
        <v>0</v>
      </c>
      <c r="R187" s="180" t="s">
        <v>340</v>
      </c>
      <c r="S187" s="180" t="s">
        <v>148</v>
      </c>
      <c r="T187" s="181" t="s">
        <v>148</v>
      </c>
      <c r="U187" s="160">
        <v>0</v>
      </c>
      <c r="V187" s="160">
        <f t="shared" si="6"/>
        <v>0</v>
      </c>
      <c r="W187" s="160"/>
      <c r="X187" s="160" t="s">
        <v>341</v>
      </c>
      <c r="Y187" s="151"/>
      <c r="Z187" s="151"/>
      <c r="AA187" s="151"/>
      <c r="AB187" s="151"/>
      <c r="AC187" s="151"/>
      <c r="AD187" s="151"/>
      <c r="AE187" s="151"/>
      <c r="AF187" s="151"/>
      <c r="AG187" s="151" t="s">
        <v>342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x14ac:dyDescent="0.2">
      <c r="A188" s="162" t="s">
        <v>143</v>
      </c>
      <c r="B188" s="163" t="s">
        <v>94</v>
      </c>
      <c r="C188" s="183" t="s">
        <v>95</v>
      </c>
      <c r="D188" s="164"/>
      <c r="E188" s="165"/>
      <c r="F188" s="166"/>
      <c r="G188" s="166">
        <f>SUMIF(AG189:AG191,"&lt;&gt;NOR",G189:G191)</f>
        <v>0</v>
      </c>
      <c r="H188" s="166"/>
      <c r="I188" s="166">
        <f>SUM(I189:I191)</f>
        <v>0</v>
      </c>
      <c r="J188" s="166"/>
      <c r="K188" s="166">
        <f>SUM(K189:K191)</f>
        <v>0</v>
      </c>
      <c r="L188" s="166"/>
      <c r="M188" s="166">
        <f>SUM(M189:M191)</f>
        <v>0</v>
      </c>
      <c r="N188" s="166"/>
      <c r="O188" s="166">
        <f>SUM(O189:O191)</f>
        <v>0.6</v>
      </c>
      <c r="P188" s="166"/>
      <c r="Q188" s="166">
        <f>SUM(Q189:Q191)</f>
        <v>0</v>
      </c>
      <c r="R188" s="166"/>
      <c r="S188" s="166"/>
      <c r="T188" s="167"/>
      <c r="U188" s="161"/>
      <c r="V188" s="161">
        <f>SUM(V189:V191)</f>
        <v>0.19</v>
      </c>
      <c r="W188" s="161"/>
      <c r="X188" s="161"/>
      <c r="AG188" t="s">
        <v>144</v>
      </c>
    </row>
    <row r="189" spans="1:60" outlineLevel="1" x14ac:dyDescent="0.2">
      <c r="A189" s="175">
        <v>64</v>
      </c>
      <c r="B189" s="176" t="s">
        <v>770</v>
      </c>
      <c r="C189" s="184" t="s">
        <v>771</v>
      </c>
      <c r="D189" s="177" t="s">
        <v>254</v>
      </c>
      <c r="E189" s="178">
        <v>1</v>
      </c>
      <c r="F189" s="179"/>
      <c r="G189" s="180">
        <f>ROUND(E189*F189,2)</f>
        <v>0</v>
      </c>
      <c r="H189" s="179"/>
      <c r="I189" s="180">
        <f>ROUND(E189*H189,2)</f>
        <v>0</v>
      </c>
      <c r="J189" s="179"/>
      <c r="K189" s="180">
        <f>ROUND(E189*J189,2)</f>
        <v>0</v>
      </c>
      <c r="L189" s="180">
        <v>21</v>
      </c>
      <c r="M189" s="180">
        <f>G189*(1+L189/100)</f>
        <v>0</v>
      </c>
      <c r="N189" s="180">
        <v>0.1</v>
      </c>
      <c r="O189" s="180">
        <f>ROUND(E189*N189,2)</f>
        <v>0.1</v>
      </c>
      <c r="P189" s="180">
        <v>0</v>
      </c>
      <c r="Q189" s="180">
        <f>ROUND(E189*P189,2)</f>
        <v>0</v>
      </c>
      <c r="R189" s="180"/>
      <c r="S189" s="180" t="s">
        <v>164</v>
      </c>
      <c r="T189" s="181" t="s">
        <v>149</v>
      </c>
      <c r="U189" s="160">
        <v>0.19</v>
      </c>
      <c r="V189" s="160">
        <f>ROUND(E189*U189,2)</f>
        <v>0.19</v>
      </c>
      <c r="W189" s="160"/>
      <c r="X189" s="160" t="s">
        <v>385</v>
      </c>
      <c r="Y189" s="151"/>
      <c r="Z189" s="151"/>
      <c r="AA189" s="151"/>
      <c r="AB189" s="151"/>
      <c r="AC189" s="151"/>
      <c r="AD189" s="151"/>
      <c r="AE189" s="151"/>
      <c r="AF189" s="151"/>
      <c r="AG189" s="151" t="s">
        <v>386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75">
        <v>65</v>
      </c>
      <c r="B190" s="176" t="s">
        <v>772</v>
      </c>
      <c r="C190" s="184" t="s">
        <v>773</v>
      </c>
      <c r="D190" s="177" t="s">
        <v>408</v>
      </c>
      <c r="E190" s="178">
        <v>1</v>
      </c>
      <c r="F190" s="179"/>
      <c r="G190" s="180">
        <f>ROUND(E190*F190,2)</f>
        <v>0</v>
      </c>
      <c r="H190" s="179"/>
      <c r="I190" s="180">
        <f>ROUND(E190*H190,2)</f>
        <v>0</v>
      </c>
      <c r="J190" s="179"/>
      <c r="K190" s="180">
        <f>ROUND(E190*J190,2)</f>
        <v>0</v>
      </c>
      <c r="L190" s="180">
        <v>21</v>
      </c>
      <c r="M190" s="180">
        <f>G190*(1+L190/100)</f>
        <v>0</v>
      </c>
      <c r="N190" s="180">
        <v>0.5</v>
      </c>
      <c r="O190" s="180">
        <f>ROUND(E190*N190,2)</f>
        <v>0.5</v>
      </c>
      <c r="P190" s="180">
        <v>0</v>
      </c>
      <c r="Q190" s="180">
        <f>ROUND(E190*P190,2)</f>
        <v>0</v>
      </c>
      <c r="R190" s="180"/>
      <c r="S190" s="180" t="s">
        <v>164</v>
      </c>
      <c r="T190" s="181" t="s">
        <v>149</v>
      </c>
      <c r="U190" s="160">
        <v>0</v>
      </c>
      <c r="V190" s="160">
        <f>ROUND(E190*U190,2)</f>
        <v>0</v>
      </c>
      <c r="W190" s="160"/>
      <c r="X190" s="160" t="s">
        <v>385</v>
      </c>
      <c r="Y190" s="151"/>
      <c r="Z190" s="151"/>
      <c r="AA190" s="151"/>
      <c r="AB190" s="151"/>
      <c r="AC190" s="151"/>
      <c r="AD190" s="151"/>
      <c r="AE190" s="151"/>
      <c r="AF190" s="151"/>
      <c r="AG190" s="151" t="s">
        <v>386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outlineLevel="1" x14ac:dyDescent="0.2">
      <c r="A191" s="175">
        <v>66</v>
      </c>
      <c r="B191" s="176" t="s">
        <v>774</v>
      </c>
      <c r="C191" s="184" t="s">
        <v>775</v>
      </c>
      <c r="D191" s="177" t="s">
        <v>576</v>
      </c>
      <c r="E191" s="178">
        <v>1</v>
      </c>
      <c r="F191" s="179"/>
      <c r="G191" s="180">
        <f>ROUND(E191*F191,2)</f>
        <v>0</v>
      </c>
      <c r="H191" s="179"/>
      <c r="I191" s="180">
        <f>ROUND(E191*H191,2)</f>
        <v>0</v>
      </c>
      <c r="J191" s="179"/>
      <c r="K191" s="180">
        <f>ROUND(E191*J191,2)</f>
        <v>0</v>
      </c>
      <c r="L191" s="180">
        <v>21</v>
      </c>
      <c r="M191" s="180">
        <f>G191*(1+L191/100)</f>
        <v>0</v>
      </c>
      <c r="N191" s="180">
        <v>0</v>
      </c>
      <c r="O191" s="180">
        <f>ROUND(E191*N191,2)</f>
        <v>0</v>
      </c>
      <c r="P191" s="180">
        <v>0</v>
      </c>
      <c r="Q191" s="180">
        <f>ROUND(E191*P191,2)</f>
        <v>0</v>
      </c>
      <c r="R191" s="180"/>
      <c r="S191" s="180" t="s">
        <v>164</v>
      </c>
      <c r="T191" s="181" t="s">
        <v>149</v>
      </c>
      <c r="U191" s="160">
        <v>0</v>
      </c>
      <c r="V191" s="160">
        <f>ROUND(E191*U191,2)</f>
        <v>0</v>
      </c>
      <c r="W191" s="160"/>
      <c r="X191" s="160" t="s">
        <v>385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386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x14ac:dyDescent="0.2">
      <c r="A192" s="162" t="s">
        <v>143</v>
      </c>
      <c r="B192" s="163" t="s">
        <v>98</v>
      </c>
      <c r="C192" s="183" t="s">
        <v>99</v>
      </c>
      <c r="D192" s="164"/>
      <c r="E192" s="165"/>
      <c r="F192" s="166"/>
      <c r="G192" s="166">
        <f>SUMIF(AG193:AG212,"&lt;&gt;NOR",G193:G212)</f>
        <v>0</v>
      </c>
      <c r="H192" s="166"/>
      <c r="I192" s="166">
        <f>SUM(I193:I212)</f>
        <v>0</v>
      </c>
      <c r="J192" s="166"/>
      <c r="K192" s="166">
        <f>SUM(K193:K212)</f>
        <v>0</v>
      </c>
      <c r="L192" s="166"/>
      <c r="M192" s="166">
        <f>SUM(M193:M212)</f>
        <v>0</v>
      </c>
      <c r="N192" s="166"/>
      <c r="O192" s="166">
        <f>SUM(O193:O212)</f>
        <v>14.27</v>
      </c>
      <c r="P192" s="166"/>
      <c r="Q192" s="166">
        <f>SUM(Q193:Q212)</f>
        <v>0</v>
      </c>
      <c r="R192" s="166"/>
      <c r="S192" s="166"/>
      <c r="T192" s="167"/>
      <c r="U192" s="161"/>
      <c r="V192" s="161">
        <f>SUM(V193:V212)</f>
        <v>55.7</v>
      </c>
      <c r="W192" s="161"/>
      <c r="X192" s="161"/>
      <c r="AG192" t="s">
        <v>144</v>
      </c>
    </row>
    <row r="193" spans="1:60" outlineLevel="1" x14ac:dyDescent="0.2">
      <c r="A193" s="168">
        <v>67</v>
      </c>
      <c r="B193" s="169" t="s">
        <v>937</v>
      </c>
      <c r="C193" s="185" t="s">
        <v>938</v>
      </c>
      <c r="D193" s="170" t="s">
        <v>254</v>
      </c>
      <c r="E193" s="171">
        <v>12.2</v>
      </c>
      <c r="F193" s="172"/>
      <c r="G193" s="173">
        <f>ROUND(E193*F193,2)</f>
        <v>0</v>
      </c>
      <c r="H193" s="172"/>
      <c r="I193" s="173">
        <f>ROUND(E193*H193,2)</f>
        <v>0</v>
      </c>
      <c r="J193" s="172"/>
      <c r="K193" s="173">
        <f>ROUND(E193*J193,2)</f>
        <v>0</v>
      </c>
      <c r="L193" s="173">
        <v>21</v>
      </c>
      <c r="M193" s="173">
        <f>G193*(1+L193/100)</f>
        <v>0</v>
      </c>
      <c r="N193" s="173">
        <v>1.0499999999999999E-3</v>
      </c>
      <c r="O193" s="173">
        <f>ROUND(E193*N193,2)</f>
        <v>0.01</v>
      </c>
      <c r="P193" s="173">
        <v>0</v>
      </c>
      <c r="Q193" s="173">
        <f>ROUND(E193*P193,2)</f>
        <v>0</v>
      </c>
      <c r="R193" s="173" t="s">
        <v>854</v>
      </c>
      <c r="S193" s="173" t="s">
        <v>148</v>
      </c>
      <c r="T193" s="174" t="s">
        <v>148</v>
      </c>
      <c r="U193" s="160">
        <v>0.17</v>
      </c>
      <c r="V193" s="160">
        <f>ROUND(E193*U193,2)</f>
        <v>2.0699999999999998</v>
      </c>
      <c r="W193" s="160"/>
      <c r="X193" s="160" t="s">
        <v>230</v>
      </c>
      <c r="Y193" s="151"/>
      <c r="Z193" s="151"/>
      <c r="AA193" s="151"/>
      <c r="AB193" s="151"/>
      <c r="AC193" s="151"/>
      <c r="AD193" s="151"/>
      <c r="AE193" s="151"/>
      <c r="AF193" s="151"/>
      <c r="AG193" s="151" t="s">
        <v>231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1" x14ac:dyDescent="0.2">
      <c r="A194" s="158"/>
      <c r="B194" s="159"/>
      <c r="C194" s="192" t="s">
        <v>939</v>
      </c>
      <c r="D194" s="189"/>
      <c r="E194" s="190">
        <v>12.2</v>
      </c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51"/>
      <c r="Z194" s="151"/>
      <c r="AA194" s="151"/>
      <c r="AB194" s="151"/>
      <c r="AC194" s="151"/>
      <c r="AD194" s="151"/>
      <c r="AE194" s="151"/>
      <c r="AF194" s="151"/>
      <c r="AG194" s="151" t="s">
        <v>264</v>
      </c>
      <c r="AH194" s="151">
        <v>0</v>
      </c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22.5" outlineLevel="1" x14ac:dyDescent="0.2">
      <c r="A195" s="168">
        <v>68</v>
      </c>
      <c r="B195" s="169" t="s">
        <v>940</v>
      </c>
      <c r="C195" s="185" t="s">
        <v>941</v>
      </c>
      <c r="D195" s="170" t="s">
        <v>258</v>
      </c>
      <c r="E195" s="171">
        <v>32.75</v>
      </c>
      <c r="F195" s="172"/>
      <c r="G195" s="173">
        <f>ROUND(E195*F195,2)</f>
        <v>0</v>
      </c>
      <c r="H195" s="172"/>
      <c r="I195" s="173">
        <f>ROUND(E195*H195,2)</f>
        <v>0</v>
      </c>
      <c r="J195" s="172"/>
      <c r="K195" s="173">
        <f>ROUND(E195*J195,2)</f>
        <v>0</v>
      </c>
      <c r="L195" s="173">
        <v>21</v>
      </c>
      <c r="M195" s="173">
        <f>G195*(1+L195/100)</f>
        <v>0</v>
      </c>
      <c r="N195" s="173">
        <v>0</v>
      </c>
      <c r="O195" s="173">
        <f>ROUND(E195*N195,2)</f>
        <v>0</v>
      </c>
      <c r="P195" s="173">
        <v>0</v>
      </c>
      <c r="Q195" s="173">
        <f>ROUND(E195*P195,2)</f>
        <v>0</v>
      </c>
      <c r="R195" s="173" t="s">
        <v>854</v>
      </c>
      <c r="S195" s="173" t="s">
        <v>148</v>
      </c>
      <c r="T195" s="174" t="s">
        <v>148</v>
      </c>
      <c r="U195" s="160">
        <v>0.11</v>
      </c>
      <c r="V195" s="160">
        <f>ROUND(E195*U195,2)</f>
        <v>3.6</v>
      </c>
      <c r="W195" s="160"/>
      <c r="X195" s="160" t="s">
        <v>230</v>
      </c>
      <c r="Y195" s="151"/>
      <c r="Z195" s="151"/>
      <c r="AA195" s="151"/>
      <c r="AB195" s="151"/>
      <c r="AC195" s="151"/>
      <c r="AD195" s="151"/>
      <c r="AE195" s="151"/>
      <c r="AF195" s="151"/>
      <c r="AG195" s="151" t="s">
        <v>231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1" x14ac:dyDescent="0.2">
      <c r="A196" s="158"/>
      <c r="B196" s="159"/>
      <c r="C196" s="255" t="s">
        <v>942</v>
      </c>
      <c r="D196" s="256"/>
      <c r="E196" s="256"/>
      <c r="F196" s="256"/>
      <c r="G196" s="256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51"/>
      <c r="Z196" s="151"/>
      <c r="AA196" s="151"/>
      <c r="AB196" s="151"/>
      <c r="AC196" s="151"/>
      <c r="AD196" s="151"/>
      <c r="AE196" s="151"/>
      <c r="AF196" s="151"/>
      <c r="AG196" s="151" t="s">
        <v>233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1" x14ac:dyDescent="0.2">
      <c r="A197" s="158"/>
      <c r="B197" s="159"/>
      <c r="C197" s="192" t="s">
        <v>943</v>
      </c>
      <c r="D197" s="189"/>
      <c r="E197" s="190">
        <v>12.5</v>
      </c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51"/>
      <c r="Z197" s="151"/>
      <c r="AA197" s="151"/>
      <c r="AB197" s="151"/>
      <c r="AC197" s="151"/>
      <c r="AD197" s="151"/>
      <c r="AE197" s="151"/>
      <c r="AF197" s="151"/>
      <c r="AG197" s="151" t="s">
        <v>264</v>
      </c>
      <c r="AH197" s="151">
        <v>0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58"/>
      <c r="B198" s="159"/>
      <c r="C198" s="192" t="s">
        <v>944</v>
      </c>
      <c r="D198" s="189"/>
      <c r="E198" s="190">
        <v>20.25</v>
      </c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51"/>
      <c r="Z198" s="151"/>
      <c r="AA198" s="151"/>
      <c r="AB198" s="151"/>
      <c r="AC198" s="151"/>
      <c r="AD198" s="151"/>
      <c r="AE198" s="151"/>
      <c r="AF198" s="151"/>
      <c r="AG198" s="151" t="s">
        <v>264</v>
      </c>
      <c r="AH198" s="151">
        <v>0</v>
      </c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22.5" outlineLevel="1" x14ac:dyDescent="0.2">
      <c r="A199" s="168">
        <v>69</v>
      </c>
      <c r="B199" s="169" t="s">
        <v>945</v>
      </c>
      <c r="C199" s="185" t="s">
        <v>946</v>
      </c>
      <c r="D199" s="170" t="s">
        <v>258</v>
      </c>
      <c r="E199" s="171">
        <v>27.5</v>
      </c>
      <c r="F199" s="172"/>
      <c r="G199" s="173">
        <f>ROUND(E199*F199,2)</f>
        <v>0</v>
      </c>
      <c r="H199" s="172"/>
      <c r="I199" s="173">
        <f>ROUND(E199*H199,2)</f>
        <v>0</v>
      </c>
      <c r="J199" s="172"/>
      <c r="K199" s="173">
        <f>ROUND(E199*J199,2)</f>
        <v>0</v>
      </c>
      <c r="L199" s="173">
        <v>21</v>
      </c>
      <c r="M199" s="173">
        <f>G199*(1+L199/100)</f>
        <v>0</v>
      </c>
      <c r="N199" s="173">
        <v>0</v>
      </c>
      <c r="O199" s="173">
        <f>ROUND(E199*N199,2)</f>
        <v>0</v>
      </c>
      <c r="P199" s="173">
        <v>0</v>
      </c>
      <c r="Q199" s="173">
        <f>ROUND(E199*P199,2)</f>
        <v>0</v>
      </c>
      <c r="R199" s="173" t="s">
        <v>854</v>
      </c>
      <c r="S199" s="173" t="s">
        <v>148</v>
      </c>
      <c r="T199" s="174" t="s">
        <v>148</v>
      </c>
      <c r="U199" s="160">
        <v>0.04</v>
      </c>
      <c r="V199" s="160">
        <f>ROUND(E199*U199,2)</f>
        <v>1.1000000000000001</v>
      </c>
      <c r="W199" s="160"/>
      <c r="X199" s="160" t="s">
        <v>230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231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58"/>
      <c r="B200" s="159"/>
      <c r="C200" s="255" t="s">
        <v>942</v>
      </c>
      <c r="D200" s="256"/>
      <c r="E200" s="256"/>
      <c r="F200" s="256"/>
      <c r="G200" s="256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233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58"/>
      <c r="B201" s="159"/>
      <c r="C201" s="192" t="s">
        <v>943</v>
      </c>
      <c r="D201" s="189"/>
      <c r="E201" s="190">
        <v>12.5</v>
      </c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51"/>
      <c r="Z201" s="151"/>
      <c r="AA201" s="151"/>
      <c r="AB201" s="151"/>
      <c r="AC201" s="151"/>
      <c r="AD201" s="151"/>
      <c r="AE201" s="151"/>
      <c r="AF201" s="151"/>
      <c r="AG201" s="151" t="s">
        <v>264</v>
      </c>
      <c r="AH201" s="151">
        <v>0</v>
      </c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outlineLevel="1" x14ac:dyDescent="0.2">
      <c r="A202" s="158"/>
      <c r="B202" s="159"/>
      <c r="C202" s="192" t="s">
        <v>947</v>
      </c>
      <c r="D202" s="189"/>
      <c r="E202" s="190">
        <v>15</v>
      </c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51"/>
      <c r="Z202" s="151"/>
      <c r="AA202" s="151"/>
      <c r="AB202" s="151"/>
      <c r="AC202" s="151"/>
      <c r="AD202" s="151"/>
      <c r="AE202" s="151"/>
      <c r="AF202" s="151"/>
      <c r="AG202" s="151" t="s">
        <v>264</v>
      </c>
      <c r="AH202" s="151">
        <v>0</v>
      </c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ht="22.5" outlineLevel="1" x14ac:dyDescent="0.2">
      <c r="A203" s="168">
        <v>70</v>
      </c>
      <c r="B203" s="169" t="s">
        <v>948</v>
      </c>
      <c r="C203" s="185" t="s">
        <v>949</v>
      </c>
      <c r="D203" s="170" t="s">
        <v>258</v>
      </c>
      <c r="E203" s="171">
        <v>1.5</v>
      </c>
      <c r="F203" s="172"/>
      <c r="G203" s="173">
        <f>ROUND(E203*F203,2)</f>
        <v>0</v>
      </c>
      <c r="H203" s="172"/>
      <c r="I203" s="173">
        <f>ROUND(E203*H203,2)</f>
        <v>0</v>
      </c>
      <c r="J203" s="172"/>
      <c r="K203" s="173">
        <f>ROUND(E203*J203,2)</f>
        <v>0</v>
      </c>
      <c r="L203" s="173">
        <v>21</v>
      </c>
      <c r="M203" s="173">
        <f>G203*(1+L203/100)</f>
        <v>0</v>
      </c>
      <c r="N203" s="173">
        <v>2.6198100000000002</v>
      </c>
      <c r="O203" s="173">
        <f>ROUND(E203*N203,2)</f>
        <v>3.93</v>
      </c>
      <c r="P203" s="173">
        <v>0</v>
      </c>
      <c r="Q203" s="173">
        <f>ROUND(E203*P203,2)</f>
        <v>0</v>
      </c>
      <c r="R203" s="173" t="s">
        <v>854</v>
      </c>
      <c r="S203" s="173" t="s">
        <v>148</v>
      </c>
      <c r="T203" s="174" t="s">
        <v>148</v>
      </c>
      <c r="U203" s="160">
        <v>25.02</v>
      </c>
      <c r="V203" s="160">
        <f>ROUND(E203*U203,2)</f>
        <v>37.53</v>
      </c>
      <c r="W203" s="160"/>
      <c r="X203" s="160" t="s">
        <v>230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231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ht="22.5" outlineLevel="1" x14ac:dyDescent="0.2">
      <c r="A204" s="158"/>
      <c r="B204" s="159"/>
      <c r="C204" s="255" t="s">
        <v>950</v>
      </c>
      <c r="D204" s="256"/>
      <c r="E204" s="256"/>
      <c r="F204" s="256"/>
      <c r="G204" s="256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1"/>
      <c r="Z204" s="151"/>
      <c r="AA204" s="151"/>
      <c r="AB204" s="151"/>
      <c r="AC204" s="151"/>
      <c r="AD204" s="151"/>
      <c r="AE204" s="151"/>
      <c r="AF204" s="151"/>
      <c r="AG204" s="151" t="s">
        <v>233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91" t="str">
        <f>C204</f>
        <v>uloženého ve vynechaných otvorech ve dně nebo ve stěnách nádrží z betonu vodostavebního, pevné spojení potrubí nebo trubní zděře s betonem v otvoru, očištění potrubí před betonáží, bednění a odbednění,</v>
      </c>
      <c r="BB204" s="151"/>
      <c r="BC204" s="151"/>
      <c r="BD204" s="151"/>
      <c r="BE204" s="151"/>
      <c r="BF204" s="151"/>
      <c r="BG204" s="151"/>
      <c r="BH204" s="151"/>
    </row>
    <row r="205" spans="1:60" ht="22.5" outlineLevel="1" x14ac:dyDescent="0.2">
      <c r="A205" s="168">
        <v>71</v>
      </c>
      <c r="B205" s="169" t="s">
        <v>951</v>
      </c>
      <c r="C205" s="185" t="s">
        <v>952</v>
      </c>
      <c r="D205" s="170" t="s">
        <v>254</v>
      </c>
      <c r="E205" s="171">
        <v>5.5</v>
      </c>
      <c r="F205" s="172"/>
      <c r="G205" s="173">
        <f>ROUND(E205*F205,2)</f>
        <v>0</v>
      </c>
      <c r="H205" s="172"/>
      <c r="I205" s="173">
        <f>ROUND(E205*H205,2)</f>
        <v>0</v>
      </c>
      <c r="J205" s="172"/>
      <c r="K205" s="173">
        <f>ROUND(E205*J205,2)</f>
        <v>0</v>
      </c>
      <c r="L205" s="173">
        <v>21</v>
      </c>
      <c r="M205" s="173">
        <f>G205*(1+L205/100)</f>
        <v>0</v>
      </c>
      <c r="N205" s="173">
        <v>6.012E-2</v>
      </c>
      <c r="O205" s="173">
        <f>ROUND(E205*N205,2)</f>
        <v>0.33</v>
      </c>
      <c r="P205" s="173">
        <v>0</v>
      </c>
      <c r="Q205" s="173">
        <f>ROUND(E205*P205,2)</f>
        <v>0</v>
      </c>
      <c r="R205" s="173" t="s">
        <v>854</v>
      </c>
      <c r="S205" s="173" t="s">
        <v>148</v>
      </c>
      <c r="T205" s="174" t="s">
        <v>148</v>
      </c>
      <c r="U205" s="160">
        <v>1.6479999999999999</v>
      </c>
      <c r="V205" s="160">
        <f>ROUND(E205*U205,2)</f>
        <v>9.06</v>
      </c>
      <c r="W205" s="160"/>
      <c r="X205" s="160" t="s">
        <v>230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231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ht="22.5" outlineLevel="1" x14ac:dyDescent="0.2">
      <c r="A206" s="158"/>
      <c r="B206" s="159"/>
      <c r="C206" s="255" t="s">
        <v>953</v>
      </c>
      <c r="D206" s="256"/>
      <c r="E206" s="256"/>
      <c r="F206" s="256"/>
      <c r="G206" s="256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51"/>
      <c r="Z206" s="151"/>
      <c r="AA206" s="151"/>
      <c r="AB206" s="151"/>
      <c r="AC206" s="151"/>
      <c r="AD206" s="151"/>
      <c r="AE206" s="151"/>
      <c r="AF206" s="151"/>
      <c r="AG206" s="151" t="s">
        <v>233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91" t="str">
        <f>C206</f>
        <v>dodatečně vybetonovaný na hotové konstrukce stěny nádrže nebo žlabu, s přesně provedenou cementovou omítkou jízku, s vybroušením přelivné plochy a hran</v>
      </c>
      <c r="BB206" s="151"/>
      <c r="BC206" s="151"/>
      <c r="BD206" s="151"/>
      <c r="BE206" s="151"/>
      <c r="BF206" s="151"/>
      <c r="BG206" s="151"/>
      <c r="BH206" s="151"/>
    </row>
    <row r="207" spans="1:60" outlineLevel="1" x14ac:dyDescent="0.2">
      <c r="A207" s="158"/>
      <c r="B207" s="159"/>
      <c r="C207" s="192" t="s">
        <v>954</v>
      </c>
      <c r="D207" s="189"/>
      <c r="E207" s="190">
        <v>5.5</v>
      </c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51"/>
      <c r="Z207" s="151"/>
      <c r="AA207" s="151"/>
      <c r="AB207" s="151"/>
      <c r="AC207" s="151"/>
      <c r="AD207" s="151"/>
      <c r="AE207" s="151"/>
      <c r="AF207" s="151"/>
      <c r="AG207" s="151" t="s">
        <v>264</v>
      </c>
      <c r="AH207" s="151">
        <v>0</v>
      </c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ht="22.5" outlineLevel="1" x14ac:dyDescent="0.2">
      <c r="A208" s="168">
        <v>72</v>
      </c>
      <c r="B208" s="169" t="s">
        <v>955</v>
      </c>
      <c r="C208" s="185" t="s">
        <v>956</v>
      </c>
      <c r="D208" s="170" t="s">
        <v>282</v>
      </c>
      <c r="E208" s="171">
        <v>13.75</v>
      </c>
      <c r="F208" s="172"/>
      <c r="G208" s="173">
        <f>ROUND(E208*F208,2)</f>
        <v>0</v>
      </c>
      <c r="H208" s="172"/>
      <c r="I208" s="173">
        <f>ROUND(E208*H208,2)</f>
        <v>0</v>
      </c>
      <c r="J208" s="172"/>
      <c r="K208" s="173">
        <f>ROUND(E208*J208,2)</f>
        <v>0</v>
      </c>
      <c r="L208" s="173">
        <v>21</v>
      </c>
      <c r="M208" s="173">
        <f>G208*(1+L208/100)</f>
        <v>0</v>
      </c>
      <c r="N208" s="173">
        <v>1.0000000000000001E-5</v>
      </c>
      <c r="O208" s="173">
        <f>ROUND(E208*N208,2)</f>
        <v>0</v>
      </c>
      <c r="P208" s="173">
        <v>0</v>
      </c>
      <c r="Q208" s="173">
        <f>ROUND(E208*P208,2)</f>
        <v>0</v>
      </c>
      <c r="R208" s="173" t="s">
        <v>854</v>
      </c>
      <c r="S208" s="173" t="s">
        <v>148</v>
      </c>
      <c r="T208" s="174" t="s">
        <v>148</v>
      </c>
      <c r="U208" s="160">
        <v>0.17</v>
      </c>
      <c r="V208" s="160">
        <f>ROUND(E208*U208,2)</f>
        <v>2.34</v>
      </c>
      <c r="W208" s="160"/>
      <c r="X208" s="160" t="s">
        <v>230</v>
      </c>
      <c r="Y208" s="151"/>
      <c r="Z208" s="151"/>
      <c r="AA208" s="151"/>
      <c r="AB208" s="151"/>
      <c r="AC208" s="151"/>
      <c r="AD208" s="151"/>
      <c r="AE208" s="151"/>
      <c r="AF208" s="151"/>
      <c r="AG208" s="151" t="s">
        <v>231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58"/>
      <c r="B209" s="159"/>
      <c r="C209" s="255" t="s">
        <v>957</v>
      </c>
      <c r="D209" s="256"/>
      <c r="E209" s="256"/>
      <c r="F209" s="256"/>
      <c r="G209" s="256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51"/>
      <c r="Z209" s="151"/>
      <c r="AA209" s="151"/>
      <c r="AB209" s="151"/>
      <c r="AC209" s="151"/>
      <c r="AD209" s="151"/>
      <c r="AE209" s="151"/>
      <c r="AF209" s="151"/>
      <c r="AG209" s="151" t="s">
        <v>233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58"/>
      <c r="B210" s="159"/>
      <c r="C210" s="192" t="s">
        <v>905</v>
      </c>
      <c r="D210" s="189"/>
      <c r="E210" s="190">
        <v>6.25</v>
      </c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51"/>
      <c r="Z210" s="151"/>
      <c r="AA210" s="151"/>
      <c r="AB210" s="151"/>
      <c r="AC210" s="151"/>
      <c r="AD210" s="151"/>
      <c r="AE210" s="151"/>
      <c r="AF210" s="151"/>
      <c r="AG210" s="151" t="s">
        <v>264</v>
      </c>
      <c r="AH210" s="151">
        <v>0</v>
      </c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">
      <c r="A211" s="158"/>
      <c r="B211" s="159"/>
      <c r="C211" s="192" t="s">
        <v>880</v>
      </c>
      <c r="D211" s="189"/>
      <c r="E211" s="190">
        <v>7.5</v>
      </c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51"/>
      <c r="Z211" s="151"/>
      <c r="AA211" s="151"/>
      <c r="AB211" s="151"/>
      <c r="AC211" s="151"/>
      <c r="AD211" s="151"/>
      <c r="AE211" s="151"/>
      <c r="AF211" s="151"/>
      <c r="AG211" s="151" t="s">
        <v>264</v>
      </c>
      <c r="AH211" s="151">
        <v>0</v>
      </c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">
      <c r="A212" s="175">
        <v>73</v>
      </c>
      <c r="B212" s="176" t="s">
        <v>958</v>
      </c>
      <c r="C212" s="184" t="s">
        <v>959</v>
      </c>
      <c r="D212" s="177" t="s">
        <v>163</v>
      </c>
      <c r="E212" s="178">
        <v>1</v>
      </c>
      <c r="F212" s="179"/>
      <c r="G212" s="180">
        <f>ROUND(E212*F212,2)</f>
        <v>0</v>
      </c>
      <c r="H212" s="179"/>
      <c r="I212" s="180">
        <f>ROUND(E212*H212,2)</f>
        <v>0</v>
      </c>
      <c r="J212" s="179"/>
      <c r="K212" s="180">
        <f>ROUND(E212*J212,2)</f>
        <v>0</v>
      </c>
      <c r="L212" s="180">
        <v>21</v>
      </c>
      <c r="M212" s="180">
        <f>G212*(1+L212/100)</f>
        <v>0</v>
      </c>
      <c r="N212" s="180">
        <v>10</v>
      </c>
      <c r="O212" s="180">
        <f>ROUND(E212*N212,2)</f>
        <v>10</v>
      </c>
      <c r="P212" s="180">
        <v>0</v>
      </c>
      <c r="Q212" s="180">
        <f>ROUND(E212*P212,2)</f>
        <v>0</v>
      </c>
      <c r="R212" s="180"/>
      <c r="S212" s="180" t="s">
        <v>164</v>
      </c>
      <c r="T212" s="181" t="s">
        <v>149</v>
      </c>
      <c r="U212" s="160">
        <v>0</v>
      </c>
      <c r="V212" s="160">
        <f>ROUND(E212*U212,2)</f>
        <v>0</v>
      </c>
      <c r="W212" s="160"/>
      <c r="X212" s="160" t="s">
        <v>385</v>
      </c>
      <c r="Y212" s="151"/>
      <c r="Z212" s="151"/>
      <c r="AA212" s="151"/>
      <c r="AB212" s="151"/>
      <c r="AC212" s="151"/>
      <c r="AD212" s="151"/>
      <c r="AE212" s="151"/>
      <c r="AF212" s="151"/>
      <c r="AG212" s="151" t="s">
        <v>386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x14ac:dyDescent="0.2">
      <c r="A213" s="162" t="s">
        <v>143</v>
      </c>
      <c r="B213" s="163" t="s">
        <v>100</v>
      </c>
      <c r="C213" s="183" t="s">
        <v>101</v>
      </c>
      <c r="D213" s="164"/>
      <c r="E213" s="165"/>
      <c r="F213" s="166"/>
      <c r="G213" s="166">
        <f>SUMIF(AG214:AG217,"&lt;&gt;NOR",G214:G217)</f>
        <v>0</v>
      </c>
      <c r="H213" s="166"/>
      <c r="I213" s="166">
        <f>SUM(I214:I217)</f>
        <v>0</v>
      </c>
      <c r="J213" s="166"/>
      <c r="K213" s="166">
        <f>SUM(K214:K217)</f>
        <v>0</v>
      </c>
      <c r="L213" s="166"/>
      <c r="M213" s="166">
        <f>SUM(M214:M217)</f>
        <v>0</v>
      </c>
      <c r="N213" s="166"/>
      <c r="O213" s="166">
        <f>SUM(O214:O217)</f>
        <v>0.01</v>
      </c>
      <c r="P213" s="166"/>
      <c r="Q213" s="166">
        <f>SUM(Q214:Q217)</f>
        <v>0</v>
      </c>
      <c r="R213" s="166"/>
      <c r="S213" s="166"/>
      <c r="T213" s="167"/>
      <c r="U213" s="161"/>
      <c r="V213" s="161">
        <f>SUM(V214:V217)</f>
        <v>4.8099999999999996</v>
      </c>
      <c r="W213" s="161"/>
      <c r="X213" s="161"/>
      <c r="AG213" t="s">
        <v>144</v>
      </c>
    </row>
    <row r="214" spans="1:60" ht="22.5" outlineLevel="1" x14ac:dyDescent="0.2">
      <c r="A214" s="168">
        <v>74</v>
      </c>
      <c r="B214" s="169" t="s">
        <v>960</v>
      </c>
      <c r="C214" s="185" t="s">
        <v>961</v>
      </c>
      <c r="D214" s="170" t="s">
        <v>282</v>
      </c>
      <c r="E214" s="171">
        <v>13.75</v>
      </c>
      <c r="F214" s="172"/>
      <c r="G214" s="173">
        <f>ROUND(E214*F214,2)</f>
        <v>0</v>
      </c>
      <c r="H214" s="172"/>
      <c r="I214" s="173">
        <f>ROUND(E214*H214,2)</f>
        <v>0</v>
      </c>
      <c r="J214" s="172"/>
      <c r="K214" s="173">
        <f>ROUND(E214*J214,2)</f>
        <v>0</v>
      </c>
      <c r="L214" s="173">
        <v>21</v>
      </c>
      <c r="M214" s="173">
        <f>G214*(1+L214/100)</f>
        <v>0</v>
      </c>
      <c r="N214" s="173">
        <v>1.0499999999999999E-3</v>
      </c>
      <c r="O214" s="173">
        <f>ROUND(E214*N214,2)</f>
        <v>0.01</v>
      </c>
      <c r="P214" s="173">
        <v>0</v>
      </c>
      <c r="Q214" s="173">
        <f>ROUND(E214*P214,2)</f>
        <v>0</v>
      </c>
      <c r="R214" s="173" t="s">
        <v>962</v>
      </c>
      <c r="S214" s="173" t="s">
        <v>148</v>
      </c>
      <c r="T214" s="174" t="s">
        <v>148</v>
      </c>
      <c r="U214" s="160">
        <v>0.35</v>
      </c>
      <c r="V214" s="160">
        <f>ROUND(E214*U214,2)</f>
        <v>4.8099999999999996</v>
      </c>
      <c r="W214" s="160"/>
      <c r="X214" s="160" t="s">
        <v>230</v>
      </c>
      <c r="Y214" s="151"/>
      <c r="Z214" s="151"/>
      <c r="AA214" s="151"/>
      <c r="AB214" s="151"/>
      <c r="AC214" s="151"/>
      <c r="AD214" s="151"/>
      <c r="AE214" s="151"/>
      <c r="AF214" s="151"/>
      <c r="AG214" s="151" t="s">
        <v>231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1" x14ac:dyDescent="0.2">
      <c r="A215" s="158"/>
      <c r="B215" s="159"/>
      <c r="C215" s="192" t="s">
        <v>905</v>
      </c>
      <c r="D215" s="189"/>
      <c r="E215" s="190">
        <v>6.25</v>
      </c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51"/>
      <c r="Z215" s="151"/>
      <c r="AA215" s="151"/>
      <c r="AB215" s="151"/>
      <c r="AC215" s="151"/>
      <c r="AD215" s="151"/>
      <c r="AE215" s="151"/>
      <c r="AF215" s="151"/>
      <c r="AG215" s="151" t="s">
        <v>264</v>
      </c>
      <c r="AH215" s="151">
        <v>0</v>
      </c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">
      <c r="A216" s="158"/>
      <c r="B216" s="159"/>
      <c r="C216" s="192" t="s">
        <v>880</v>
      </c>
      <c r="D216" s="189"/>
      <c r="E216" s="190">
        <v>7.5</v>
      </c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51"/>
      <c r="Z216" s="151"/>
      <c r="AA216" s="151"/>
      <c r="AB216" s="151"/>
      <c r="AC216" s="151"/>
      <c r="AD216" s="151"/>
      <c r="AE216" s="151"/>
      <c r="AF216" s="151"/>
      <c r="AG216" s="151" t="s">
        <v>264</v>
      </c>
      <c r="AH216" s="151">
        <v>0</v>
      </c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22.5" outlineLevel="1" x14ac:dyDescent="0.2">
      <c r="A217" s="175">
        <v>75</v>
      </c>
      <c r="B217" s="176" t="s">
        <v>963</v>
      </c>
      <c r="C217" s="184" t="s">
        <v>964</v>
      </c>
      <c r="D217" s="177" t="s">
        <v>408</v>
      </c>
      <c r="E217" s="178">
        <v>2</v>
      </c>
      <c r="F217" s="179"/>
      <c r="G217" s="180">
        <f>ROUND(E217*F217,2)</f>
        <v>0</v>
      </c>
      <c r="H217" s="179"/>
      <c r="I217" s="180">
        <f>ROUND(E217*H217,2)</f>
        <v>0</v>
      </c>
      <c r="J217" s="179"/>
      <c r="K217" s="180">
        <f>ROUND(E217*J217,2)</f>
        <v>0</v>
      </c>
      <c r="L217" s="180">
        <v>21</v>
      </c>
      <c r="M217" s="180">
        <f>G217*(1+L217/100)</f>
        <v>0</v>
      </c>
      <c r="N217" s="180">
        <v>0</v>
      </c>
      <c r="O217" s="180">
        <f>ROUND(E217*N217,2)</f>
        <v>0</v>
      </c>
      <c r="P217" s="180">
        <v>0</v>
      </c>
      <c r="Q217" s="180">
        <f>ROUND(E217*P217,2)</f>
        <v>0</v>
      </c>
      <c r="R217" s="180"/>
      <c r="S217" s="180" t="s">
        <v>164</v>
      </c>
      <c r="T217" s="181" t="s">
        <v>149</v>
      </c>
      <c r="U217" s="160">
        <v>0</v>
      </c>
      <c r="V217" s="160">
        <f>ROUND(E217*U217,2)</f>
        <v>0</v>
      </c>
      <c r="W217" s="160"/>
      <c r="X217" s="160" t="s">
        <v>385</v>
      </c>
      <c r="Y217" s="151"/>
      <c r="Z217" s="151"/>
      <c r="AA217" s="151"/>
      <c r="AB217" s="151"/>
      <c r="AC217" s="151"/>
      <c r="AD217" s="151"/>
      <c r="AE217" s="151"/>
      <c r="AF217" s="151"/>
      <c r="AG217" s="151" t="s">
        <v>386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x14ac:dyDescent="0.2">
      <c r="A218" s="162" t="s">
        <v>143</v>
      </c>
      <c r="B218" s="163" t="s">
        <v>104</v>
      </c>
      <c r="C218" s="183" t="s">
        <v>105</v>
      </c>
      <c r="D218" s="164"/>
      <c r="E218" s="165"/>
      <c r="F218" s="166"/>
      <c r="G218" s="166">
        <f>SUMIF(AG219:AG220,"&lt;&gt;NOR",G219:G220)</f>
        <v>0</v>
      </c>
      <c r="H218" s="166"/>
      <c r="I218" s="166">
        <f>SUM(I219:I220)</f>
        <v>0</v>
      </c>
      <c r="J218" s="166"/>
      <c r="K218" s="166">
        <f>SUM(K219:K220)</f>
        <v>0</v>
      </c>
      <c r="L218" s="166"/>
      <c r="M218" s="166">
        <f>SUM(M219:M220)</f>
        <v>0</v>
      </c>
      <c r="N218" s="166"/>
      <c r="O218" s="166">
        <f>SUM(O219:O220)</f>
        <v>0</v>
      </c>
      <c r="P218" s="166"/>
      <c r="Q218" s="166">
        <f>SUM(Q219:Q220)</f>
        <v>0.47</v>
      </c>
      <c r="R218" s="166"/>
      <c r="S218" s="166"/>
      <c r="T218" s="167"/>
      <c r="U218" s="161"/>
      <c r="V218" s="161">
        <f>SUM(V219:V220)</f>
        <v>3.2</v>
      </c>
      <c r="W218" s="161"/>
      <c r="X218" s="161"/>
      <c r="AG218" t="s">
        <v>144</v>
      </c>
    </row>
    <row r="219" spans="1:60" outlineLevel="1" x14ac:dyDescent="0.2">
      <c r="A219" s="168">
        <v>76</v>
      </c>
      <c r="B219" s="169" t="s">
        <v>792</v>
      </c>
      <c r="C219" s="185" t="s">
        <v>793</v>
      </c>
      <c r="D219" s="170" t="s">
        <v>254</v>
      </c>
      <c r="E219" s="171">
        <v>5</v>
      </c>
      <c r="F219" s="172"/>
      <c r="G219" s="173">
        <f>ROUND(E219*F219,2)</f>
        <v>0</v>
      </c>
      <c r="H219" s="172"/>
      <c r="I219" s="173">
        <f>ROUND(E219*H219,2)</f>
        <v>0</v>
      </c>
      <c r="J219" s="172"/>
      <c r="K219" s="173">
        <f>ROUND(E219*J219,2)</f>
        <v>0</v>
      </c>
      <c r="L219" s="173">
        <v>21</v>
      </c>
      <c r="M219" s="173">
        <f>G219*(1+L219/100)</f>
        <v>0</v>
      </c>
      <c r="N219" s="173">
        <v>5.9000000000000003E-4</v>
      </c>
      <c r="O219" s="173">
        <f>ROUND(E219*N219,2)</f>
        <v>0</v>
      </c>
      <c r="P219" s="173">
        <v>9.2999999999999999E-2</v>
      </c>
      <c r="Q219" s="173">
        <f>ROUND(E219*P219,2)</f>
        <v>0.47</v>
      </c>
      <c r="R219" s="173" t="s">
        <v>794</v>
      </c>
      <c r="S219" s="173" t="s">
        <v>148</v>
      </c>
      <c r="T219" s="174" t="s">
        <v>148</v>
      </c>
      <c r="U219" s="160">
        <v>0.64</v>
      </c>
      <c r="V219" s="160">
        <f>ROUND(E219*U219,2)</f>
        <v>3.2</v>
      </c>
      <c r="W219" s="160"/>
      <c r="X219" s="160" t="s">
        <v>230</v>
      </c>
      <c r="Y219" s="151"/>
      <c r="Z219" s="151"/>
      <c r="AA219" s="151"/>
      <c r="AB219" s="151"/>
      <c r="AC219" s="151"/>
      <c r="AD219" s="151"/>
      <c r="AE219" s="151"/>
      <c r="AF219" s="151"/>
      <c r="AG219" s="151" t="s">
        <v>231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58"/>
      <c r="B220" s="159"/>
      <c r="C220" s="255" t="s">
        <v>795</v>
      </c>
      <c r="D220" s="256"/>
      <c r="E220" s="256"/>
      <c r="F220" s="256"/>
      <c r="G220" s="256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51"/>
      <c r="Z220" s="151"/>
      <c r="AA220" s="151"/>
      <c r="AB220" s="151"/>
      <c r="AC220" s="151"/>
      <c r="AD220" s="151"/>
      <c r="AE220" s="151"/>
      <c r="AF220" s="151"/>
      <c r="AG220" s="151" t="s">
        <v>233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x14ac:dyDescent="0.2">
      <c r="A221" s="162" t="s">
        <v>143</v>
      </c>
      <c r="B221" s="163" t="s">
        <v>108</v>
      </c>
      <c r="C221" s="183" t="s">
        <v>109</v>
      </c>
      <c r="D221" s="164"/>
      <c r="E221" s="165"/>
      <c r="F221" s="166"/>
      <c r="G221" s="166">
        <f>SUMIF(AG222:AG223,"&lt;&gt;NOR",G222:G223)</f>
        <v>0</v>
      </c>
      <c r="H221" s="166"/>
      <c r="I221" s="166">
        <f>SUM(I222:I223)</f>
        <v>0</v>
      </c>
      <c r="J221" s="166"/>
      <c r="K221" s="166">
        <f>SUM(K222:K223)</f>
        <v>0</v>
      </c>
      <c r="L221" s="166"/>
      <c r="M221" s="166">
        <f>SUM(M222:M223)</f>
        <v>0</v>
      </c>
      <c r="N221" s="166"/>
      <c r="O221" s="166">
        <f>SUM(O222:O223)</f>
        <v>0</v>
      </c>
      <c r="P221" s="166"/>
      <c r="Q221" s="166">
        <f>SUM(Q222:Q223)</f>
        <v>0</v>
      </c>
      <c r="R221" s="166"/>
      <c r="S221" s="166"/>
      <c r="T221" s="167"/>
      <c r="U221" s="161"/>
      <c r="V221" s="161">
        <f>SUM(V222:V223)</f>
        <v>91.12</v>
      </c>
      <c r="W221" s="161"/>
      <c r="X221" s="161"/>
      <c r="AG221" t="s">
        <v>144</v>
      </c>
    </row>
    <row r="222" spans="1:60" outlineLevel="1" x14ac:dyDescent="0.2">
      <c r="A222" s="168">
        <v>77</v>
      </c>
      <c r="B222" s="169" t="s">
        <v>965</v>
      </c>
      <c r="C222" s="185" t="s">
        <v>966</v>
      </c>
      <c r="D222" s="170" t="s">
        <v>411</v>
      </c>
      <c r="E222" s="171">
        <v>775.50265000000002</v>
      </c>
      <c r="F222" s="172"/>
      <c r="G222" s="173">
        <f>ROUND(E222*F222,2)</f>
        <v>0</v>
      </c>
      <c r="H222" s="172"/>
      <c r="I222" s="173">
        <f>ROUND(E222*H222,2)</f>
        <v>0</v>
      </c>
      <c r="J222" s="172"/>
      <c r="K222" s="173">
        <f>ROUND(E222*J222,2)</f>
        <v>0</v>
      </c>
      <c r="L222" s="173">
        <v>21</v>
      </c>
      <c r="M222" s="173">
        <f>G222*(1+L222/100)</f>
        <v>0</v>
      </c>
      <c r="N222" s="173">
        <v>0</v>
      </c>
      <c r="O222" s="173">
        <f>ROUND(E222*N222,2)</f>
        <v>0</v>
      </c>
      <c r="P222" s="173">
        <v>0</v>
      </c>
      <c r="Q222" s="173">
        <f>ROUND(E222*P222,2)</f>
        <v>0</v>
      </c>
      <c r="R222" s="173" t="s">
        <v>325</v>
      </c>
      <c r="S222" s="173" t="s">
        <v>148</v>
      </c>
      <c r="T222" s="174" t="s">
        <v>148</v>
      </c>
      <c r="U222" s="160">
        <v>0.11749999999999999</v>
      </c>
      <c r="V222" s="160">
        <f>ROUND(E222*U222,2)</f>
        <v>91.12</v>
      </c>
      <c r="W222" s="160"/>
      <c r="X222" s="160" t="s">
        <v>422</v>
      </c>
      <c r="Y222" s="151"/>
      <c r="Z222" s="151"/>
      <c r="AA222" s="151"/>
      <c r="AB222" s="151"/>
      <c r="AC222" s="151"/>
      <c r="AD222" s="151"/>
      <c r="AE222" s="151"/>
      <c r="AF222" s="151"/>
      <c r="AG222" s="151" t="s">
        <v>423</v>
      </c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ht="22.5" outlineLevel="1" x14ac:dyDescent="0.2">
      <c r="A223" s="158"/>
      <c r="B223" s="159"/>
      <c r="C223" s="255" t="s">
        <v>967</v>
      </c>
      <c r="D223" s="256"/>
      <c r="E223" s="256"/>
      <c r="F223" s="256"/>
      <c r="G223" s="256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51"/>
      <c r="Z223" s="151"/>
      <c r="AA223" s="151"/>
      <c r="AB223" s="151"/>
      <c r="AC223" s="151"/>
      <c r="AD223" s="151"/>
      <c r="AE223" s="151"/>
      <c r="AF223" s="151"/>
      <c r="AG223" s="151" t="s">
        <v>233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91" t="str">
        <f>C223</f>
        <v>vodovodu nebo kanalizace ražené nebo hloubené (827 1.4, 827 2.4) z trub betonových nebo železobetonových včetně drobných objektů,</v>
      </c>
      <c r="BB223" s="151"/>
      <c r="BC223" s="151"/>
      <c r="BD223" s="151"/>
      <c r="BE223" s="151"/>
      <c r="BF223" s="151"/>
      <c r="BG223" s="151"/>
      <c r="BH223" s="151"/>
    </row>
    <row r="224" spans="1:60" x14ac:dyDescent="0.2">
      <c r="A224" s="3"/>
      <c r="B224" s="4"/>
      <c r="C224" s="186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AE224">
        <v>15</v>
      </c>
      <c r="AF224">
        <v>21</v>
      </c>
      <c r="AG224" t="s">
        <v>130</v>
      </c>
    </row>
    <row r="225" spans="1:33" x14ac:dyDescent="0.2">
      <c r="A225" s="154"/>
      <c r="B225" s="155" t="s">
        <v>29</v>
      </c>
      <c r="C225" s="187"/>
      <c r="D225" s="156"/>
      <c r="E225" s="157"/>
      <c r="F225" s="157"/>
      <c r="G225" s="182">
        <f>G8+G85+G99+G124+G151+G154+G165+G188+G192+G213+G218+G221</f>
        <v>0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AE225">
        <f>SUMIF(L7:L223,AE224,G7:G223)</f>
        <v>0</v>
      </c>
      <c r="AF225">
        <f>SUMIF(L7:L223,AF224,G7:G223)</f>
        <v>0</v>
      </c>
      <c r="AG225" t="s">
        <v>223</v>
      </c>
    </row>
    <row r="226" spans="1:33" x14ac:dyDescent="0.2">
      <c r="A226" s="259" t="s">
        <v>968</v>
      </c>
      <c r="B226" s="259"/>
      <c r="C226" s="186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33" x14ac:dyDescent="0.2">
      <c r="A227" s="3"/>
      <c r="B227" s="4" t="s">
        <v>969</v>
      </c>
      <c r="C227" s="186" t="s">
        <v>970</v>
      </c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AG227" t="s">
        <v>971</v>
      </c>
    </row>
    <row r="228" spans="1:33" x14ac:dyDescent="0.2">
      <c r="A228" s="3"/>
      <c r="B228" s="4" t="s">
        <v>972</v>
      </c>
      <c r="C228" s="186" t="s">
        <v>973</v>
      </c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AG228" t="s">
        <v>974</v>
      </c>
    </row>
    <row r="229" spans="1:33" x14ac:dyDescent="0.2">
      <c r="A229" s="3"/>
      <c r="B229" s="4"/>
      <c r="C229" s="186" t="s">
        <v>975</v>
      </c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AG229" t="s">
        <v>976</v>
      </c>
    </row>
    <row r="230" spans="1:33" x14ac:dyDescent="0.2">
      <c r="A230" s="3"/>
      <c r="B230" s="4"/>
      <c r="C230" s="186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33" x14ac:dyDescent="0.2">
      <c r="C231" s="188"/>
      <c r="D231" s="10"/>
      <c r="AG231" t="s">
        <v>224</v>
      </c>
    </row>
    <row r="232" spans="1:33" x14ac:dyDescent="0.2">
      <c r="D232" s="10"/>
    </row>
    <row r="233" spans="1:33" x14ac:dyDescent="0.2">
      <c r="D233" s="10"/>
    </row>
    <row r="234" spans="1:33" x14ac:dyDescent="0.2">
      <c r="D234" s="10"/>
    </row>
    <row r="235" spans="1:33" x14ac:dyDescent="0.2">
      <c r="D235" s="10"/>
    </row>
    <row r="236" spans="1:33" x14ac:dyDescent="0.2">
      <c r="D236" s="10"/>
    </row>
    <row r="237" spans="1:33" x14ac:dyDescent="0.2">
      <c r="D237" s="10"/>
    </row>
    <row r="238" spans="1:33" x14ac:dyDescent="0.2">
      <c r="D238" s="10"/>
    </row>
    <row r="239" spans="1:33" x14ac:dyDescent="0.2">
      <c r="D239" s="10"/>
    </row>
    <row r="240" spans="1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FD" sheet="1"/>
  <mergeCells count="55">
    <mergeCell ref="C209:G209"/>
    <mergeCell ref="C220:G220"/>
    <mergeCell ref="C223:G223"/>
    <mergeCell ref="C173:G173"/>
    <mergeCell ref="C177:G177"/>
    <mergeCell ref="C196:G196"/>
    <mergeCell ref="C200:G200"/>
    <mergeCell ref="C204:G204"/>
    <mergeCell ref="C206:G206"/>
    <mergeCell ref="C171:G171"/>
    <mergeCell ref="C119:G119"/>
    <mergeCell ref="C120:G120"/>
    <mergeCell ref="C122:G122"/>
    <mergeCell ref="C126:G126"/>
    <mergeCell ref="C129:G129"/>
    <mergeCell ref="C131:G131"/>
    <mergeCell ref="C137:G137"/>
    <mergeCell ref="C142:G142"/>
    <mergeCell ref="C146:G146"/>
    <mergeCell ref="C167:G167"/>
    <mergeCell ref="C169:G169"/>
    <mergeCell ref="C50:G50"/>
    <mergeCell ref="C118:G118"/>
    <mergeCell ref="C56:G56"/>
    <mergeCell ref="C66:G66"/>
    <mergeCell ref="C76:G76"/>
    <mergeCell ref="C83:G83"/>
    <mergeCell ref="C87:G87"/>
    <mergeCell ref="C89:G89"/>
    <mergeCell ref="C91:G91"/>
    <mergeCell ref="C102:G102"/>
    <mergeCell ref="C110:G110"/>
    <mergeCell ref="C111:G111"/>
    <mergeCell ref="C112:G112"/>
    <mergeCell ref="C40:G40"/>
    <mergeCell ref="C42:G42"/>
    <mergeCell ref="C44:G44"/>
    <mergeCell ref="C46:G46"/>
    <mergeCell ref="C48:G48"/>
    <mergeCell ref="A1:G1"/>
    <mergeCell ref="C2:G2"/>
    <mergeCell ref="C3:G3"/>
    <mergeCell ref="C4:G4"/>
    <mergeCell ref="A226:B226"/>
    <mergeCell ref="C10:G10"/>
    <mergeCell ref="C14:G14"/>
    <mergeCell ref="C16:G16"/>
    <mergeCell ref="C18:G18"/>
    <mergeCell ref="C20:G20"/>
    <mergeCell ref="C52:G52"/>
    <mergeCell ref="C22:G22"/>
    <mergeCell ref="C24:G24"/>
    <mergeCell ref="C30:G30"/>
    <mergeCell ref="C32:G32"/>
    <mergeCell ref="C38:G3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225</v>
      </c>
      <c r="B1" s="248"/>
      <c r="C1" s="248"/>
      <c r="D1" s="248"/>
      <c r="E1" s="248"/>
      <c r="F1" s="248"/>
      <c r="G1" s="248"/>
      <c r="AG1" t="s">
        <v>115</v>
      </c>
    </row>
    <row r="2" spans="1:60" ht="24.95" customHeight="1" x14ac:dyDescent="0.2">
      <c r="A2" s="143" t="s">
        <v>7</v>
      </c>
      <c r="B2" s="48" t="s">
        <v>44</v>
      </c>
      <c r="C2" s="249" t="s">
        <v>45</v>
      </c>
      <c r="D2" s="250"/>
      <c r="E2" s="250"/>
      <c r="F2" s="250"/>
      <c r="G2" s="251"/>
      <c r="AG2" t="s">
        <v>116</v>
      </c>
    </row>
    <row r="3" spans="1:60" ht="24.95" customHeight="1" x14ac:dyDescent="0.2">
      <c r="A3" s="143" t="s">
        <v>8</v>
      </c>
      <c r="B3" s="48" t="s">
        <v>71</v>
      </c>
      <c r="C3" s="249" t="s">
        <v>72</v>
      </c>
      <c r="D3" s="250"/>
      <c r="E3" s="250"/>
      <c r="F3" s="250"/>
      <c r="G3" s="251"/>
      <c r="AC3" s="125" t="s">
        <v>116</v>
      </c>
      <c r="AG3" t="s">
        <v>120</v>
      </c>
    </row>
    <row r="4" spans="1:60" ht="24.95" customHeight="1" x14ac:dyDescent="0.2">
      <c r="A4" s="144" t="s">
        <v>9</v>
      </c>
      <c r="B4" s="145" t="s">
        <v>67</v>
      </c>
      <c r="C4" s="252" t="s">
        <v>74</v>
      </c>
      <c r="D4" s="253"/>
      <c r="E4" s="253"/>
      <c r="F4" s="253"/>
      <c r="G4" s="254"/>
      <c r="AG4" t="s">
        <v>121</v>
      </c>
    </row>
    <row r="5" spans="1:60" x14ac:dyDescent="0.2">
      <c r="D5" s="10"/>
    </row>
    <row r="6" spans="1:60" ht="38.25" x14ac:dyDescent="0.2">
      <c r="A6" s="147" t="s">
        <v>122</v>
      </c>
      <c r="B6" s="149" t="s">
        <v>123</v>
      </c>
      <c r="C6" s="149" t="s">
        <v>124</v>
      </c>
      <c r="D6" s="148" t="s">
        <v>125</v>
      </c>
      <c r="E6" s="147" t="s">
        <v>126</v>
      </c>
      <c r="F6" s="146" t="s">
        <v>127</v>
      </c>
      <c r="G6" s="147" t="s">
        <v>29</v>
      </c>
      <c r="H6" s="150" t="s">
        <v>30</v>
      </c>
      <c r="I6" s="150" t="s">
        <v>128</v>
      </c>
      <c r="J6" s="150" t="s">
        <v>31</v>
      </c>
      <c r="K6" s="150" t="s">
        <v>129</v>
      </c>
      <c r="L6" s="150" t="s">
        <v>130</v>
      </c>
      <c r="M6" s="150" t="s">
        <v>131</v>
      </c>
      <c r="N6" s="150" t="s">
        <v>132</v>
      </c>
      <c r="O6" s="150" t="s">
        <v>133</v>
      </c>
      <c r="P6" s="150" t="s">
        <v>134</v>
      </c>
      <c r="Q6" s="150" t="s">
        <v>135</v>
      </c>
      <c r="R6" s="150" t="s">
        <v>136</v>
      </c>
      <c r="S6" s="150" t="s">
        <v>137</v>
      </c>
      <c r="T6" s="150" t="s">
        <v>138</v>
      </c>
      <c r="U6" s="150" t="s">
        <v>139</v>
      </c>
      <c r="V6" s="150" t="s">
        <v>140</v>
      </c>
      <c r="W6" s="150" t="s">
        <v>141</v>
      </c>
      <c r="X6" s="150" t="s">
        <v>142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1:60" x14ac:dyDescent="0.2">
      <c r="A8" s="162" t="s">
        <v>143</v>
      </c>
      <c r="B8" s="163" t="s">
        <v>65</v>
      </c>
      <c r="C8" s="183" t="s">
        <v>81</v>
      </c>
      <c r="D8" s="164"/>
      <c r="E8" s="165"/>
      <c r="F8" s="166"/>
      <c r="G8" s="166">
        <f>SUMIF(AG9:AG134,"&lt;&gt;NOR",G9:G134)</f>
        <v>0</v>
      </c>
      <c r="H8" s="166"/>
      <c r="I8" s="166">
        <f>SUM(I9:I134)</f>
        <v>0</v>
      </c>
      <c r="J8" s="166"/>
      <c r="K8" s="166">
        <f>SUM(K9:K134)</f>
        <v>0</v>
      </c>
      <c r="L8" s="166"/>
      <c r="M8" s="166">
        <f>SUM(M9:M134)</f>
        <v>0</v>
      </c>
      <c r="N8" s="166"/>
      <c r="O8" s="166">
        <f>SUM(O9:O134)</f>
        <v>17.97</v>
      </c>
      <c r="P8" s="166"/>
      <c r="Q8" s="166">
        <f>SUM(Q9:Q134)</f>
        <v>0</v>
      </c>
      <c r="R8" s="166"/>
      <c r="S8" s="166"/>
      <c r="T8" s="167"/>
      <c r="U8" s="161"/>
      <c r="V8" s="161">
        <f>SUM(V9:V134)</f>
        <v>5602.83</v>
      </c>
      <c r="W8" s="161"/>
      <c r="X8" s="161"/>
      <c r="AG8" t="s">
        <v>144</v>
      </c>
    </row>
    <row r="9" spans="1:60" outlineLevel="1" x14ac:dyDescent="0.2">
      <c r="A9" s="168">
        <v>1</v>
      </c>
      <c r="B9" s="169" t="s">
        <v>594</v>
      </c>
      <c r="C9" s="185" t="s">
        <v>595</v>
      </c>
      <c r="D9" s="170" t="s">
        <v>254</v>
      </c>
      <c r="E9" s="171">
        <v>6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1.721E-2</v>
      </c>
      <c r="O9" s="173">
        <f>ROUND(E9*N9,2)</f>
        <v>0.1</v>
      </c>
      <c r="P9" s="173">
        <v>0</v>
      </c>
      <c r="Q9" s="173">
        <f>ROUND(E9*P9,2)</f>
        <v>0</v>
      </c>
      <c r="R9" s="173" t="s">
        <v>229</v>
      </c>
      <c r="S9" s="173" t="s">
        <v>148</v>
      </c>
      <c r="T9" s="174" t="s">
        <v>148</v>
      </c>
      <c r="U9" s="160">
        <v>0.99</v>
      </c>
      <c r="V9" s="160">
        <f>ROUND(E9*U9,2)</f>
        <v>5.94</v>
      </c>
      <c r="W9" s="160"/>
      <c r="X9" s="160" t="s">
        <v>230</v>
      </c>
      <c r="Y9" s="151"/>
      <c r="Z9" s="151"/>
      <c r="AA9" s="151"/>
      <c r="AB9" s="151"/>
      <c r="AC9" s="151"/>
      <c r="AD9" s="151"/>
      <c r="AE9" s="151"/>
      <c r="AF9" s="151"/>
      <c r="AG9" s="151" t="s">
        <v>231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22.5" outlineLevel="1" x14ac:dyDescent="0.2">
      <c r="A10" s="158"/>
      <c r="B10" s="159"/>
      <c r="C10" s="255" t="s">
        <v>596</v>
      </c>
      <c r="D10" s="256"/>
      <c r="E10" s="256"/>
      <c r="F10" s="256"/>
      <c r="G10" s="256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51"/>
      <c r="Z10" s="151"/>
      <c r="AA10" s="151"/>
      <c r="AB10" s="151"/>
      <c r="AC10" s="151"/>
      <c r="AD10" s="151"/>
      <c r="AE10" s="151"/>
      <c r="AF10" s="151"/>
      <c r="AG10" s="151" t="s">
        <v>233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91" t="str">
        <f>C10</f>
        <v>získané při čerpání, potrubím nebo žlaby. Montáž, demontáž a opotřebení potrubí nebo žlabu a jeho utěsnění po dobu provozu. Včetně nutné podpěrné konstrukce.</v>
      </c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192" t="s">
        <v>977</v>
      </c>
      <c r="D11" s="189"/>
      <c r="E11" s="190">
        <v>6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1"/>
      <c r="Z11" s="151"/>
      <c r="AA11" s="151"/>
      <c r="AB11" s="151"/>
      <c r="AC11" s="151"/>
      <c r="AD11" s="151"/>
      <c r="AE11" s="151"/>
      <c r="AF11" s="151"/>
      <c r="AG11" s="151" t="s">
        <v>264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68">
        <v>2</v>
      </c>
      <c r="B12" s="169" t="s">
        <v>598</v>
      </c>
      <c r="C12" s="185" t="s">
        <v>599</v>
      </c>
      <c r="D12" s="170" t="s">
        <v>246</v>
      </c>
      <c r="E12" s="171">
        <v>720</v>
      </c>
      <c r="F12" s="172"/>
      <c r="G12" s="173">
        <f>ROUND(E12*F12,2)</f>
        <v>0</v>
      </c>
      <c r="H12" s="172"/>
      <c r="I12" s="173">
        <f>ROUND(E12*H12,2)</f>
        <v>0</v>
      </c>
      <c r="J12" s="172"/>
      <c r="K12" s="173">
        <f>ROUND(E12*J12,2)</f>
        <v>0</v>
      </c>
      <c r="L12" s="173">
        <v>21</v>
      </c>
      <c r="M12" s="173">
        <f>G12*(1+L12/100)</f>
        <v>0</v>
      </c>
      <c r="N12" s="173">
        <v>0</v>
      </c>
      <c r="O12" s="173">
        <f>ROUND(E12*N12,2)</f>
        <v>0</v>
      </c>
      <c r="P12" s="173">
        <v>0</v>
      </c>
      <c r="Q12" s="173">
        <f>ROUND(E12*P12,2)</f>
        <v>0</v>
      </c>
      <c r="R12" s="173" t="s">
        <v>229</v>
      </c>
      <c r="S12" s="173" t="s">
        <v>148</v>
      </c>
      <c r="T12" s="174" t="s">
        <v>148</v>
      </c>
      <c r="U12" s="160">
        <v>0.20300000000000001</v>
      </c>
      <c r="V12" s="160">
        <f>ROUND(E12*U12,2)</f>
        <v>146.16</v>
      </c>
      <c r="W12" s="160"/>
      <c r="X12" s="160" t="s">
        <v>230</v>
      </c>
      <c r="Y12" s="151"/>
      <c r="Z12" s="151"/>
      <c r="AA12" s="151"/>
      <c r="AB12" s="151"/>
      <c r="AC12" s="151"/>
      <c r="AD12" s="151"/>
      <c r="AE12" s="151"/>
      <c r="AF12" s="151"/>
      <c r="AG12" s="151" t="s">
        <v>231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22.5" outlineLevel="1" x14ac:dyDescent="0.2">
      <c r="A13" s="158"/>
      <c r="B13" s="159"/>
      <c r="C13" s="255" t="s">
        <v>247</v>
      </c>
      <c r="D13" s="256"/>
      <c r="E13" s="256"/>
      <c r="F13" s="256"/>
      <c r="G13" s="256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51"/>
      <c r="Z13" s="151"/>
      <c r="AA13" s="151"/>
      <c r="AB13" s="151"/>
      <c r="AC13" s="151"/>
      <c r="AD13" s="151"/>
      <c r="AE13" s="151"/>
      <c r="AF13" s="151"/>
      <c r="AG13" s="151" t="s">
        <v>233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91" t="str">
        <f>C13</f>
        <v>na vzdálenost od hladiny vody v jímce po výšku roviny proložené osou nejvyššího bodu výtlačného potrubí. Včetně odpadní potrubí v délce do 20 m.</v>
      </c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192" t="s">
        <v>978</v>
      </c>
      <c r="D14" s="189"/>
      <c r="E14" s="190">
        <v>720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51"/>
      <c r="Z14" s="151"/>
      <c r="AA14" s="151"/>
      <c r="AB14" s="151"/>
      <c r="AC14" s="151"/>
      <c r="AD14" s="151"/>
      <c r="AE14" s="151"/>
      <c r="AF14" s="151"/>
      <c r="AG14" s="151" t="s">
        <v>264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68">
        <v>3</v>
      </c>
      <c r="B15" s="169" t="s">
        <v>244</v>
      </c>
      <c r="C15" s="185" t="s">
        <v>245</v>
      </c>
      <c r="D15" s="170" t="s">
        <v>246</v>
      </c>
      <c r="E15" s="171">
        <v>1080</v>
      </c>
      <c r="F15" s="172"/>
      <c r="G15" s="173">
        <f>ROUND(E15*F15,2)</f>
        <v>0</v>
      </c>
      <c r="H15" s="172"/>
      <c r="I15" s="173">
        <f>ROUND(E15*H15,2)</f>
        <v>0</v>
      </c>
      <c r="J15" s="172"/>
      <c r="K15" s="173">
        <f>ROUND(E15*J15,2)</f>
        <v>0</v>
      </c>
      <c r="L15" s="173">
        <v>21</v>
      </c>
      <c r="M15" s="173">
        <f>G15*(1+L15/100)</f>
        <v>0</v>
      </c>
      <c r="N15" s="173">
        <v>4.0000000000000003E-5</v>
      </c>
      <c r="O15" s="173">
        <f>ROUND(E15*N15,2)</f>
        <v>0.04</v>
      </c>
      <c r="P15" s="173">
        <v>0</v>
      </c>
      <c r="Q15" s="173">
        <f>ROUND(E15*P15,2)</f>
        <v>0</v>
      </c>
      <c r="R15" s="173" t="s">
        <v>229</v>
      </c>
      <c r="S15" s="173" t="s">
        <v>148</v>
      </c>
      <c r="T15" s="174" t="s">
        <v>148</v>
      </c>
      <c r="U15" s="160">
        <v>0.3</v>
      </c>
      <c r="V15" s="160">
        <f>ROUND(E15*U15,2)</f>
        <v>324</v>
      </c>
      <c r="W15" s="160"/>
      <c r="X15" s="160" t="s">
        <v>230</v>
      </c>
      <c r="Y15" s="151"/>
      <c r="Z15" s="151"/>
      <c r="AA15" s="151"/>
      <c r="AB15" s="151"/>
      <c r="AC15" s="151"/>
      <c r="AD15" s="151"/>
      <c r="AE15" s="151"/>
      <c r="AF15" s="151"/>
      <c r="AG15" s="151" t="s">
        <v>231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58"/>
      <c r="B16" s="159"/>
      <c r="C16" s="255" t="s">
        <v>247</v>
      </c>
      <c r="D16" s="256"/>
      <c r="E16" s="256"/>
      <c r="F16" s="256"/>
      <c r="G16" s="256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51"/>
      <c r="Z16" s="151"/>
      <c r="AA16" s="151"/>
      <c r="AB16" s="151"/>
      <c r="AC16" s="151"/>
      <c r="AD16" s="151"/>
      <c r="AE16" s="151"/>
      <c r="AF16" s="151"/>
      <c r="AG16" s="151" t="s">
        <v>233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91" t="str">
        <f>C16</f>
        <v>na vzdálenost od hladiny vody v jímce po výšku roviny proložené osou nejvyššího bodu výtlačného potrubí. Včetně odpadní potrubí v délce do 20 m.</v>
      </c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192" t="s">
        <v>979</v>
      </c>
      <c r="D17" s="189"/>
      <c r="E17" s="190">
        <v>720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51"/>
      <c r="Z17" s="151"/>
      <c r="AA17" s="151"/>
      <c r="AB17" s="151"/>
      <c r="AC17" s="151"/>
      <c r="AD17" s="151"/>
      <c r="AE17" s="151"/>
      <c r="AF17" s="151"/>
      <c r="AG17" s="151" t="s">
        <v>264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58"/>
      <c r="B18" s="159"/>
      <c r="C18" s="192" t="s">
        <v>805</v>
      </c>
      <c r="D18" s="189"/>
      <c r="E18" s="190">
        <v>360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51"/>
      <c r="Z18" s="151"/>
      <c r="AA18" s="151"/>
      <c r="AB18" s="151"/>
      <c r="AC18" s="151"/>
      <c r="AD18" s="151"/>
      <c r="AE18" s="151"/>
      <c r="AF18" s="151"/>
      <c r="AG18" s="151" t="s">
        <v>264</v>
      </c>
      <c r="AH18" s="151">
        <v>0</v>
      </c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22.5" outlineLevel="1" x14ac:dyDescent="0.2">
      <c r="A19" s="168">
        <v>4</v>
      </c>
      <c r="B19" s="169" t="s">
        <v>600</v>
      </c>
      <c r="C19" s="185" t="s">
        <v>601</v>
      </c>
      <c r="D19" s="170" t="s">
        <v>250</v>
      </c>
      <c r="E19" s="171">
        <v>60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21</v>
      </c>
      <c r="M19" s="173">
        <f>G19*(1+L19/100)</f>
        <v>0</v>
      </c>
      <c r="N19" s="173">
        <v>0</v>
      </c>
      <c r="O19" s="173">
        <f>ROUND(E19*N19,2)</f>
        <v>0</v>
      </c>
      <c r="P19" s="173">
        <v>0</v>
      </c>
      <c r="Q19" s="173">
        <f>ROUND(E19*P19,2)</f>
        <v>0</v>
      </c>
      <c r="R19" s="173" t="s">
        <v>229</v>
      </c>
      <c r="S19" s="173" t="s">
        <v>148</v>
      </c>
      <c r="T19" s="174" t="s">
        <v>148</v>
      </c>
      <c r="U19" s="160">
        <v>0</v>
      </c>
      <c r="V19" s="160">
        <f>ROUND(E19*U19,2)</f>
        <v>0</v>
      </c>
      <c r="W19" s="160"/>
      <c r="X19" s="160" t="s">
        <v>230</v>
      </c>
      <c r="Y19" s="151"/>
      <c r="Z19" s="151"/>
      <c r="AA19" s="151"/>
      <c r="AB19" s="151"/>
      <c r="AC19" s="151"/>
      <c r="AD19" s="151"/>
      <c r="AE19" s="151"/>
      <c r="AF19" s="151"/>
      <c r="AG19" s="151" t="s">
        <v>231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58"/>
      <c r="B20" s="159"/>
      <c r="C20" s="255" t="s">
        <v>251</v>
      </c>
      <c r="D20" s="256"/>
      <c r="E20" s="256"/>
      <c r="F20" s="256"/>
      <c r="G20" s="256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51"/>
      <c r="Z20" s="151"/>
      <c r="AA20" s="151"/>
      <c r="AB20" s="151"/>
      <c r="AC20" s="151"/>
      <c r="AD20" s="151"/>
      <c r="AE20" s="151"/>
      <c r="AF20" s="151"/>
      <c r="AG20" s="151" t="s">
        <v>233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91" t="str">
        <f>C20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0" s="151"/>
      <c r="BC20" s="151"/>
      <c r="BD20" s="151"/>
      <c r="BE20" s="151"/>
      <c r="BF20" s="151"/>
      <c r="BG20" s="151"/>
      <c r="BH20" s="151"/>
    </row>
    <row r="21" spans="1:60" ht="22.5" outlineLevel="1" x14ac:dyDescent="0.2">
      <c r="A21" s="168">
        <v>5</v>
      </c>
      <c r="B21" s="169" t="s">
        <v>248</v>
      </c>
      <c r="C21" s="185" t="s">
        <v>249</v>
      </c>
      <c r="D21" s="170" t="s">
        <v>250</v>
      </c>
      <c r="E21" s="171">
        <v>60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21</v>
      </c>
      <c r="M21" s="173">
        <f>G21*(1+L21/100)</f>
        <v>0</v>
      </c>
      <c r="N21" s="173">
        <v>0</v>
      </c>
      <c r="O21" s="173">
        <f>ROUND(E21*N21,2)</f>
        <v>0</v>
      </c>
      <c r="P21" s="173">
        <v>0</v>
      </c>
      <c r="Q21" s="173">
        <f>ROUND(E21*P21,2)</f>
        <v>0</v>
      </c>
      <c r="R21" s="173" t="s">
        <v>229</v>
      </c>
      <c r="S21" s="173" t="s">
        <v>148</v>
      </c>
      <c r="T21" s="174" t="s">
        <v>148</v>
      </c>
      <c r="U21" s="160">
        <v>0</v>
      </c>
      <c r="V21" s="160">
        <f>ROUND(E21*U21,2)</f>
        <v>0</v>
      </c>
      <c r="W21" s="160"/>
      <c r="X21" s="160" t="s">
        <v>230</v>
      </c>
      <c r="Y21" s="151"/>
      <c r="Z21" s="151"/>
      <c r="AA21" s="151"/>
      <c r="AB21" s="151"/>
      <c r="AC21" s="151"/>
      <c r="AD21" s="151"/>
      <c r="AE21" s="151"/>
      <c r="AF21" s="151"/>
      <c r="AG21" s="151" t="s">
        <v>231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58"/>
      <c r="B22" s="159"/>
      <c r="C22" s="255" t="s">
        <v>251</v>
      </c>
      <c r="D22" s="256"/>
      <c r="E22" s="256"/>
      <c r="F22" s="256"/>
      <c r="G22" s="256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51"/>
      <c r="Z22" s="151"/>
      <c r="AA22" s="151"/>
      <c r="AB22" s="151"/>
      <c r="AC22" s="151"/>
      <c r="AD22" s="151"/>
      <c r="AE22" s="151"/>
      <c r="AF22" s="151"/>
      <c r="AG22" s="151" t="s">
        <v>233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91" t="str">
        <f>C22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68">
        <v>6</v>
      </c>
      <c r="B23" s="169" t="s">
        <v>607</v>
      </c>
      <c r="C23" s="185" t="s">
        <v>608</v>
      </c>
      <c r="D23" s="170" t="s">
        <v>254</v>
      </c>
      <c r="E23" s="171">
        <v>20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21</v>
      </c>
      <c r="M23" s="173">
        <f>G23*(1+L23/100)</f>
        <v>0</v>
      </c>
      <c r="N23" s="173">
        <v>3.9739999999999998E-2</v>
      </c>
      <c r="O23" s="173">
        <f>ROUND(E23*N23,2)</f>
        <v>0.79</v>
      </c>
      <c r="P23" s="173">
        <v>0</v>
      </c>
      <c r="Q23" s="173">
        <f>ROUND(E23*P23,2)</f>
        <v>0</v>
      </c>
      <c r="R23" s="173" t="s">
        <v>229</v>
      </c>
      <c r="S23" s="173" t="s">
        <v>148</v>
      </c>
      <c r="T23" s="174" t="s">
        <v>148</v>
      </c>
      <c r="U23" s="160">
        <v>0.753</v>
      </c>
      <c r="V23" s="160">
        <f>ROUND(E23*U23,2)</f>
        <v>15.06</v>
      </c>
      <c r="W23" s="160"/>
      <c r="X23" s="160" t="s">
        <v>230</v>
      </c>
      <c r="Y23" s="151"/>
      <c r="Z23" s="151"/>
      <c r="AA23" s="151"/>
      <c r="AB23" s="151"/>
      <c r="AC23" s="151"/>
      <c r="AD23" s="151"/>
      <c r="AE23" s="151"/>
      <c r="AF23" s="151"/>
      <c r="AG23" s="151" t="s">
        <v>231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22.5" outlineLevel="1" x14ac:dyDescent="0.2">
      <c r="A24" s="158"/>
      <c r="B24" s="159"/>
      <c r="C24" s="255" t="s">
        <v>255</v>
      </c>
      <c r="D24" s="256"/>
      <c r="E24" s="256"/>
      <c r="F24" s="256"/>
      <c r="G24" s="256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51"/>
      <c r="Z24" s="151"/>
      <c r="AA24" s="151"/>
      <c r="AB24" s="151"/>
      <c r="AC24" s="151"/>
      <c r="AD24" s="151"/>
      <c r="AE24" s="151"/>
      <c r="AF24" s="151"/>
      <c r="AG24" s="151" t="s">
        <v>233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91" t="str">
        <f>C24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68">
        <v>7</v>
      </c>
      <c r="B25" s="169" t="s">
        <v>256</v>
      </c>
      <c r="C25" s="185" t="s">
        <v>257</v>
      </c>
      <c r="D25" s="170" t="s">
        <v>258</v>
      </c>
      <c r="E25" s="171">
        <v>40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73">
        <v>0</v>
      </c>
      <c r="O25" s="173">
        <f>ROUND(E25*N25,2)</f>
        <v>0</v>
      </c>
      <c r="P25" s="173">
        <v>0</v>
      </c>
      <c r="Q25" s="173">
        <f>ROUND(E25*P25,2)</f>
        <v>0</v>
      </c>
      <c r="R25" s="173" t="s">
        <v>229</v>
      </c>
      <c r="S25" s="173" t="s">
        <v>148</v>
      </c>
      <c r="T25" s="174" t="s">
        <v>148</v>
      </c>
      <c r="U25" s="160">
        <v>1.55</v>
      </c>
      <c r="V25" s="160">
        <f>ROUND(E25*U25,2)</f>
        <v>62</v>
      </c>
      <c r="W25" s="160"/>
      <c r="X25" s="160" t="s">
        <v>230</v>
      </c>
      <c r="Y25" s="151"/>
      <c r="Z25" s="151"/>
      <c r="AA25" s="151"/>
      <c r="AB25" s="151"/>
      <c r="AC25" s="151"/>
      <c r="AD25" s="151"/>
      <c r="AE25" s="151"/>
      <c r="AF25" s="151"/>
      <c r="AG25" s="151" t="s">
        <v>231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1" x14ac:dyDescent="0.2">
      <c r="A26" s="158"/>
      <c r="B26" s="159"/>
      <c r="C26" s="255" t="s">
        <v>259</v>
      </c>
      <c r="D26" s="256"/>
      <c r="E26" s="256"/>
      <c r="F26" s="256"/>
      <c r="G26" s="256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51"/>
      <c r="Z26" s="151"/>
      <c r="AA26" s="151"/>
      <c r="AB26" s="151"/>
      <c r="AC26" s="151"/>
      <c r="AD26" s="151"/>
      <c r="AE26" s="151"/>
      <c r="AF26" s="151"/>
      <c r="AG26" s="151" t="s">
        <v>233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91" t="str">
        <f>C26</f>
        <v>příplatek k cenám vykopávek za ztížení vykopávky v blízkosti podzemního vedení nebo výbušnin v horninách jakékoliv třídy,</v>
      </c>
      <c r="BB26" s="151"/>
      <c r="BC26" s="151"/>
      <c r="BD26" s="151"/>
      <c r="BE26" s="151"/>
      <c r="BF26" s="151"/>
      <c r="BG26" s="151"/>
      <c r="BH26" s="151"/>
    </row>
    <row r="27" spans="1:60" ht="22.5" outlineLevel="1" x14ac:dyDescent="0.2">
      <c r="A27" s="168">
        <v>8</v>
      </c>
      <c r="B27" s="169" t="s">
        <v>260</v>
      </c>
      <c r="C27" s="185" t="s">
        <v>261</v>
      </c>
      <c r="D27" s="170" t="s">
        <v>258</v>
      </c>
      <c r="E27" s="171">
        <v>1.5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3">
        <v>0</v>
      </c>
      <c r="O27" s="173">
        <f>ROUND(E27*N27,2)</f>
        <v>0</v>
      </c>
      <c r="P27" s="173">
        <v>0</v>
      </c>
      <c r="Q27" s="173">
        <f>ROUND(E27*P27,2)</f>
        <v>0</v>
      </c>
      <c r="R27" s="173" t="s">
        <v>229</v>
      </c>
      <c r="S27" s="173" t="s">
        <v>148</v>
      </c>
      <c r="T27" s="174" t="s">
        <v>148</v>
      </c>
      <c r="U27" s="160">
        <v>16.54</v>
      </c>
      <c r="V27" s="160">
        <f>ROUND(E27*U27,2)</f>
        <v>24.81</v>
      </c>
      <c r="W27" s="160"/>
      <c r="X27" s="160" t="s">
        <v>230</v>
      </c>
      <c r="Y27" s="151"/>
      <c r="Z27" s="151"/>
      <c r="AA27" s="151"/>
      <c r="AB27" s="151"/>
      <c r="AC27" s="151"/>
      <c r="AD27" s="151"/>
      <c r="AE27" s="151"/>
      <c r="AF27" s="151"/>
      <c r="AG27" s="151" t="s">
        <v>231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 x14ac:dyDescent="0.2">
      <c r="A28" s="158"/>
      <c r="B28" s="159"/>
      <c r="C28" s="255" t="s">
        <v>262</v>
      </c>
      <c r="D28" s="256"/>
      <c r="E28" s="256"/>
      <c r="F28" s="256"/>
      <c r="G28" s="256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1"/>
      <c r="Z28" s="151"/>
      <c r="AA28" s="151"/>
      <c r="AB28" s="151"/>
      <c r="AC28" s="151"/>
      <c r="AD28" s="151"/>
      <c r="AE28" s="151"/>
      <c r="AF28" s="151"/>
      <c r="AG28" s="151" t="s">
        <v>233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91" t="str">
        <f>C28</f>
        <v>korytech vodotečí, melioračních kanálech s přemístěním suti na hromady na vzdálenost do 20 m nebo s naložením na dopravní prostředek,</v>
      </c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68">
        <v>9</v>
      </c>
      <c r="B29" s="169" t="s">
        <v>437</v>
      </c>
      <c r="C29" s="185" t="s">
        <v>438</v>
      </c>
      <c r="D29" s="170" t="s">
        <v>258</v>
      </c>
      <c r="E29" s="171">
        <v>122.5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73">
        <v>0</v>
      </c>
      <c r="O29" s="173">
        <f>ROUND(E29*N29,2)</f>
        <v>0</v>
      </c>
      <c r="P29" s="173">
        <v>0</v>
      </c>
      <c r="Q29" s="173">
        <f>ROUND(E29*P29,2)</f>
        <v>0</v>
      </c>
      <c r="R29" s="173" t="s">
        <v>229</v>
      </c>
      <c r="S29" s="173" t="s">
        <v>148</v>
      </c>
      <c r="T29" s="174" t="s">
        <v>148</v>
      </c>
      <c r="U29" s="160">
        <v>2.9649999999999999</v>
      </c>
      <c r="V29" s="160">
        <f>ROUND(E29*U29,2)</f>
        <v>363.21</v>
      </c>
      <c r="W29" s="160"/>
      <c r="X29" s="160" t="s">
        <v>230</v>
      </c>
      <c r="Y29" s="151"/>
      <c r="Z29" s="151"/>
      <c r="AA29" s="151"/>
      <c r="AB29" s="151"/>
      <c r="AC29" s="151"/>
      <c r="AD29" s="151"/>
      <c r="AE29" s="151"/>
      <c r="AF29" s="151"/>
      <c r="AG29" s="151" t="s">
        <v>231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 x14ac:dyDescent="0.2">
      <c r="A30" s="158"/>
      <c r="B30" s="159"/>
      <c r="C30" s="255" t="s">
        <v>439</v>
      </c>
      <c r="D30" s="256"/>
      <c r="E30" s="256"/>
      <c r="F30" s="256"/>
      <c r="G30" s="256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51"/>
      <c r="Z30" s="151"/>
      <c r="AA30" s="151"/>
      <c r="AB30" s="151"/>
      <c r="AC30" s="151"/>
      <c r="AD30" s="151"/>
      <c r="AE30" s="151"/>
      <c r="AF30" s="151"/>
      <c r="AG30" s="151" t="s">
        <v>233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91" t="str">
        <f>C30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192" t="s">
        <v>980</v>
      </c>
      <c r="D31" s="189"/>
      <c r="E31" s="190">
        <v>122.5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1"/>
      <c r="Z31" s="151"/>
      <c r="AA31" s="151"/>
      <c r="AB31" s="151"/>
      <c r="AC31" s="151"/>
      <c r="AD31" s="151"/>
      <c r="AE31" s="151"/>
      <c r="AF31" s="151"/>
      <c r="AG31" s="151" t="s">
        <v>264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68">
        <v>10</v>
      </c>
      <c r="B32" s="169" t="s">
        <v>981</v>
      </c>
      <c r="C32" s="185" t="s">
        <v>982</v>
      </c>
      <c r="D32" s="170" t="s">
        <v>258</v>
      </c>
      <c r="E32" s="171">
        <v>122.5</v>
      </c>
      <c r="F32" s="172"/>
      <c r="G32" s="173">
        <f>ROUND(E32*F32,2)</f>
        <v>0</v>
      </c>
      <c r="H32" s="172"/>
      <c r="I32" s="173">
        <f>ROUND(E32*H32,2)</f>
        <v>0</v>
      </c>
      <c r="J32" s="172"/>
      <c r="K32" s="173">
        <f>ROUND(E32*J32,2)</f>
        <v>0</v>
      </c>
      <c r="L32" s="173">
        <v>21</v>
      </c>
      <c r="M32" s="173">
        <f>G32*(1+L32/100)</f>
        <v>0</v>
      </c>
      <c r="N32" s="173">
        <v>0</v>
      </c>
      <c r="O32" s="173">
        <f>ROUND(E32*N32,2)</f>
        <v>0</v>
      </c>
      <c r="P32" s="173">
        <v>0</v>
      </c>
      <c r="Q32" s="173">
        <f>ROUND(E32*P32,2)</f>
        <v>0</v>
      </c>
      <c r="R32" s="173" t="s">
        <v>229</v>
      </c>
      <c r="S32" s="173" t="s">
        <v>148</v>
      </c>
      <c r="T32" s="174" t="s">
        <v>148</v>
      </c>
      <c r="U32" s="160">
        <v>0.154</v>
      </c>
      <c r="V32" s="160">
        <f>ROUND(E32*U32,2)</f>
        <v>18.87</v>
      </c>
      <c r="W32" s="160"/>
      <c r="X32" s="160" t="s">
        <v>230</v>
      </c>
      <c r="Y32" s="151"/>
      <c r="Z32" s="151"/>
      <c r="AA32" s="151"/>
      <c r="AB32" s="151"/>
      <c r="AC32" s="151"/>
      <c r="AD32" s="151"/>
      <c r="AE32" s="151"/>
      <c r="AF32" s="151"/>
      <c r="AG32" s="151" t="s">
        <v>231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 x14ac:dyDescent="0.2">
      <c r="A33" s="158"/>
      <c r="B33" s="159"/>
      <c r="C33" s="255" t="s">
        <v>439</v>
      </c>
      <c r="D33" s="256"/>
      <c r="E33" s="256"/>
      <c r="F33" s="256"/>
      <c r="G33" s="256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51"/>
      <c r="Z33" s="151"/>
      <c r="AA33" s="151"/>
      <c r="AB33" s="151"/>
      <c r="AC33" s="151"/>
      <c r="AD33" s="151"/>
      <c r="AE33" s="151"/>
      <c r="AF33" s="151"/>
      <c r="AG33" s="151" t="s">
        <v>233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91" t="str">
        <f>C33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33" s="151"/>
      <c r="BC33" s="151"/>
      <c r="BD33" s="151"/>
      <c r="BE33" s="151"/>
      <c r="BF33" s="151"/>
      <c r="BG33" s="151"/>
      <c r="BH33" s="151"/>
    </row>
    <row r="34" spans="1:60" outlineLevel="1" x14ac:dyDescent="0.2">
      <c r="A34" s="168">
        <v>11</v>
      </c>
      <c r="B34" s="169" t="s">
        <v>622</v>
      </c>
      <c r="C34" s="185" t="s">
        <v>623</v>
      </c>
      <c r="D34" s="170" t="s">
        <v>258</v>
      </c>
      <c r="E34" s="171">
        <v>564.59424999999999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73">
        <v>0</v>
      </c>
      <c r="O34" s="173">
        <f>ROUND(E34*N34,2)</f>
        <v>0</v>
      </c>
      <c r="P34" s="173">
        <v>0</v>
      </c>
      <c r="Q34" s="173">
        <f>ROUND(E34*P34,2)</f>
        <v>0</v>
      </c>
      <c r="R34" s="173" t="s">
        <v>229</v>
      </c>
      <c r="S34" s="173" t="s">
        <v>148</v>
      </c>
      <c r="T34" s="174" t="s">
        <v>148</v>
      </c>
      <c r="U34" s="160">
        <v>0.2</v>
      </c>
      <c r="V34" s="160">
        <f>ROUND(E34*U34,2)</f>
        <v>112.92</v>
      </c>
      <c r="W34" s="160"/>
      <c r="X34" s="160" t="s">
        <v>230</v>
      </c>
      <c r="Y34" s="151"/>
      <c r="Z34" s="151"/>
      <c r="AA34" s="151"/>
      <c r="AB34" s="151"/>
      <c r="AC34" s="151"/>
      <c r="AD34" s="151"/>
      <c r="AE34" s="151"/>
      <c r="AF34" s="151"/>
      <c r="AG34" s="151" t="s">
        <v>231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33.75" outlineLevel="1" x14ac:dyDescent="0.2">
      <c r="A35" s="158"/>
      <c r="B35" s="159"/>
      <c r="C35" s="255" t="s">
        <v>271</v>
      </c>
      <c r="D35" s="256"/>
      <c r="E35" s="256"/>
      <c r="F35" s="256"/>
      <c r="G35" s="256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51"/>
      <c r="Z35" s="151"/>
      <c r="AA35" s="151"/>
      <c r="AB35" s="151"/>
      <c r="AC35" s="151"/>
      <c r="AD35" s="151"/>
      <c r="AE35" s="151"/>
      <c r="AF35" s="151"/>
      <c r="AG35" s="151" t="s">
        <v>233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91" t="str">
        <f>C35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192" t="s">
        <v>983</v>
      </c>
      <c r="D36" s="189"/>
      <c r="E36" s="190">
        <v>17.324999999999999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51"/>
      <c r="Z36" s="151"/>
      <c r="AA36" s="151"/>
      <c r="AB36" s="151"/>
      <c r="AC36" s="151"/>
      <c r="AD36" s="151"/>
      <c r="AE36" s="151"/>
      <c r="AF36" s="151"/>
      <c r="AG36" s="151" t="s">
        <v>264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">
      <c r="A37" s="158"/>
      <c r="B37" s="159"/>
      <c r="C37" s="192" t="s">
        <v>984</v>
      </c>
      <c r="D37" s="189"/>
      <c r="E37" s="190">
        <v>135.36250000000001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51"/>
      <c r="Z37" s="151"/>
      <c r="AA37" s="151"/>
      <c r="AB37" s="151"/>
      <c r="AC37" s="151"/>
      <c r="AD37" s="151"/>
      <c r="AE37" s="151"/>
      <c r="AF37" s="151"/>
      <c r="AG37" s="151" t="s">
        <v>264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192" t="s">
        <v>985</v>
      </c>
      <c r="D38" s="189"/>
      <c r="E38" s="190">
        <v>111.67274999999999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51"/>
      <c r="Z38" s="151"/>
      <c r="AA38" s="151"/>
      <c r="AB38" s="151"/>
      <c r="AC38" s="151"/>
      <c r="AD38" s="151"/>
      <c r="AE38" s="151"/>
      <c r="AF38" s="151"/>
      <c r="AG38" s="151" t="s">
        <v>264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1" x14ac:dyDescent="0.2">
      <c r="A39" s="158"/>
      <c r="B39" s="159"/>
      <c r="C39" s="192" t="s">
        <v>986</v>
      </c>
      <c r="D39" s="189"/>
      <c r="E39" s="190">
        <v>153.47499999999999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51"/>
      <c r="Z39" s="151"/>
      <c r="AA39" s="151"/>
      <c r="AB39" s="151"/>
      <c r="AC39" s="151"/>
      <c r="AD39" s="151"/>
      <c r="AE39" s="151"/>
      <c r="AF39" s="151"/>
      <c r="AG39" s="151" t="s">
        <v>264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192" t="s">
        <v>987</v>
      </c>
      <c r="D40" s="189"/>
      <c r="E40" s="190">
        <v>184.97499999999999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51"/>
      <c r="Z40" s="151"/>
      <c r="AA40" s="151"/>
      <c r="AB40" s="151"/>
      <c r="AC40" s="151"/>
      <c r="AD40" s="151"/>
      <c r="AE40" s="151"/>
      <c r="AF40" s="151"/>
      <c r="AG40" s="151" t="s">
        <v>264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1" x14ac:dyDescent="0.2">
      <c r="A41" s="158"/>
      <c r="B41" s="159"/>
      <c r="C41" s="192" t="s">
        <v>988</v>
      </c>
      <c r="D41" s="189"/>
      <c r="E41" s="190">
        <v>253.18825000000001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51"/>
      <c r="Z41" s="151"/>
      <c r="AA41" s="151"/>
      <c r="AB41" s="151"/>
      <c r="AC41" s="151"/>
      <c r="AD41" s="151"/>
      <c r="AE41" s="151"/>
      <c r="AF41" s="151"/>
      <c r="AG41" s="151" t="s">
        <v>264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192" t="s">
        <v>989</v>
      </c>
      <c r="D42" s="189"/>
      <c r="E42" s="190">
        <v>27.098749999999999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51"/>
      <c r="Z42" s="151"/>
      <c r="AA42" s="151"/>
      <c r="AB42" s="151"/>
      <c r="AC42" s="151"/>
      <c r="AD42" s="151"/>
      <c r="AE42" s="151"/>
      <c r="AF42" s="151"/>
      <c r="AG42" s="151" t="s">
        <v>264</v>
      </c>
      <c r="AH42" s="151">
        <v>0</v>
      </c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1" x14ac:dyDescent="0.2">
      <c r="A43" s="158"/>
      <c r="B43" s="159"/>
      <c r="C43" s="192" t="s">
        <v>990</v>
      </c>
      <c r="D43" s="189"/>
      <c r="E43" s="190">
        <v>126.875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51"/>
      <c r="Z43" s="151"/>
      <c r="AA43" s="151"/>
      <c r="AB43" s="151"/>
      <c r="AC43" s="151"/>
      <c r="AD43" s="151"/>
      <c r="AE43" s="151"/>
      <c r="AF43" s="151"/>
      <c r="AG43" s="151" t="s">
        <v>264</v>
      </c>
      <c r="AH43" s="151">
        <v>0</v>
      </c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192" t="s">
        <v>991</v>
      </c>
      <c r="D44" s="189"/>
      <c r="E44" s="190">
        <v>104.622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51"/>
      <c r="Z44" s="151"/>
      <c r="AA44" s="151"/>
      <c r="AB44" s="151"/>
      <c r="AC44" s="151"/>
      <c r="AD44" s="151"/>
      <c r="AE44" s="151"/>
      <c r="AF44" s="151"/>
      <c r="AG44" s="151" t="s">
        <v>264</v>
      </c>
      <c r="AH44" s="151">
        <v>0</v>
      </c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58"/>
      <c r="B45" s="159"/>
      <c r="C45" s="192" t="s">
        <v>992</v>
      </c>
      <c r="D45" s="189"/>
      <c r="E45" s="190">
        <v>-40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51"/>
      <c r="Z45" s="151"/>
      <c r="AA45" s="151"/>
      <c r="AB45" s="151"/>
      <c r="AC45" s="151"/>
      <c r="AD45" s="151"/>
      <c r="AE45" s="151"/>
      <c r="AF45" s="151"/>
      <c r="AG45" s="151" t="s">
        <v>264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192" t="s">
        <v>993</v>
      </c>
      <c r="D46" s="189"/>
      <c r="E46" s="190">
        <v>-510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51"/>
      <c r="Z46" s="151"/>
      <c r="AA46" s="151"/>
      <c r="AB46" s="151"/>
      <c r="AC46" s="151"/>
      <c r="AD46" s="151"/>
      <c r="AE46" s="151"/>
      <c r="AF46" s="151"/>
      <c r="AG46" s="151" t="s">
        <v>264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">
      <c r="A47" s="168">
        <v>12</v>
      </c>
      <c r="B47" s="169" t="s">
        <v>277</v>
      </c>
      <c r="C47" s="185" t="s">
        <v>278</v>
      </c>
      <c r="D47" s="170" t="s">
        <v>258</v>
      </c>
      <c r="E47" s="171">
        <v>282.29712000000001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21</v>
      </c>
      <c r="M47" s="173">
        <f>G47*(1+L47/100)</f>
        <v>0</v>
      </c>
      <c r="N47" s="173">
        <v>0</v>
      </c>
      <c r="O47" s="173">
        <f>ROUND(E47*N47,2)</f>
        <v>0</v>
      </c>
      <c r="P47" s="173">
        <v>0</v>
      </c>
      <c r="Q47" s="173">
        <f>ROUND(E47*P47,2)</f>
        <v>0</v>
      </c>
      <c r="R47" s="173" t="s">
        <v>229</v>
      </c>
      <c r="S47" s="173" t="s">
        <v>148</v>
      </c>
      <c r="T47" s="174" t="s">
        <v>148</v>
      </c>
      <c r="U47" s="160">
        <v>0.08</v>
      </c>
      <c r="V47" s="160">
        <f>ROUND(E47*U47,2)</f>
        <v>22.58</v>
      </c>
      <c r="W47" s="160"/>
      <c r="X47" s="160" t="s">
        <v>230</v>
      </c>
      <c r="Y47" s="151"/>
      <c r="Z47" s="151"/>
      <c r="AA47" s="151"/>
      <c r="AB47" s="151"/>
      <c r="AC47" s="151"/>
      <c r="AD47" s="151"/>
      <c r="AE47" s="151"/>
      <c r="AF47" s="151"/>
      <c r="AG47" s="151" t="s">
        <v>231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33.75" outlineLevel="1" x14ac:dyDescent="0.2">
      <c r="A48" s="158"/>
      <c r="B48" s="159"/>
      <c r="C48" s="255" t="s">
        <v>271</v>
      </c>
      <c r="D48" s="256"/>
      <c r="E48" s="256"/>
      <c r="F48" s="256"/>
      <c r="G48" s="256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51"/>
      <c r="Z48" s="151"/>
      <c r="AA48" s="151"/>
      <c r="AB48" s="151"/>
      <c r="AC48" s="151"/>
      <c r="AD48" s="151"/>
      <c r="AE48" s="151"/>
      <c r="AF48" s="151"/>
      <c r="AG48" s="151" t="s">
        <v>233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91" t="str">
        <f>C48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58"/>
      <c r="B49" s="159"/>
      <c r="C49" s="192" t="s">
        <v>994</v>
      </c>
      <c r="D49" s="189"/>
      <c r="E49" s="190">
        <v>282.29712999999998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51"/>
      <c r="Z49" s="151"/>
      <c r="AA49" s="151"/>
      <c r="AB49" s="151"/>
      <c r="AC49" s="151"/>
      <c r="AD49" s="151"/>
      <c r="AE49" s="151"/>
      <c r="AF49" s="151"/>
      <c r="AG49" s="151" t="s">
        <v>264</v>
      </c>
      <c r="AH49" s="151">
        <v>0</v>
      </c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68">
        <v>13</v>
      </c>
      <c r="B50" s="169" t="s">
        <v>640</v>
      </c>
      <c r="C50" s="185" t="s">
        <v>641</v>
      </c>
      <c r="D50" s="170" t="s">
        <v>258</v>
      </c>
      <c r="E50" s="171">
        <v>1751.5052499999999</v>
      </c>
      <c r="F50" s="172"/>
      <c r="G50" s="173">
        <f>ROUND(E50*F50,2)</f>
        <v>0</v>
      </c>
      <c r="H50" s="172"/>
      <c r="I50" s="173">
        <f>ROUND(E50*H50,2)</f>
        <v>0</v>
      </c>
      <c r="J50" s="172"/>
      <c r="K50" s="173">
        <f>ROUND(E50*J50,2)</f>
        <v>0</v>
      </c>
      <c r="L50" s="173">
        <v>21</v>
      </c>
      <c r="M50" s="173">
        <f>G50*(1+L50/100)</f>
        <v>0</v>
      </c>
      <c r="N50" s="173">
        <v>0</v>
      </c>
      <c r="O50" s="173">
        <f>ROUND(E50*N50,2)</f>
        <v>0</v>
      </c>
      <c r="P50" s="173">
        <v>0</v>
      </c>
      <c r="Q50" s="173">
        <f>ROUND(E50*P50,2)</f>
        <v>0</v>
      </c>
      <c r="R50" s="173" t="s">
        <v>229</v>
      </c>
      <c r="S50" s="173" t="s">
        <v>148</v>
      </c>
      <c r="T50" s="174" t="s">
        <v>148</v>
      </c>
      <c r="U50" s="160">
        <v>0.35</v>
      </c>
      <c r="V50" s="160">
        <f>ROUND(E50*U50,2)</f>
        <v>613.03</v>
      </c>
      <c r="W50" s="160"/>
      <c r="X50" s="160" t="s">
        <v>230</v>
      </c>
      <c r="Y50" s="151"/>
      <c r="Z50" s="151"/>
      <c r="AA50" s="151"/>
      <c r="AB50" s="151"/>
      <c r="AC50" s="151"/>
      <c r="AD50" s="151"/>
      <c r="AE50" s="151"/>
      <c r="AF50" s="151"/>
      <c r="AG50" s="151" t="s">
        <v>231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33.75" outlineLevel="1" x14ac:dyDescent="0.2">
      <c r="A51" s="158"/>
      <c r="B51" s="159"/>
      <c r="C51" s="255" t="s">
        <v>271</v>
      </c>
      <c r="D51" s="256"/>
      <c r="E51" s="256"/>
      <c r="F51" s="256"/>
      <c r="G51" s="256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51"/>
      <c r="Z51" s="151"/>
      <c r="AA51" s="151"/>
      <c r="AB51" s="151"/>
      <c r="AC51" s="151"/>
      <c r="AD51" s="151"/>
      <c r="AE51" s="151"/>
      <c r="AF51" s="151"/>
      <c r="AG51" s="151" t="s">
        <v>233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91" t="str">
        <f>C51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1" s="151"/>
      <c r="BC51" s="151"/>
      <c r="BD51" s="151"/>
      <c r="BE51" s="151"/>
      <c r="BF51" s="151"/>
      <c r="BG51" s="151"/>
      <c r="BH51" s="151"/>
    </row>
    <row r="52" spans="1:60" outlineLevel="1" x14ac:dyDescent="0.2">
      <c r="A52" s="158"/>
      <c r="B52" s="159"/>
      <c r="C52" s="192" t="s">
        <v>995</v>
      </c>
      <c r="D52" s="189"/>
      <c r="E52" s="190">
        <v>27.225000000000001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51"/>
      <c r="Z52" s="151"/>
      <c r="AA52" s="151"/>
      <c r="AB52" s="151"/>
      <c r="AC52" s="151"/>
      <c r="AD52" s="151"/>
      <c r="AE52" s="151"/>
      <c r="AF52" s="151"/>
      <c r="AG52" s="151" t="s">
        <v>264</v>
      </c>
      <c r="AH52" s="151">
        <v>0</v>
      </c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">
      <c r="A53" s="158"/>
      <c r="B53" s="159"/>
      <c r="C53" s="192" t="s">
        <v>996</v>
      </c>
      <c r="D53" s="189"/>
      <c r="E53" s="190">
        <v>212.71250000000001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51"/>
      <c r="Z53" s="151"/>
      <c r="AA53" s="151"/>
      <c r="AB53" s="151"/>
      <c r="AC53" s="151"/>
      <c r="AD53" s="151"/>
      <c r="AE53" s="151"/>
      <c r="AF53" s="151"/>
      <c r="AG53" s="151" t="s">
        <v>264</v>
      </c>
      <c r="AH53" s="151">
        <v>0</v>
      </c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192" t="s">
        <v>997</v>
      </c>
      <c r="D54" s="189"/>
      <c r="E54" s="190">
        <v>175.48575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51"/>
      <c r="Z54" s="151"/>
      <c r="AA54" s="151"/>
      <c r="AB54" s="151"/>
      <c r="AC54" s="151"/>
      <c r="AD54" s="151"/>
      <c r="AE54" s="151"/>
      <c r="AF54" s="151"/>
      <c r="AG54" s="151" t="s">
        <v>264</v>
      </c>
      <c r="AH54" s="151">
        <v>0</v>
      </c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192" t="s">
        <v>998</v>
      </c>
      <c r="D55" s="189"/>
      <c r="E55" s="190">
        <v>241.17500000000001</v>
      </c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51"/>
      <c r="Z55" s="151"/>
      <c r="AA55" s="151"/>
      <c r="AB55" s="151"/>
      <c r="AC55" s="151"/>
      <c r="AD55" s="151"/>
      <c r="AE55" s="151"/>
      <c r="AF55" s="151"/>
      <c r="AG55" s="151" t="s">
        <v>264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192" t="s">
        <v>999</v>
      </c>
      <c r="D56" s="189"/>
      <c r="E56" s="190">
        <v>290.67500000000001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51"/>
      <c r="Z56" s="151"/>
      <c r="AA56" s="151"/>
      <c r="AB56" s="151"/>
      <c r="AC56" s="151"/>
      <c r="AD56" s="151"/>
      <c r="AE56" s="151"/>
      <c r="AF56" s="151"/>
      <c r="AG56" s="151" t="s">
        <v>264</v>
      </c>
      <c r="AH56" s="151">
        <v>0</v>
      </c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">
      <c r="A57" s="158"/>
      <c r="B57" s="159"/>
      <c r="C57" s="192" t="s">
        <v>1000</v>
      </c>
      <c r="D57" s="189"/>
      <c r="E57" s="190">
        <v>397.86725000000001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51"/>
      <c r="Z57" s="151"/>
      <c r="AA57" s="151"/>
      <c r="AB57" s="151"/>
      <c r="AC57" s="151"/>
      <c r="AD57" s="151"/>
      <c r="AE57" s="151"/>
      <c r="AF57" s="151"/>
      <c r="AG57" s="151" t="s">
        <v>264</v>
      </c>
      <c r="AH57" s="151">
        <v>0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1" x14ac:dyDescent="0.2">
      <c r="A58" s="158"/>
      <c r="B58" s="159"/>
      <c r="C58" s="192" t="s">
        <v>1001</v>
      </c>
      <c r="D58" s="189"/>
      <c r="E58" s="190">
        <v>42.583750000000002</v>
      </c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51"/>
      <c r="Z58" s="151"/>
      <c r="AA58" s="151"/>
      <c r="AB58" s="151"/>
      <c r="AC58" s="151"/>
      <c r="AD58" s="151"/>
      <c r="AE58" s="151"/>
      <c r="AF58" s="151"/>
      <c r="AG58" s="151" t="s">
        <v>264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 x14ac:dyDescent="0.2">
      <c r="A59" s="158"/>
      <c r="B59" s="159"/>
      <c r="C59" s="192" t="s">
        <v>1002</v>
      </c>
      <c r="D59" s="189"/>
      <c r="E59" s="190">
        <v>199.375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51"/>
      <c r="Z59" s="151"/>
      <c r="AA59" s="151"/>
      <c r="AB59" s="151"/>
      <c r="AC59" s="151"/>
      <c r="AD59" s="151"/>
      <c r="AE59" s="151"/>
      <c r="AF59" s="151"/>
      <c r="AG59" s="151" t="s">
        <v>264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58"/>
      <c r="B60" s="159"/>
      <c r="C60" s="192" t="s">
        <v>1003</v>
      </c>
      <c r="D60" s="189"/>
      <c r="E60" s="190">
        <v>164.40600000000001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51"/>
      <c r="Z60" s="151"/>
      <c r="AA60" s="151"/>
      <c r="AB60" s="151"/>
      <c r="AC60" s="151"/>
      <c r="AD60" s="151"/>
      <c r="AE60" s="151"/>
      <c r="AF60" s="151"/>
      <c r="AG60" s="151" t="s">
        <v>264</v>
      </c>
      <c r="AH60" s="151">
        <v>0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">
      <c r="A61" s="168">
        <v>14</v>
      </c>
      <c r="B61" s="169" t="s">
        <v>470</v>
      </c>
      <c r="C61" s="185" t="s">
        <v>471</v>
      </c>
      <c r="D61" s="170" t="s">
        <v>258</v>
      </c>
      <c r="E61" s="171">
        <v>875.75261999999998</v>
      </c>
      <c r="F61" s="172"/>
      <c r="G61" s="173">
        <f>ROUND(E61*F61,2)</f>
        <v>0</v>
      </c>
      <c r="H61" s="172"/>
      <c r="I61" s="173">
        <f>ROUND(E61*H61,2)</f>
        <v>0</v>
      </c>
      <c r="J61" s="172"/>
      <c r="K61" s="173">
        <f>ROUND(E61*J61,2)</f>
        <v>0</v>
      </c>
      <c r="L61" s="173">
        <v>21</v>
      </c>
      <c r="M61" s="173">
        <f>G61*(1+L61/100)</f>
        <v>0</v>
      </c>
      <c r="N61" s="173">
        <v>0</v>
      </c>
      <c r="O61" s="173">
        <f>ROUND(E61*N61,2)</f>
        <v>0</v>
      </c>
      <c r="P61" s="173">
        <v>0</v>
      </c>
      <c r="Q61" s="173">
        <f>ROUND(E61*P61,2)</f>
        <v>0</v>
      </c>
      <c r="R61" s="173" t="s">
        <v>229</v>
      </c>
      <c r="S61" s="173" t="s">
        <v>148</v>
      </c>
      <c r="T61" s="174" t="s">
        <v>148</v>
      </c>
      <c r="U61" s="160">
        <v>0.15</v>
      </c>
      <c r="V61" s="160">
        <f>ROUND(E61*U61,2)</f>
        <v>131.36000000000001</v>
      </c>
      <c r="W61" s="160"/>
      <c r="X61" s="160" t="s">
        <v>230</v>
      </c>
      <c r="Y61" s="151"/>
      <c r="Z61" s="151"/>
      <c r="AA61" s="151"/>
      <c r="AB61" s="151"/>
      <c r="AC61" s="151"/>
      <c r="AD61" s="151"/>
      <c r="AE61" s="151"/>
      <c r="AF61" s="151"/>
      <c r="AG61" s="151" t="s">
        <v>231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33.75" outlineLevel="1" x14ac:dyDescent="0.2">
      <c r="A62" s="158"/>
      <c r="B62" s="159"/>
      <c r="C62" s="255" t="s">
        <v>271</v>
      </c>
      <c r="D62" s="256"/>
      <c r="E62" s="256"/>
      <c r="F62" s="256"/>
      <c r="G62" s="256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51"/>
      <c r="Z62" s="151"/>
      <c r="AA62" s="151"/>
      <c r="AB62" s="151"/>
      <c r="AC62" s="151"/>
      <c r="AD62" s="151"/>
      <c r="AE62" s="151"/>
      <c r="AF62" s="151"/>
      <c r="AG62" s="151" t="s">
        <v>233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91" t="str">
        <f>C62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58"/>
      <c r="B63" s="159"/>
      <c r="C63" s="192" t="s">
        <v>1004</v>
      </c>
      <c r="D63" s="189"/>
      <c r="E63" s="190">
        <v>875.75262999999995</v>
      </c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51"/>
      <c r="Z63" s="151"/>
      <c r="AA63" s="151"/>
      <c r="AB63" s="151"/>
      <c r="AC63" s="151"/>
      <c r="AD63" s="151"/>
      <c r="AE63" s="151"/>
      <c r="AF63" s="151"/>
      <c r="AG63" s="151" t="s">
        <v>264</v>
      </c>
      <c r="AH63" s="151">
        <v>0</v>
      </c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68">
        <v>15</v>
      </c>
      <c r="B64" s="169" t="s">
        <v>473</v>
      </c>
      <c r="C64" s="185" t="s">
        <v>474</v>
      </c>
      <c r="D64" s="170" t="s">
        <v>258</v>
      </c>
      <c r="E64" s="171">
        <v>318.45549999999997</v>
      </c>
      <c r="F64" s="172"/>
      <c r="G64" s="173">
        <f>ROUND(E64*F64,2)</f>
        <v>0</v>
      </c>
      <c r="H64" s="172"/>
      <c r="I64" s="173">
        <f>ROUND(E64*H64,2)</f>
        <v>0</v>
      </c>
      <c r="J64" s="172"/>
      <c r="K64" s="173">
        <f>ROUND(E64*J64,2)</f>
        <v>0</v>
      </c>
      <c r="L64" s="173">
        <v>21</v>
      </c>
      <c r="M64" s="173">
        <f>G64*(1+L64/100)</f>
        <v>0</v>
      </c>
      <c r="N64" s="173">
        <v>0</v>
      </c>
      <c r="O64" s="173">
        <f>ROUND(E64*N64,2)</f>
        <v>0</v>
      </c>
      <c r="P64" s="173">
        <v>0</v>
      </c>
      <c r="Q64" s="173">
        <f>ROUND(E64*P64,2)</f>
        <v>0</v>
      </c>
      <c r="R64" s="173" t="s">
        <v>229</v>
      </c>
      <c r="S64" s="173" t="s">
        <v>148</v>
      </c>
      <c r="T64" s="174" t="s">
        <v>148</v>
      </c>
      <c r="U64" s="160">
        <v>0.53</v>
      </c>
      <c r="V64" s="160">
        <f>ROUND(E64*U64,2)</f>
        <v>168.78</v>
      </c>
      <c r="W64" s="160"/>
      <c r="X64" s="160" t="s">
        <v>230</v>
      </c>
      <c r="Y64" s="151"/>
      <c r="Z64" s="151"/>
      <c r="AA64" s="151"/>
      <c r="AB64" s="151"/>
      <c r="AC64" s="151"/>
      <c r="AD64" s="151"/>
      <c r="AE64" s="151"/>
      <c r="AF64" s="151"/>
      <c r="AG64" s="151" t="s">
        <v>231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33.75" outlineLevel="1" x14ac:dyDescent="0.2">
      <c r="A65" s="158"/>
      <c r="B65" s="159"/>
      <c r="C65" s="255" t="s">
        <v>271</v>
      </c>
      <c r="D65" s="256"/>
      <c r="E65" s="256"/>
      <c r="F65" s="256"/>
      <c r="G65" s="256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51"/>
      <c r="Z65" s="151"/>
      <c r="AA65" s="151"/>
      <c r="AB65" s="151"/>
      <c r="AC65" s="151"/>
      <c r="AD65" s="151"/>
      <c r="AE65" s="151"/>
      <c r="AF65" s="151"/>
      <c r="AG65" s="151" t="s">
        <v>233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91" t="str">
        <f>C65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65" s="151"/>
      <c r="BC65" s="151"/>
      <c r="BD65" s="151"/>
      <c r="BE65" s="151"/>
      <c r="BF65" s="151"/>
      <c r="BG65" s="151"/>
      <c r="BH65" s="151"/>
    </row>
    <row r="66" spans="1:60" outlineLevel="1" x14ac:dyDescent="0.2">
      <c r="A66" s="158"/>
      <c r="B66" s="159"/>
      <c r="C66" s="192" t="s">
        <v>1005</v>
      </c>
      <c r="D66" s="189"/>
      <c r="E66" s="190">
        <v>4.95</v>
      </c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51"/>
      <c r="Z66" s="151"/>
      <c r="AA66" s="151"/>
      <c r="AB66" s="151"/>
      <c r="AC66" s="151"/>
      <c r="AD66" s="151"/>
      <c r="AE66" s="151"/>
      <c r="AF66" s="151"/>
      <c r="AG66" s="151" t="s">
        <v>264</v>
      </c>
      <c r="AH66" s="151">
        <v>0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outlineLevel="1" x14ac:dyDescent="0.2">
      <c r="A67" s="158"/>
      <c r="B67" s="159"/>
      <c r="C67" s="192" t="s">
        <v>1006</v>
      </c>
      <c r="D67" s="189"/>
      <c r="E67" s="190">
        <v>38.674999999999997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51"/>
      <c r="Z67" s="151"/>
      <c r="AA67" s="151"/>
      <c r="AB67" s="151"/>
      <c r="AC67" s="151"/>
      <c r="AD67" s="151"/>
      <c r="AE67" s="151"/>
      <c r="AF67" s="151"/>
      <c r="AG67" s="151" t="s">
        <v>264</v>
      </c>
      <c r="AH67" s="151">
        <v>0</v>
      </c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outlineLevel="1" x14ac:dyDescent="0.2">
      <c r="A68" s="158"/>
      <c r="B68" s="159"/>
      <c r="C68" s="192" t="s">
        <v>1007</v>
      </c>
      <c r="D68" s="189"/>
      <c r="E68" s="190">
        <v>31.906500000000001</v>
      </c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51"/>
      <c r="Z68" s="151"/>
      <c r="AA68" s="151"/>
      <c r="AB68" s="151"/>
      <c r="AC68" s="151"/>
      <c r="AD68" s="151"/>
      <c r="AE68" s="151"/>
      <c r="AF68" s="151"/>
      <c r="AG68" s="151" t="s">
        <v>264</v>
      </c>
      <c r="AH68" s="151">
        <v>0</v>
      </c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1" x14ac:dyDescent="0.2">
      <c r="A69" s="158"/>
      <c r="B69" s="159"/>
      <c r="C69" s="192" t="s">
        <v>1008</v>
      </c>
      <c r="D69" s="189"/>
      <c r="E69" s="190">
        <v>43.85</v>
      </c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51"/>
      <c r="Z69" s="151"/>
      <c r="AA69" s="151"/>
      <c r="AB69" s="151"/>
      <c r="AC69" s="151"/>
      <c r="AD69" s="151"/>
      <c r="AE69" s="151"/>
      <c r="AF69" s="151"/>
      <c r="AG69" s="151" t="s">
        <v>264</v>
      </c>
      <c r="AH69" s="151">
        <v>0</v>
      </c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">
      <c r="A70" s="158"/>
      <c r="B70" s="159"/>
      <c r="C70" s="192" t="s">
        <v>1009</v>
      </c>
      <c r="D70" s="189"/>
      <c r="E70" s="190">
        <v>52.85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51"/>
      <c r="Z70" s="151"/>
      <c r="AA70" s="151"/>
      <c r="AB70" s="151"/>
      <c r="AC70" s="151"/>
      <c r="AD70" s="151"/>
      <c r="AE70" s="151"/>
      <c r="AF70" s="151"/>
      <c r="AG70" s="151" t="s">
        <v>264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58"/>
      <c r="B71" s="159"/>
      <c r="C71" s="192" t="s">
        <v>1010</v>
      </c>
      <c r="D71" s="189"/>
      <c r="E71" s="190">
        <v>72.339500000000001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51"/>
      <c r="Z71" s="151"/>
      <c r="AA71" s="151"/>
      <c r="AB71" s="151"/>
      <c r="AC71" s="151"/>
      <c r="AD71" s="151"/>
      <c r="AE71" s="151"/>
      <c r="AF71" s="151"/>
      <c r="AG71" s="151" t="s">
        <v>264</v>
      </c>
      <c r="AH71" s="151">
        <v>0</v>
      </c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1" x14ac:dyDescent="0.2">
      <c r="A72" s="158"/>
      <c r="B72" s="159"/>
      <c r="C72" s="192" t="s">
        <v>1011</v>
      </c>
      <c r="D72" s="189"/>
      <c r="E72" s="190">
        <v>7.7424999999999997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51"/>
      <c r="Z72" s="151"/>
      <c r="AA72" s="151"/>
      <c r="AB72" s="151"/>
      <c r="AC72" s="151"/>
      <c r="AD72" s="151"/>
      <c r="AE72" s="151"/>
      <c r="AF72" s="151"/>
      <c r="AG72" s="151" t="s">
        <v>264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1" x14ac:dyDescent="0.2">
      <c r="A73" s="158"/>
      <c r="B73" s="159"/>
      <c r="C73" s="192" t="s">
        <v>1012</v>
      </c>
      <c r="D73" s="189"/>
      <c r="E73" s="190">
        <v>36.25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51"/>
      <c r="Z73" s="151"/>
      <c r="AA73" s="151"/>
      <c r="AB73" s="151"/>
      <c r="AC73" s="151"/>
      <c r="AD73" s="151"/>
      <c r="AE73" s="151"/>
      <c r="AF73" s="151"/>
      <c r="AG73" s="151" t="s">
        <v>264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58"/>
      <c r="B74" s="159"/>
      <c r="C74" s="192" t="s">
        <v>1013</v>
      </c>
      <c r="D74" s="189"/>
      <c r="E74" s="190">
        <v>29.891999999999999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51"/>
      <c r="Z74" s="151"/>
      <c r="AA74" s="151"/>
      <c r="AB74" s="151"/>
      <c r="AC74" s="151"/>
      <c r="AD74" s="151"/>
      <c r="AE74" s="151"/>
      <c r="AF74" s="151"/>
      <c r="AG74" s="151" t="s">
        <v>264</v>
      </c>
      <c r="AH74" s="151">
        <v>0</v>
      </c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 x14ac:dyDescent="0.2">
      <c r="A75" s="168">
        <v>16</v>
      </c>
      <c r="B75" s="169" t="s">
        <v>669</v>
      </c>
      <c r="C75" s="185" t="s">
        <v>670</v>
      </c>
      <c r="D75" s="170" t="s">
        <v>258</v>
      </c>
      <c r="E75" s="171">
        <v>159.22774999999999</v>
      </c>
      <c r="F75" s="172"/>
      <c r="G75" s="173">
        <f>ROUND(E75*F75,2)</f>
        <v>0</v>
      </c>
      <c r="H75" s="172"/>
      <c r="I75" s="173">
        <f>ROUND(E75*H75,2)</f>
        <v>0</v>
      </c>
      <c r="J75" s="172"/>
      <c r="K75" s="173">
        <f>ROUND(E75*J75,2)</f>
        <v>0</v>
      </c>
      <c r="L75" s="173">
        <v>21</v>
      </c>
      <c r="M75" s="173">
        <f>G75*(1+L75/100)</f>
        <v>0</v>
      </c>
      <c r="N75" s="173">
        <v>0</v>
      </c>
      <c r="O75" s="173">
        <f>ROUND(E75*N75,2)</f>
        <v>0</v>
      </c>
      <c r="P75" s="173">
        <v>0</v>
      </c>
      <c r="Q75" s="173">
        <f>ROUND(E75*P75,2)</f>
        <v>0</v>
      </c>
      <c r="R75" s="173" t="s">
        <v>229</v>
      </c>
      <c r="S75" s="173" t="s">
        <v>148</v>
      </c>
      <c r="T75" s="174" t="s">
        <v>148</v>
      </c>
      <c r="U75" s="160">
        <v>7.52</v>
      </c>
      <c r="V75" s="160">
        <f>ROUND(E75*U75,2)</f>
        <v>1197.3900000000001</v>
      </c>
      <c r="W75" s="160"/>
      <c r="X75" s="160" t="s">
        <v>230</v>
      </c>
      <c r="Y75" s="151"/>
      <c r="Z75" s="151"/>
      <c r="AA75" s="151"/>
      <c r="AB75" s="151"/>
      <c r="AC75" s="151"/>
      <c r="AD75" s="151"/>
      <c r="AE75" s="151"/>
      <c r="AF75" s="151"/>
      <c r="AG75" s="151" t="s">
        <v>231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22.5" outlineLevel="1" x14ac:dyDescent="0.2">
      <c r="A76" s="158"/>
      <c r="B76" s="159"/>
      <c r="C76" s="255" t="s">
        <v>671</v>
      </c>
      <c r="D76" s="256"/>
      <c r="E76" s="256"/>
      <c r="F76" s="256"/>
      <c r="G76" s="256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51"/>
      <c r="Z76" s="151"/>
      <c r="AA76" s="151"/>
      <c r="AB76" s="151"/>
      <c r="AC76" s="151"/>
      <c r="AD76" s="151"/>
      <c r="AE76" s="151"/>
      <c r="AF76" s="151"/>
      <c r="AG76" s="151" t="s">
        <v>233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91" t="str">
        <f>C76</f>
        <v>zapažených i nezapažených v hornině tř. 5 - 7 s případným nutným přemístěním výkopku ve výkopišti, bez naložení, s přehozením výkopku na přilehlém terénu na vzdálenost do 3 m od okraje jámy nebo zářezu, nebo do 5 m od osy rýhy, nebo do 5 m od hrany šachty.</v>
      </c>
      <c r="BB76" s="151"/>
      <c r="BC76" s="151"/>
      <c r="BD76" s="151"/>
      <c r="BE76" s="151"/>
      <c r="BF76" s="151"/>
      <c r="BG76" s="151"/>
      <c r="BH76" s="151"/>
    </row>
    <row r="77" spans="1:60" outlineLevel="1" x14ac:dyDescent="0.2">
      <c r="A77" s="158"/>
      <c r="B77" s="159"/>
      <c r="C77" s="192" t="s">
        <v>1014</v>
      </c>
      <c r="D77" s="189"/>
      <c r="E77" s="190">
        <v>2.4750000000000001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51"/>
      <c r="Z77" s="151"/>
      <c r="AA77" s="151"/>
      <c r="AB77" s="151"/>
      <c r="AC77" s="151"/>
      <c r="AD77" s="151"/>
      <c r="AE77" s="151"/>
      <c r="AF77" s="151"/>
      <c r="AG77" s="151" t="s">
        <v>264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 x14ac:dyDescent="0.2">
      <c r="A78" s="158"/>
      <c r="B78" s="159"/>
      <c r="C78" s="192" t="s">
        <v>1015</v>
      </c>
      <c r="D78" s="189"/>
      <c r="E78" s="190">
        <v>19.337499999999999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51"/>
      <c r="Z78" s="151"/>
      <c r="AA78" s="151"/>
      <c r="AB78" s="151"/>
      <c r="AC78" s="151"/>
      <c r="AD78" s="151"/>
      <c r="AE78" s="151"/>
      <c r="AF78" s="151"/>
      <c r="AG78" s="151" t="s">
        <v>264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 x14ac:dyDescent="0.2">
      <c r="A79" s="158"/>
      <c r="B79" s="159"/>
      <c r="C79" s="192" t="s">
        <v>1016</v>
      </c>
      <c r="D79" s="189"/>
      <c r="E79" s="190">
        <v>15.953250000000001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51"/>
      <c r="Z79" s="151"/>
      <c r="AA79" s="151"/>
      <c r="AB79" s="151"/>
      <c r="AC79" s="151"/>
      <c r="AD79" s="151"/>
      <c r="AE79" s="151"/>
      <c r="AF79" s="151"/>
      <c r="AG79" s="151" t="s">
        <v>264</v>
      </c>
      <c r="AH79" s="151">
        <v>0</v>
      </c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1" x14ac:dyDescent="0.2">
      <c r="A80" s="158"/>
      <c r="B80" s="159"/>
      <c r="C80" s="192" t="s">
        <v>1017</v>
      </c>
      <c r="D80" s="189"/>
      <c r="E80" s="190">
        <v>21.925000000000001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51"/>
      <c r="Z80" s="151"/>
      <c r="AA80" s="151"/>
      <c r="AB80" s="151"/>
      <c r="AC80" s="151"/>
      <c r="AD80" s="151"/>
      <c r="AE80" s="151"/>
      <c r="AF80" s="151"/>
      <c r="AG80" s="151" t="s">
        <v>264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58"/>
      <c r="B81" s="159"/>
      <c r="C81" s="192" t="s">
        <v>1018</v>
      </c>
      <c r="D81" s="189"/>
      <c r="E81" s="190">
        <v>26.425000000000001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51"/>
      <c r="Z81" s="151"/>
      <c r="AA81" s="151"/>
      <c r="AB81" s="151"/>
      <c r="AC81" s="151"/>
      <c r="AD81" s="151"/>
      <c r="AE81" s="151"/>
      <c r="AF81" s="151"/>
      <c r="AG81" s="151" t="s">
        <v>264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">
      <c r="A82" s="158"/>
      <c r="B82" s="159"/>
      <c r="C82" s="192" t="s">
        <v>1019</v>
      </c>
      <c r="D82" s="189"/>
      <c r="E82" s="190">
        <v>36.169750000000001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51"/>
      <c r="Z82" s="151"/>
      <c r="AA82" s="151"/>
      <c r="AB82" s="151"/>
      <c r="AC82" s="151"/>
      <c r="AD82" s="151"/>
      <c r="AE82" s="151"/>
      <c r="AF82" s="151"/>
      <c r="AG82" s="151" t="s">
        <v>264</v>
      </c>
      <c r="AH82" s="151">
        <v>0</v>
      </c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1" x14ac:dyDescent="0.2">
      <c r="A83" s="158"/>
      <c r="B83" s="159"/>
      <c r="C83" s="192" t="s">
        <v>1020</v>
      </c>
      <c r="D83" s="189"/>
      <c r="E83" s="190">
        <v>3.8712499999999999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51"/>
      <c r="Z83" s="151"/>
      <c r="AA83" s="151"/>
      <c r="AB83" s="151"/>
      <c r="AC83" s="151"/>
      <c r="AD83" s="151"/>
      <c r="AE83" s="151"/>
      <c r="AF83" s="151"/>
      <c r="AG83" s="151" t="s">
        <v>264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outlineLevel="1" x14ac:dyDescent="0.2">
      <c r="A84" s="158"/>
      <c r="B84" s="159"/>
      <c r="C84" s="192" t="s">
        <v>1021</v>
      </c>
      <c r="D84" s="189"/>
      <c r="E84" s="190">
        <v>18.125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51"/>
      <c r="Z84" s="151"/>
      <c r="AA84" s="151"/>
      <c r="AB84" s="151"/>
      <c r="AC84" s="151"/>
      <c r="AD84" s="151"/>
      <c r="AE84" s="151"/>
      <c r="AF84" s="151"/>
      <c r="AG84" s="151" t="s">
        <v>264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">
      <c r="A85" s="158"/>
      <c r="B85" s="159"/>
      <c r="C85" s="192" t="s">
        <v>1022</v>
      </c>
      <c r="D85" s="189"/>
      <c r="E85" s="190">
        <v>14.946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51"/>
      <c r="Z85" s="151"/>
      <c r="AA85" s="151"/>
      <c r="AB85" s="151"/>
      <c r="AC85" s="151"/>
      <c r="AD85" s="151"/>
      <c r="AE85" s="151"/>
      <c r="AF85" s="151"/>
      <c r="AG85" s="151" t="s">
        <v>264</v>
      </c>
      <c r="AH85" s="151">
        <v>0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22.5" outlineLevel="1" x14ac:dyDescent="0.2">
      <c r="A86" s="168">
        <v>17</v>
      </c>
      <c r="B86" s="169" t="s">
        <v>489</v>
      </c>
      <c r="C86" s="185" t="s">
        <v>490</v>
      </c>
      <c r="D86" s="170" t="s">
        <v>282</v>
      </c>
      <c r="E86" s="171">
        <v>50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21</v>
      </c>
      <c r="M86" s="173">
        <f>G86*(1+L86/100)</f>
        <v>0</v>
      </c>
      <c r="N86" s="173">
        <v>8.5999999999999998E-4</v>
      </c>
      <c r="O86" s="173">
        <f>ROUND(E86*N86,2)</f>
        <v>0.04</v>
      </c>
      <c r="P86" s="173">
        <v>0</v>
      </c>
      <c r="Q86" s="173">
        <f>ROUND(E86*P86,2)</f>
        <v>0</v>
      </c>
      <c r="R86" s="173" t="s">
        <v>229</v>
      </c>
      <c r="S86" s="173" t="s">
        <v>148</v>
      </c>
      <c r="T86" s="174" t="s">
        <v>148</v>
      </c>
      <c r="U86" s="160">
        <v>0.47899999999999998</v>
      </c>
      <c r="V86" s="160">
        <f>ROUND(E86*U86,2)</f>
        <v>23.95</v>
      </c>
      <c r="W86" s="160"/>
      <c r="X86" s="160" t="s">
        <v>230</v>
      </c>
      <c r="Y86" s="151"/>
      <c r="Z86" s="151"/>
      <c r="AA86" s="151"/>
      <c r="AB86" s="151"/>
      <c r="AC86" s="151"/>
      <c r="AD86" s="151"/>
      <c r="AE86" s="151"/>
      <c r="AF86" s="151"/>
      <c r="AG86" s="151" t="s">
        <v>231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 x14ac:dyDescent="0.2">
      <c r="A87" s="158"/>
      <c r="B87" s="159"/>
      <c r="C87" s="255" t="s">
        <v>283</v>
      </c>
      <c r="D87" s="256"/>
      <c r="E87" s="256"/>
      <c r="F87" s="256"/>
      <c r="G87" s="256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51"/>
      <c r="Z87" s="151"/>
      <c r="AA87" s="151"/>
      <c r="AB87" s="151"/>
      <c r="AC87" s="151"/>
      <c r="AD87" s="151"/>
      <c r="AE87" s="151"/>
      <c r="AF87" s="151"/>
      <c r="AG87" s="151" t="s">
        <v>233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1" x14ac:dyDescent="0.2">
      <c r="A88" s="168">
        <v>18</v>
      </c>
      <c r="B88" s="169" t="s">
        <v>491</v>
      </c>
      <c r="C88" s="185" t="s">
        <v>492</v>
      </c>
      <c r="D88" s="170" t="s">
        <v>282</v>
      </c>
      <c r="E88" s="171">
        <v>50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73">
        <v>0</v>
      </c>
      <c r="O88" s="173">
        <f>ROUND(E88*N88,2)</f>
        <v>0</v>
      </c>
      <c r="P88" s="173">
        <v>0</v>
      </c>
      <c r="Q88" s="173">
        <f>ROUND(E88*P88,2)</f>
        <v>0</v>
      </c>
      <c r="R88" s="173" t="s">
        <v>229</v>
      </c>
      <c r="S88" s="173" t="s">
        <v>148</v>
      </c>
      <c r="T88" s="174" t="s">
        <v>148</v>
      </c>
      <c r="U88" s="160">
        <v>0.32700000000000001</v>
      </c>
      <c r="V88" s="160">
        <f>ROUND(E88*U88,2)</f>
        <v>16.350000000000001</v>
      </c>
      <c r="W88" s="160"/>
      <c r="X88" s="160" t="s">
        <v>230</v>
      </c>
      <c r="Y88" s="151"/>
      <c r="Z88" s="151"/>
      <c r="AA88" s="151"/>
      <c r="AB88" s="151"/>
      <c r="AC88" s="151"/>
      <c r="AD88" s="151"/>
      <c r="AE88" s="151"/>
      <c r="AF88" s="151"/>
      <c r="AG88" s="151" t="s">
        <v>231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">
      <c r="A89" s="158"/>
      <c r="B89" s="159"/>
      <c r="C89" s="255" t="s">
        <v>287</v>
      </c>
      <c r="D89" s="256"/>
      <c r="E89" s="256"/>
      <c r="F89" s="256"/>
      <c r="G89" s="256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51"/>
      <c r="Z89" s="151"/>
      <c r="AA89" s="151"/>
      <c r="AB89" s="151"/>
      <c r="AC89" s="151"/>
      <c r="AD89" s="151"/>
      <c r="AE89" s="151"/>
      <c r="AF89" s="151"/>
      <c r="AG89" s="151" t="s">
        <v>233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22.5" outlineLevel="1" x14ac:dyDescent="0.2">
      <c r="A90" s="168">
        <v>19</v>
      </c>
      <c r="B90" s="169" t="s">
        <v>504</v>
      </c>
      <c r="C90" s="185" t="s">
        <v>505</v>
      </c>
      <c r="D90" s="170" t="s">
        <v>228</v>
      </c>
      <c r="E90" s="171">
        <v>135</v>
      </c>
      <c r="F90" s="172"/>
      <c r="G90" s="173">
        <f>ROUND(E90*F90,2)</f>
        <v>0</v>
      </c>
      <c r="H90" s="172"/>
      <c r="I90" s="173">
        <f>ROUND(E90*H90,2)</f>
        <v>0</v>
      </c>
      <c r="J90" s="172"/>
      <c r="K90" s="173">
        <f>ROUND(E90*J90,2)</f>
        <v>0</v>
      </c>
      <c r="L90" s="173">
        <v>21</v>
      </c>
      <c r="M90" s="173">
        <f>G90*(1+L90/100)</f>
        <v>0</v>
      </c>
      <c r="N90" s="173">
        <v>0</v>
      </c>
      <c r="O90" s="173">
        <f>ROUND(E90*N90,2)</f>
        <v>0</v>
      </c>
      <c r="P90" s="173">
        <v>0</v>
      </c>
      <c r="Q90" s="173">
        <f>ROUND(E90*P90,2)</f>
        <v>0</v>
      </c>
      <c r="R90" s="173" t="s">
        <v>229</v>
      </c>
      <c r="S90" s="173" t="s">
        <v>148</v>
      </c>
      <c r="T90" s="174" t="s">
        <v>148</v>
      </c>
      <c r="U90" s="160">
        <v>2.48</v>
      </c>
      <c r="V90" s="160">
        <f>ROUND(E90*U90,2)</f>
        <v>334.8</v>
      </c>
      <c r="W90" s="160"/>
      <c r="X90" s="160" t="s">
        <v>230</v>
      </c>
      <c r="Y90" s="151"/>
      <c r="Z90" s="151"/>
      <c r="AA90" s="151"/>
      <c r="AB90" s="151"/>
      <c r="AC90" s="151"/>
      <c r="AD90" s="151"/>
      <c r="AE90" s="151"/>
      <c r="AF90" s="151"/>
      <c r="AG90" s="151" t="s">
        <v>231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outlineLevel="1" x14ac:dyDescent="0.2">
      <c r="A91" s="158"/>
      <c r="B91" s="159"/>
      <c r="C91" s="255" t="s">
        <v>495</v>
      </c>
      <c r="D91" s="256"/>
      <c r="E91" s="256"/>
      <c r="F91" s="256"/>
      <c r="G91" s="256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51"/>
      <c r="Z91" s="151"/>
      <c r="AA91" s="151"/>
      <c r="AB91" s="151"/>
      <c r="AC91" s="151"/>
      <c r="AD91" s="151"/>
      <c r="AE91" s="151"/>
      <c r="AF91" s="151"/>
      <c r="AG91" s="151" t="s">
        <v>233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22.5" outlineLevel="1" x14ac:dyDescent="0.2">
      <c r="A92" s="168">
        <v>20</v>
      </c>
      <c r="B92" s="169" t="s">
        <v>512</v>
      </c>
      <c r="C92" s="185" t="s">
        <v>513</v>
      </c>
      <c r="D92" s="170" t="s">
        <v>228</v>
      </c>
      <c r="E92" s="171">
        <v>135</v>
      </c>
      <c r="F92" s="172"/>
      <c r="G92" s="173">
        <f>ROUND(E92*F92,2)</f>
        <v>0</v>
      </c>
      <c r="H92" s="172"/>
      <c r="I92" s="173">
        <f>ROUND(E92*H92,2)</f>
        <v>0</v>
      </c>
      <c r="J92" s="172"/>
      <c r="K92" s="173">
        <f>ROUND(E92*J92,2)</f>
        <v>0</v>
      </c>
      <c r="L92" s="173">
        <v>21</v>
      </c>
      <c r="M92" s="173">
        <f>G92*(1+L92/100)</f>
        <v>0</v>
      </c>
      <c r="N92" s="173">
        <v>0</v>
      </c>
      <c r="O92" s="173">
        <f>ROUND(E92*N92,2)</f>
        <v>0</v>
      </c>
      <c r="P92" s="173">
        <v>0</v>
      </c>
      <c r="Q92" s="173">
        <f>ROUND(E92*P92,2)</f>
        <v>0</v>
      </c>
      <c r="R92" s="173" t="s">
        <v>229</v>
      </c>
      <c r="S92" s="173" t="s">
        <v>148</v>
      </c>
      <c r="T92" s="174" t="s">
        <v>148</v>
      </c>
      <c r="U92" s="160">
        <v>2.4700000000000002</v>
      </c>
      <c r="V92" s="160">
        <f>ROUND(E92*U92,2)</f>
        <v>333.45</v>
      </c>
      <c r="W92" s="160"/>
      <c r="X92" s="160" t="s">
        <v>230</v>
      </c>
      <c r="Y92" s="151"/>
      <c r="Z92" s="151"/>
      <c r="AA92" s="151"/>
      <c r="AB92" s="151"/>
      <c r="AC92" s="151"/>
      <c r="AD92" s="151"/>
      <c r="AE92" s="151"/>
      <c r="AF92" s="151"/>
      <c r="AG92" s="151" t="s">
        <v>231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 x14ac:dyDescent="0.2">
      <c r="A93" s="158"/>
      <c r="B93" s="159"/>
      <c r="C93" s="255" t="s">
        <v>495</v>
      </c>
      <c r="D93" s="256"/>
      <c r="E93" s="256"/>
      <c r="F93" s="256"/>
      <c r="G93" s="256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51"/>
      <c r="Z93" s="151"/>
      <c r="AA93" s="151"/>
      <c r="AB93" s="151"/>
      <c r="AC93" s="151"/>
      <c r="AD93" s="151"/>
      <c r="AE93" s="151"/>
      <c r="AF93" s="151"/>
      <c r="AG93" s="151" t="s">
        <v>233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 x14ac:dyDescent="0.2">
      <c r="A94" s="168">
        <v>21</v>
      </c>
      <c r="B94" s="169" t="s">
        <v>717</v>
      </c>
      <c r="C94" s="185" t="s">
        <v>718</v>
      </c>
      <c r="D94" s="170" t="s">
        <v>258</v>
      </c>
      <c r="E94" s="171">
        <v>1341.22945</v>
      </c>
      <c r="F94" s="172"/>
      <c r="G94" s="173">
        <f>ROUND(E94*F94,2)</f>
        <v>0</v>
      </c>
      <c r="H94" s="172"/>
      <c r="I94" s="173">
        <f>ROUND(E94*H94,2)</f>
        <v>0</v>
      </c>
      <c r="J94" s="172"/>
      <c r="K94" s="173">
        <f>ROUND(E94*J94,2)</f>
        <v>0</v>
      </c>
      <c r="L94" s="173">
        <v>21</v>
      </c>
      <c r="M94" s="173">
        <f>G94*(1+L94/100)</f>
        <v>0</v>
      </c>
      <c r="N94" s="173">
        <v>0</v>
      </c>
      <c r="O94" s="173">
        <f>ROUND(E94*N94,2)</f>
        <v>0</v>
      </c>
      <c r="P94" s="173">
        <v>0</v>
      </c>
      <c r="Q94" s="173">
        <f>ROUND(E94*P94,2)</f>
        <v>0</v>
      </c>
      <c r="R94" s="173" t="s">
        <v>229</v>
      </c>
      <c r="S94" s="173" t="s">
        <v>148</v>
      </c>
      <c r="T94" s="174" t="s">
        <v>148</v>
      </c>
      <c r="U94" s="160">
        <v>0.63</v>
      </c>
      <c r="V94" s="160">
        <f>ROUND(E94*U94,2)</f>
        <v>844.97</v>
      </c>
      <c r="W94" s="160"/>
      <c r="X94" s="160" t="s">
        <v>230</v>
      </c>
      <c r="Y94" s="151"/>
      <c r="Z94" s="151"/>
      <c r="AA94" s="151"/>
      <c r="AB94" s="151"/>
      <c r="AC94" s="151"/>
      <c r="AD94" s="151"/>
      <c r="AE94" s="151"/>
      <c r="AF94" s="151"/>
      <c r="AG94" s="151" t="s">
        <v>231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 x14ac:dyDescent="0.2">
      <c r="A95" s="158"/>
      <c r="B95" s="159"/>
      <c r="C95" s="255" t="s">
        <v>290</v>
      </c>
      <c r="D95" s="256"/>
      <c r="E95" s="256"/>
      <c r="F95" s="256"/>
      <c r="G95" s="256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51"/>
      <c r="Z95" s="151"/>
      <c r="AA95" s="151"/>
      <c r="AB95" s="151"/>
      <c r="AC95" s="151"/>
      <c r="AD95" s="151"/>
      <c r="AE95" s="151"/>
      <c r="AF95" s="151"/>
      <c r="AG95" s="151" t="s">
        <v>233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91" t="str">
        <f>C95</f>
        <v>bez naložení do dopravní nádoby, ale s vyprázdněním dopravní nádoby na hromadu nebo na dopravní prostředek,</v>
      </c>
      <c r="BB95" s="151"/>
      <c r="BC95" s="151"/>
      <c r="BD95" s="151"/>
      <c r="BE95" s="151"/>
      <c r="BF95" s="151"/>
      <c r="BG95" s="151"/>
      <c r="BH95" s="151"/>
    </row>
    <row r="96" spans="1:60" outlineLevel="1" x14ac:dyDescent="0.2">
      <c r="A96" s="158"/>
      <c r="B96" s="159"/>
      <c r="C96" s="192" t="s">
        <v>1023</v>
      </c>
      <c r="D96" s="189"/>
      <c r="E96" s="190">
        <v>67.375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51"/>
      <c r="Z96" s="151"/>
      <c r="AA96" s="151"/>
      <c r="AB96" s="151"/>
      <c r="AC96" s="151"/>
      <c r="AD96" s="151"/>
      <c r="AE96" s="151"/>
      <c r="AF96" s="151"/>
      <c r="AG96" s="151" t="s">
        <v>264</v>
      </c>
      <c r="AH96" s="151">
        <v>0</v>
      </c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 x14ac:dyDescent="0.2">
      <c r="A97" s="158"/>
      <c r="B97" s="159"/>
      <c r="C97" s="192" t="s">
        <v>1024</v>
      </c>
      <c r="D97" s="189"/>
      <c r="E97" s="190">
        <v>1273.85445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51"/>
      <c r="Z97" s="151"/>
      <c r="AA97" s="151"/>
      <c r="AB97" s="151"/>
      <c r="AC97" s="151"/>
      <c r="AD97" s="151"/>
      <c r="AE97" s="151"/>
      <c r="AF97" s="151"/>
      <c r="AG97" s="151" t="s">
        <v>264</v>
      </c>
      <c r="AH97" s="151">
        <v>0</v>
      </c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 x14ac:dyDescent="0.2">
      <c r="A98" s="168">
        <v>22</v>
      </c>
      <c r="B98" s="169" t="s">
        <v>520</v>
      </c>
      <c r="C98" s="185" t="s">
        <v>521</v>
      </c>
      <c r="D98" s="170" t="s">
        <v>258</v>
      </c>
      <c r="E98" s="171">
        <v>270.49385000000001</v>
      </c>
      <c r="F98" s="172"/>
      <c r="G98" s="173">
        <f>ROUND(E98*F98,2)</f>
        <v>0</v>
      </c>
      <c r="H98" s="172"/>
      <c r="I98" s="173">
        <f>ROUND(E98*H98,2)</f>
        <v>0</v>
      </c>
      <c r="J98" s="172"/>
      <c r="K98" s="173">
        <f>ROUND(E98*J98,2)</f>
        <v>0</v>
      </c>
      <c r="L98" s="173">
        <v>21</v>
      </c>
      <c r="M98" s="173">
        <f>G98*(1+L98/100)</f>
        <v>0</v>
      </c>
      <c r="N98" s="173">
        <v>0</v>
      </c>
      <c r="O98" s="173">
        <f>ROUND(E98*N98,2)</f>
        <v>0</v>
      </c>
      <c r="P98" s="173">
        <v>0</v>
      </c>
      <c r="Q98" s="173">
        <f>ROUND(E98*P98,2)</f>
        <v>0</v>
      </c>
      <c r="R98" s="173" t="s">
        <v>229</v>
      </c>
      <c r="S98" s="173" t="s">
        <v>148</v>
      </c>
      <c r="T98" s="174" t="s">
        <v>148</v>
      </c>
      <c r="U98" s="160">
        <v>0.73</v>
      </c>
      <c r="V98" s="160">
        <f>ROUND(E98*U98,2)</f>
        <v>197.46</v>
      </c>
      <c r="W98" s="160"/>
      <c r="X98" s="160" t="s">
        <v>230</v>
      </c>
      <c r="Y98" s="151"/>
      <c r="Z98" s="151"/>
      <c r="AA98" s="151"/>
      <c r="AB98" s="151"/>
      <c r="AC98" s="151"/>
      <c r="AD98" s="151"/>
      <c r="AE98" s="151"/>
      <c r="AF98" s="151"/>
      <c r="AG98" s="151" t="s">
        <v>231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 x14ac:dyDescent="0.2">
      <c r="A99" s="158"/>
      <c r="B99" s="159"/>
      <c r="C99" s="255" t="s">
        <v>290</v>
      </c>
      <c r="D99" s="256"/>
      <c r="E99" s="256"/>
      <c r="F99" s="256"/>
      <c r="G99" s="256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51"/>
      <c r="Z99" s="151"/>
      <c r="AA99" s="151"/>
      <c r="AB99" s="151"/>
      <c r="AC99" s="151"/>
      <c r="AD99" s="151"/>
      <c r="AE99" s="151"/>
      <c r="AF99" s="151"/>
      <c r="AG99" s="151" t="s">
        <v>233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91" t="str">
        <f>C99</f>
        <v>bez naložení do dopravní nádoby, ale s vyprázdněním dopravní nádoby na hromadu nebo na dopravní prostředek,</v>
      </c>
      <c r="BB99" s="151"/>
      <c r="BC99" s="151"/>
      <c r="BD99" s="151"/>
      <c r="BE99" s="151"/>
      <c r="BF99" s="151"/>
      <c r="BG99" s="151"/>
      <c r="BH99" s="151"/>
    </row>
    <row r="100" spans="1:60" outlineLevel="1" x14ac:dyDescent="0.2">
      <c r="A100" s="158"/>
      <c r="B100" s="159"/>
      <c r="C100" s="192" t="s">
        <v>1025</v>
      </c>
      <c r="D100" s="189"/>
      <c r="E100" s="190">
        <v>270.49385000000001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51"/>
      <c r="Z100" s="151"/>
      <c r="AA100" s="151"/>
      <c r="AB100" s="151"/>
      <c r="AC100" s="151"/>
      <c r="AD100" s="151"/>
      <c r="AE100" s="151"/>
      <c r="AF100" s="151"/>
      <c r="AG100" s="151" t="s">
        <v>264</v>
      </c>
      <c r="AH100" s="151">
        <v>0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 x14ac:dyDescent="0.2">
      <c r="A101" s="168">
        <v>23</v>
      </c>
      <c r="B101" s="169" t="s">
        <v>723</v>
      </c>
      <c r="C101" s="185" t="s">
        <v>724</v>
      </c>
      <c r="D101" s="170" t="s">
        <v>258</v>
      </c>
      <c r="E101" s="171">
        <v>3595.5140000000001</v>
      </c>
      <c r="F101" s="172"/>
      <c r="G101" s="173">
        <f>ROUND(E101*F101,2)</f>
        <v>0</v>
      </c>
      <c r="H101" s="172"/>
      <c r="I101" s="173">
        <f>ROUND(E101*H101,2)</f>
        <v>0</v>
      </c>
      <c r="J101" s="172"/>
      <c r="K101" s="173">
        <f>ROUND(E101*J101,2)</f>
        <v>0</v>
      </c>
      <c r="L101" s="173">
        <v>21</v>
      </c>
      <c r="M101" s="173">
        <f>G101*(1+L101/100)</f>
        <v>0</v>
      </c>
      <c r="N101" s="173">
        <v>0</v>
      </c>
      <c r="O101" s="173">
        <f>ROUND(E101*N101,2)</f>
        <v>0</v>
      </c>
      <c r="P101" s="173">
        <v>0</v>
      </c>
      <c r="Q101" s="173">
        <f>ROUND(E101*P101,2)</f>
        <v>0</v>
      </c>
      <c r="R101" s="173" t="s">
        <v>229</v>
      </c>
      <c r="S101" s="173" t="s">
        <v>148</v>
      </c>
      <c r="T101" s="174" t="s">
        <v>148</v>
      </c>
      <c r="U101" s="160">
        <v>0.01</v>
      </c>
      <c r="V101" s="160">
        <f>ROUND(E101*U101,2)</f>
        <v>35.96</v>
      </c>
      <c r="W101" s="160"/>
      <c r="X101" s="160" t="s">
        <v>230</v>
      </c>
      <c r="Y101" s="151"/>
      <c r="Z101" s="151"/>
      <c r="AA101" s="151"/>
      <c r="AB101" s="151"/>
      <c r="AC101" s="151"/>
      <c r="AD101" s="151"/>
      <c r="AE101" s="151"/>
      <c r="AF101" s="151"/>
      <c r="AG101" s="151" t="s">
        <v>231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 x14ac:dyDescent="0.2">
      <c r="A102" s="158"/>
      <c r="B102" s="159"/>
      <c r="C102" s="255" t="s">
        <v>294</v>
      </c>
      <c r="D102" s="256"/>
      <c r="E102" s="256"/>
      <c r="F102" s="256"/>
      <c r="G102" s="256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51"/>
      <c r="Z102" s="151"/>
      <c r="AA102" s="151"/>
      <c r="AB102" s="151"/>
      <c r="AC102" s="151"/>
      <c r="AD102" s="151"/>
      <c r="AE102" s="151"/>
      <c r="AF102" s="151"/>
      <c r="AG102" s="151" t="s">
        <v>233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58"/>
      <c r="B103" s="159"/>
      <c r="C103" s="192" t="s">
        <v>726</v>
      </c>
      <c r="D103" s="189"/>
      <c r="E103" s="19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51"/>
      <c r="Z103" s="151"/>
      <c r="AA103" s="151"/>
      <c r="AB103" s="151"/>
      <c r="AC103" s="151"/>
      <c r="AD103" s="151"/>
      <c r="AE103" s="151"/>
      <c r="AF103" s="151"/>
      <c r="AG103" s="151" t="s">
        <v>264</v>
      </c>
      <c r="AH103" s="151">
        <v>0</v>
      </c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1" x14ac:dyDescent="0.2">
      <c r="A104" s="158"/>
      <c r="B104" s="159"/>
      <c r="C104" s="192" t="s">
        <v>1026</v>
      </c>
      <c r="D104" s="189"/>
      <c r="E104" s="190">
        <v>687.09400000000005</v>
      </c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51"/>
      <c r="Z104" s="151"/>
      <c r="AA104" s="151"/>
      <c r="AB104" s="151"/>
      <c r="AC104" s="151"/>
      <c r="AD104" s="151"/>
      <c r="AE104" s="151"/>
      <c r="AF104" s="151"/>
      <c r="AG104" s="151" t="s">
        <v>264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1" x14ac:dyDescent="0.2">
      <c r="A105" s="158"/>
      <c r="B105" s="159"/>
      <c r="C105" s="192" t="s">
        <v>1027</v>
      </c>
      <c r="D105" s="189"/>
      <c r="E105" s="190">
        <v>1751.5050000000001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51"/>
      <c r="Z105" s="151"/>
      <c r="AA105" s="151"/>
      <c r="AB105" s="151"/>
      <c r="AC105" s="151"/>
      <c r="AD105" s="151"/>
      <c r="AE105" s="151"/>
      <c r="AF105" s="151"/>
      <c r="AG105" s="151" t="s">
        <v>264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outlineLevel="1" x14ac:dyDescent="0.2">
      <c r="A106" s="158"/>
      <c r="B106" s="159"/>
      <c r="C106" s="192" t="s">
        <v>729</v>
      </c>
      <c r="D106" s="189"/>
      <c r="E106" s="19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51"/>
      <c r="Z106" s="151"/>
      <c r="AA106" s="151"/>
      <c r="AB106" s="151"/>
      <c r="AC106" s="151"/>
      <c r="AD106" s="151"/>
      <c r="AE106" s="151"/>
      <c r="AF106" s="151"/>
      <c r="AG106" s="151" t="s">
        <v>264</v>
      </c>
      <c r="AH106" s="151">
        <v>0</v>
      </c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outlineLevel="1" x14ac:dyDescent="0.2">
      <c r="A107" s="158"/>
      <c r="B107" s="159"/>
      <c r="C107" s="192" t="s">
        <v>1026</v>
      </c>
      <c r="D107" s="189"/>
      <c r="E107" s="190">
        <v>687.09400000000005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51"/>
      <c r="Z107" s="151"/>
      <c r="AA107" s="151"/>
      <c r="AB107" s="151"/>
      <c r="AC107" s="151"/>
      <c r="AD107" s="151"/>
      <c r="AE107" s="151"/>
      <c r="AF107" s="151"/>
      <c r="AG107" s="151" t="s">
        <v>264</v>
      </c>
      <c r="AH107" s="151">
        <v>0</v>
      </c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1" x14ac:dyDescent="0.2">
      <c r="A108" s="158"/>
      <c r="B108" s="159"/>
      <c r="C108" s="192" t="s">
        <v>1028</v>
      </c>
      <c r="D108" s="189"/>
      <c r="E108" s="190">
        <v>469.82100000000003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51"/>
      <c r="Z108" s="151"/>
      <c r="AA108" s="151"/>
      <c r="AB108" s="151"/>
      <c r="AC108" s="151"/>
      <c r="AD108" s="151"/>
      <c r="AE108" s="151"/>
      <c r="AF108" s="151"/>
      <c r="AG108" s="151" t="s">
        <v>264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1" x14ac:dyDescent="0.2">
      <c r="A109" s="168">
        <v>24</v>
      </c>
      <c r="B109" s="169" t="s">
        <v>731</v>
      </c>
      <c r="C109" s="185" t="s">
        <v>732</v>
      </c>
      <c r="D109" s="170" t="s">
        <v>258</v>
      </c>
      <c r="E109" s="171">
        <v>477.68400000000003</v>
      </c>
      <c r="F109" s="172"/>
      <c r="G109" s="173">
        <f>ROUND(E109*F109,2)</f>
        <v>0</v>
      </c>
      <c r="H109" s="172"/>
      <c r="I109" s="173">
        <f>ROUND(E109*H109,2)</f>
        <v>0</v>
      </c>
      <c r="J109" s="172"/>
      <c r="K109" s="173">
        <f>ROUND(E109*J109,2)</f>
        <v>0</v>
      </c>
      <c r="L109" s="173">
        <v>21</v>
      </c>
      <c r="M109" s="173">
        <f>G109*(1+L109/100)</f>
        <v>0</v>
      </c>
      <c r="N109" s="173">
        <v>0</v>
      </c>
      <c r="O109" s="173">
        <f>ROUND(E109*N109,2)</f>
        <v>0</v>
      </c>
      <c r="P109" s="173">
        <v>0</v>
      </c>
      <c r="Q109" s="173">
        <f>ROUND(E109*P109,2)</f>
        <v>0</v>
      </c>
      <c r="R109" s="173" t="s">
        <v>229</v>
      </c>
      <c r="S109" s="173" t="s">
        <v>148</v>
      </c>
      <c r="T109" s="174" t="s">
        <v>148</v>
      </c>
      <c r="U109" s="160">
        <v>0.01</v>
      </c>
      <c r="V109" s="160">
        <f>ROUND(E109*U109,2)</f>
        <v>4.78</v>
      </c>
      <c r="W109" s="160"/>
      <c r="X109" s="160" t="s">
        <v>230</v>
      </c>
      <c r="Y109" s="151"/>
      <c r="Z109" s="151"/>
      <c r="AA109" s="151"/>
      <c r="AB109" s="151"/>
      <c r="AC109" s="151"/>
      <c r="AD109" s="151"/>
      <c r="AE109" s="151"/>
      <c r="AF109" s="151"/>
      <c r="AG109" s="151" t="s">
        <v>231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1" x14ac:dyDescent="0.2">
      <c r="A110" s="158"/>
      <c r="B110" s="159"/>
      <c r="C110" s="255" t="s">
        <v>294</v>
      </c>
      <c r="D110" s="256"/>
      <c r="E110" s="256"/>
      <c r="F110" s="256"/>
      <c r="G110" s="256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51"/>
      <c r="Z110" s="151"/>
      <c r="AA110" s="151"/>
      <c r="AB110" s="151"/>
      <c r="AC110" s="151"/>
      <c r="AD110" s="151"/>
      <c r="AE110" s="151"/>
      <c r="AF110" s="151"/>
      <c r="AG110" s="151" t="s">
        <v>233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58"/>
      <c r="B111" s="159"/>
      <c r="C111" s="192" t="s">
        <v>1029</v>
      </c>
      <c r="D111" s="189"/>
      <c r="E111" s="190">
        <v>477.68400000000003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51"/>
      <c r="Z111" s="151"/>
      <c r="AA111" s="151"/>
      <c r="AB111" s="151"/>
      <c r="AC111" s="151"/>
      <c r="AD111" s="151"/>
      <c r="AE111" s="151"/>
      <c r="AF111" s="151"/>
      <c r="AG111" s="151" t="s">
        <v>264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22.5" outlineLevel="1" x14ac:dyDescent="0.2">
      <c r="A112" s="168">
        <v>25</v>
      </c>
      <c r="B112" s="169" t="s">
        <v>526</v>
      </c>
      <c r="C112" s="185" t="s">
        <v>527</v>
      </c>
      <c r="D112" s="170" t="s">
        <v>258</v>
      </c>
      <c r="E112" s="171">
        <v>326.31599999999997</v>
      </c>
      <c r="F112" s="172"/>
      <c r="G112" s="173">
        <f>ROUND(E112*F112,2)</f>
        <v>0</v>
      </c>
      <c r="H112" s="172"/>
      <c r="I112" s="173">
        <f>ROUND(E112*H112,2)</f>
        <v>0</v>
      </c>
      <c r="J112" s="172"/>
      <c r="K112" s="173">
        <f>ROUND(E112*J112,2)</f>
        <v>0</v>
      </c>
      <c r="L112" s="173">
        <v>21</v>
      </c>
      <c r="M112" s="173">
        <f>G112*(1+L112/100)</f>
        <v>0</v>
      </c>
      <c r="N112" s="173">
        <v>0</v>
      </c>
      <c r="O112" s="173">
        <f>ROUND(E112*N112,2)</f>
        <v>0</v>
      </c>
      <c r="P112" s="173">
        <v>0</v>
      </c>
      <c r="Q112" s="173">
        <f>ROUND(E112*P112,2)</f>
        <v>0</v>
      </c>
      <c r="R112" s="173" t="s">
        <v>229</v>
      </c>
      <c r="S112" s="173" t="s">
        <v>148</v>
      </c>
      <c r="T112" s="174" t="s">
        <v>148</v>
      </c>
      <c r="U112" s="160">
        <v>0.01</v>
      </c>
      <c r="V112" s="160">
        <f>ROUND(E112*U112,2)</f>
        <v>3.26</v>
      </c>
      <c r="W112" s="160"/>
      <c r="X112" s="160" t="s">
        <v>230</v>
      </c>
      <c r="Y112" s="151"/>
      <c r="Z112" s="151"/>
      <c r="AA112" s="151"/>
      <c r="AB112" s="151"/>
      <c r="AC112" s="151"/>
      <c r="AD112" s="151"/>
      <c r="AE112" s="151"/>
      <c r="AF112" s="151"/>
      <c r="AG112" s="151" t="s">
        <v>231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58"/>
      <c r="B113" s="159"/>
      <c r="C113" s="255" t="s">
        <v>294</v>
      </c>
      <c r="D113" s="256"/>
      <c r="E113" s="256"/>
      <c r="F113" s="256"/>
      <c r="G113" s="256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233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outlineLevel="1" x14ac:dyDescent="0.2">
      <c r="A114" s="158"/>
      <c r="B114" s="159"/>
      <c r="C114" s="192" t="s">
        <v>1030</v>
      </c>
      <c r="D114" s="189"/>
      <c r="E114" s="190">
        <v>326.31599999999997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51"/>
      <c r="Z114" s="151"/>
      <c r="AA114" s="151"/>
      <c r="AB114" s="151"/>
      <c r="AC114" s="151"/>
      <c r="AD114" s="151"/>
      <c r="AE114" s="151"/>
      <c r="AF114" s="151"/>
      <c r="AG114" s="151" t="s">
        <v>264</v>
      </c>
      <c r="AH114" s="151">
        <v>0</v>
      </c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22.5" outlineLevel="1" x14ac:dyDescent="0.2">
      <c r="A115" s="168">
        <v>26</v>
      </c>
      <c r="B115" s="169" t="s">
        <v>529</v>
      </c>
      <c r="C115" s="185" t="s">
        <v>530</v>
      </c>
      <c r="D115" s="170" t="s">
        <v>258</v>
      </c>
      <c r="E115" s="171">
        <v>477.68400000000003</v>
      </c>
      <c r="F115" s="172"/>
      <c r="G115" s="173">
        <f>ROUND(E115*F115,2)</f>
        <v>0</v>
      </c>
      <c r="H115" s="172"/>
      <c r="I115" s="173">
        <f>ROUND(E115*H115,2)</f>
        <v>0</v>
      </c>
      <c r="J115" s="172"/>
      <c r="K115" s="173">
        <f>ROUND(E115*J115,2)</f>
        <v>0</v>
      </c>
      <c r="L115" s="173">
        <v>21</v>
      </c>
      <c r="M115" s="173">
        <f>G115*(1+L115/100)</f>
        <v>0</v>
      </c>
      <c r="N115" s="173">
        <v>0</v>
      </c>
      <c r="O115" s="173">
        <f>ROUND(E115*N115,2)</f>
        <v>0</v>
      </c>
      <c r="P115" s="173">
        <v>0</v>
      </c>
      <c r="Q115" s="173">
        <f>ROUND(E115*P115,2)</f>
        <v>0</v>
      </c>
      <c r="R115" s="173" t="s">
        <v>229</v>
      </c>
      <c r="S115" s="173" t="s">
        <v>148</v>
      </c>
      <c r="T115" s="174" t="s">
        <v>148</v>
      </c>
      <c r="U115" s="160">
        <v>0.01</v>
      </c>
      <c r="V115" s="160">
        <f>ROUND(E115*U115,2)</f>
        <v>4.78</v>
      </c>
      <c r="W115" s="160"/>
      <c r="X115" s="160" t="s">
        <v>230</v>
      </c>
      <c r="Y115" s="151"/>
      <c r="Z115" s="151"/>
      <c r="AA115" s="151"/>
      <c r="AB115" s="151"/>
      <c r="AC115" s="151"/>
      <c r="AD115" s="151"/>
      <c r="AE115" s="151"/>
      <c r="AF115" s="151"/>
      <c r="AG115" s="151" t="s">
        <v>231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1" x14ac:dyDescent="0.2">
      <c r="A116" s="158"/>
      <c r="B116" s="159"/>
      <c r="C116" s="255" t="s">
        <v>294</v>
      </c>
      <c r="D116" s="256"/>
      <c r="E116" s="256"/>
      <c r="F116" s="256"/>
      <c r="G116" s="256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51"/>
      <c r="Z116" s="151"/>
      <c r="AA116" s="151"/>
      <c r="AB116" s="151"/>
      <c r="AC116" s="151"/>
      <c r="AD116" s="151"/>
      <c r="AE116" s="151"/>
      <c r="AF116" s="151"/>
      <c r="AG116" s="151" t="s">
        <v>233</v>
      </c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ht="22.5" outlineLevel="1" x14ac:dyDescent="0.2">
      <c r="A117" s="168">
        <v>27</v>
      </c>
      <c r="B117" s="169" t="s">
        <v>297</v>
      </c>
      <c r="C117" s="185" t="s">
        <v>298</v>
      </c>
      <c r="D117" s="170" t="s">
        <v>258</v>
      </c>
      <c r="E117" s="171">
        <v>2438.5990000000002</v>
      </c>
      <c r="F117" s="172"/>
      <c r="G117" s="173">
        <f>ROUND(E117*F117,2)</f>
        <v>0</v>
      </c>
      <c r="H117" s="172"/>
      <c r="I117" s="173">
        <f>ROUND(E117*H117,2)</f>
        <v>0</v>
      </c>
      <c r="J117" s="172"/>
      <c r="K117" s="173">
        <f>ROUND(E117*J117,2)</f>
        <v>0</v>
      </c>
      <c r="L117" s="173">
        <v>21</v>
      </c>
      <c r="M117" s="173">
        <f>G117*(1+L117/100)</f>
        <v>0</v>
      </c>
      <c r="N117" s="173">
        <v>0</v>
      </c>
      <c r="O117" s="173">
        <f>ROUND(E117*N117,2)</f>
        <v>0</v>
      </c>
      <c r="P117" s="173">
        <v>0</v>
      </c>
      <c r="Q117" s="173">
        <f>ROUND(E117*P117,2)</f>
        <v>0</v>
      </c>
      <c r="R117" s="173" t="s">
        <v>229</v>
      </c>
      <c r="S117" s="173" t="s">
        <v>148</v>
      </c>
      <c r="T117" s="174" t="s">
        <v>148</v>
      </c>
      <c r="U117" s="160">
        <v>0.05</v>
      </c>
      <c r="V117" s="160">
        <f>ROUND(E117*U117,2)</f>
        <v>121.93</v>
      </c>
      <c r="W117" s="160"/>
      <c r="X117" s="160" t="s">
        <v>230</v>
      </c>
      <c r="Y117" s="151"/>
      <c r="Z117" s="151"/>
      <c r="AA117" s="151"/>
      <c r="AB117" s="151"/>
      <c r="AC117" s="151"/>
      <c r="AD117" s="151"/>
      <c r="AE117" s="151"/>
      <c r="AF117" s="151"/>
      <c r="AG117" s="151" t="s">
        <v>231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1" x14ac:dyDescent="0.2">
      <c r="A118" s="158"/>
      <c r="B118" s="159"/>
      <c r="C118" s="192" t="s">
        <v>1026</v>
      </c>
      <c r="D118" s="189"/>
      <c r="E118" s="190">
        <v>687.09400000000005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51"/>
      <c r="Z118" s="151"/>
      <c r="AA118" s="151"/>
      <c r="AB118" s="151"/>
      <c r="AC118" s="151"/>
      <c r="AD118" s="151"/>
      <c r="AE118" s="151"/>
      <c r="AF118" s="151"/>
      <c r="AG118" s="151" t="s">
        <v>264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1" x14ac:dyDescent="0.2">
      <c r="A119" s="158"/>
      <c r="B119" s="159"/>
      <c r="C119" s="192" t="s">
        <v>1027</v>
      </c>
      <c r="D119" s="189"/>
      <c r="E119" s="190">
        <v>1751.5050000000001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51"/>
      <c r="Z119" s="151"/>
      <c r="AA119" s="151"/>
      <c r="AB119" s="151"/>
      <c r="AC119" s="151"/>
      <c r="AD119" s="151"/>
      <c r="AE119" s="151"/>
      <c r="AF119" s="151"/>
      <c r="AG119" s="151" t="s">
        <v>264</v>
      </c>
      <c r="AH119" s="151">
        <v>0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22.5" outlineLevel="1" x14ac:dyDescent="0.2">
      <c r="A120" s="168">
        <v>28</v>
      </c>
      <c r="B120" s="169" t="s">
        <v>539</v>
      </c>
      <c r="C120" s="185" t="s">
        <v>540</v>
      </c>
      <c r="D120" s="170" t="s">
        <v>258</v>
      </c>
      <c r="E120" s="171">
        <v>477.68400000000003</v>
      </c>
      <c r="F120" s="172"/>
      <c r="G120" s="173">
        <f>ROUND(E120*F120,2)</f>
        <v>0</v>
      </c>
      <c r="H120" s="172"/>
      <c r="I120" s="173">
        <f>ROUND(E120*H120,2)</f>
        <v>0</v>
      </c>
      <c r="J120" s="172"/>
      <c r="K120" s="173">
        <f>ROUND(E120*J120,2)</f>
        <v>0</v>
      </c>
      <c r="L120" s="173">
        <v>21</v>
      </c>
      <c r="M120" s="173">
        <f>G120*(1+L120/100)</f>
        <v>0</v>
      </c>
      <c r="N120" s="173">
        <v>0</v>
      </c>
      <c r="O120" s="173">
        <f>ROUND(E120*N120,2)</f>
        <v>0</v>
      </c>
      <c r="P120" s="173">
        <v>0</v>
      </c>
      <c r="Q120" s="173">
        <f>ROUND(E120*P120,2)</f>
        <v>0</v>
      </c>
      <c r="R120" s="173" t="s">
        <v>229</v>
      </c>
      <c r="S120" s="173" t="s">
        <v>148</v>
      </c>
      <c r="T120" s="174" t="s">
        <v>148</v>
      </c>
      <c r="U120" s="160">
        <v>0.06</v>
      </c>
      <c r="V120" s="160">
        <f>ROUND(E120*U120,2)</f>
        <v>28.66</v>
      </c>
      <c r="W120" s="160"/>
      <c r="X120" s="160" t="s">
        <v>230</v>
      </c>
      <c r="Y120" s="151"/>
      <c r="Z120" s="151"/>
      <c r="AA120" s="151"/>
      <c r="AB120" s="151"/>
      <c r="AC120" s="151"/>
      <c r="AD120" s="151"/>
      <c r="AE120" s="151"/>
      <c r="AF120" s="151"/>
      <c r="AG120" s="151" t="s">
        <v>231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1" x14ac:dyDescent="0.2">
      <c r="A121" s="158"/>
      <c r="B121" s="159"/>
      <c r="C121" s="192" t="s">
        <v>1031</v>
      </c>
      <c r="D121" s="189"/>
      <c r="E121" s="190">
        <v>477.68400000000003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51"/>
      <c r="Z121" s="151"/>
      <c r="AA121" s="151"/>
      <c r="AB121" s="151"/>
      <c r="AC121" s="151"/>
      <c r="AD121" s="151"/>
      <c r="AE121" s="151"/>
      <c r="AF121" s="151"/>
      <c r="AG121" s="151" t="s">
        <v>264</v>
      </c>
      <c r="AH121" s="151">
        <v>0</v>
      </c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22.5" outlineLevel="1" x14ac:dyDescent="0.2">
      <c r="A122" s="168">
        <v>29</v>
      </c>
      <c r="B122" s="169" t="s">
        <v>541</v>
      </c>
      <c r="C122" s="185" t="s">
        <v>542</v>
      </c>
      <c r="D122" s="170" t="s">
        <v>258</v>
      </c>
      <c r="E122" s="171">
        <v>804</v>
      </c>
      <c r="F122" s="172"/>
      <c r="G122" s="173">
        <f>ROUND(E122*F122,2)</f>
        <v>0</v>
      </c>
      <c r="H122" s="172"/>
      <c r="I122" s="173">
        <f>ROUND(E122*H122,2)</f>
        <v>0</v>
      </c>
      <c r="J122" s="172"/>
      <c r="K122" s="173">
        <f>ROUND(E122*J122,2)</f>
        <v>0</v>
      </c>
      <c r="L122" s="173">
        <v>21</v>
      </c>
      <c r="M122" s="173">
        <f>G122*(1+L122/100)</f>
        <v>0</v>
      </c>
      <c r="N122" s="173">
        <v>0</v>
      </c>
      <c r="O122" s="173">
        <f>ROUND(E122*N122,2)</f>
        <v>0</v>
      </c>
      <c r="P122" s="173">
        <v>0</v>
      </c>
      <c r="Q122" s="173">
        <f>ROUND(E122*P122,2)</f>
        <v>0</v>
      </c>
      <c r="R122" s="173" t="s">
        <v>229</v>
      </c>
      <c r="S122" s="173" t="s">
        <v>148</v>
      </c>
      <c r="T122" s="174" t="s">
        <v>148</v>
      </c>
      <c r="U122" s="160">
        <v>0.01</v>
      </c>
      <c r="V122" s="160">
        <f>ROUND(E122*U122,2)</f>
        <v>8.0399999999999991</v>
      </c>
      <c r="W122" s="160"/>
      <c r="X122" s="160" t="s">
        <v>230</v>
      </c>
      <c r="Y122" s="151"/>
      <c r="Z122" s="151"/>
      <c r="AA122" s="151"/>
      <c r="AB122" s="151"/>
      <c r="AC122" s="151"/>
      <c r="AD122" s="151"/>
      <c r="AE122" s="151"/>
      <c r="AF122" s="151"/>
      <c r="AG122" s="151" t="s">
        <v>231</v>
      </c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58"/>
      <c r="B123" s="159"/>
      <c r="C123" s="192" t="s">
        <v>1032</v>
      </c>
      <c r="D123" s="189"/>
      <c r="E123" s="190">
        <v>804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51"/>
      <c r="Z123" s="151"/>
      <c r="AA123" s="151"/>
      <c r="AB123" s="151"/>
      <c r="AC123" s="151"/>
      <c r="AD123" s="151"/>
      <c r="AE123" s="151"/>
      <c r="AF123" s="151"/>
      <c r="AG123" s="151" t="s">
        <v>264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22.5" outlineLevel="1" x14ac:dyDescent="0.2">
      <c r="A124" s="168">
        <v>30</v>
      </c>
      <c r="B124" s="169" t="s">
        <v>302</v>
      </c>
      <c r="C124" s="185" t="s">
        <v>303</v>
      </c>
      <c r="D124" s="170" t="s">
        <v>258</v>
      </c>
      <c r="E124" s="171">
        <v>2112.2829999999999</v>
      </c>
      <c r="F124" s="172"/>
      <c r="G124" s="173">
        <f>ROUND(E124*F124,2)</f>
        <v>0</v>
      </c>
      <c r="H124" s="172"/>
      <c r="I124" s="173">
        <f>ROUND(E124*H124,2)</f>
        <v>0</v>
      </c>
      <c r="J124" s="172"/>
      <c r="K124" s="173">
        <f>ROUND(E124*J124,2)</f>
        <v>0</v>
      </c>
      <c r="L124" s="173">
        <v>21</v>
      </c>
      <c r="M124" s="173">
        <f>G124*(1+L124/100)</f>
        <v>0</v>
      </c>
      <c r="N124" s="173">
        <v>0</v>
      </c>
      <c r="O124" s="173">
        <f>ROUND(E124*N124,2)</f>
        <v>0</v>
      </c>
      <c r="P124" s="173">
        <v>0</v>
      </c>
      <c r="Q124" s="173">
        <f>ROUND(E124*P124,2)</f>
        <v>0</v>
      </c>
      <c r="R124" s="173" t="s">
        <v>229</v>
      </c>
      <c r="S124" s="173" t="s">
        <v>148</v>
      </c>
      <c r="T124" s="174" t="s">
        <v>148</v>
      </c>
      <c r="U124" s="160">
        <v>0.2</v>
      </c>
      <c r="V124" s="160">
        <f>ROUND(E124*U124,2)</f>
        <v>422.46</v>
      </c>
      <c r="W124" s="160"/>
      <c r="X124" s="160" t="s">
        <v>230</v>
      </c>
      <c r="Y124" s="151"/>
      <c r="Z124" s="151"/>
      <c r="AA124" s="151"/>
      <c r="AB124" s="151"/>
      <c r="AC124" s="151"/>
      <c r="AD124" s="151"/>
      <c r="AE124" s="151"/>
      <c r="AF124" s="151"/>
      <c r="AG124" s="151" t="s">
        <v>231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1" x14ac:dyDescent="0.2">
      <c r="A125" s="158"/>
      <c r="B125" s="159"/>
      <c r="C125" s="255" t="s">
        <v>304</v>
      </c>
      <c r="D125" s="256"/>
      <c r="E125" s="256"/>
      <c r="F125" s="256"/>
      <c r="G125" s="256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51"/>
      <c r="Z125" s="151"/>
      <c r="AA125" s="151"/>
      <c r="AB125" s="151"/>
      <c r="AC125" s="151"/>
      <c r="AD125" s="151"/>
      <c r="AE125" s="151"/>
      <c r="AF125" s="151"/>
      <c r="AG125" s="151" t="s">
        <v>233</v>
      </c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58"/>
      <c r="B126" s="159"/>
      <c r="C126" s="192" t="s">
        <v>739</v>
      </c>
      <c r="D126" s="189"/>
      <c r="E126" s="19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51"/>
      <c r="Z126" s="151"/>
      <c r="AA126" s="151"/>
      <c r="AB126" s="151"/>
      <c r="AC126" s="151"/>
      <c r="AD126" s="151"/>
      <c r="AE126" s="151"/>
      <c r="AF126" s="151"/>
      <c r="AG126" s="151" t="s">
        <v>264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1" x14ac:dyDescent="0.2">
      <c r="A127" s="158"/>
      <c r="B127" s="159"/>
      <c r="C127" s="192" t="s">
        <v>1033</v>
      </c>
      <c r="D127" s="189"/>
      <c r="E127" s="190">
        <v>687.09400000000005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51"/>
      <c r="Z127" s="151"/>
      <c r="AA127" s="151"/>
      <c r="AB127" s="151"/>
      <c r="AC127" s="151"/>
      <c r="AD127" s="151"/>
      <c r="AE127" s="151"/>
      <c r="AF127" s="151"/>
      <c r="AG127" s="151" t="s">
        <v>264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1" x14ac:dyDescent="0.2">
      <c r="A128" s="158"/>
      <c r="B128" s="159"/>
      <c r="C128" s="192" t="s">
        <v>1027</v>
      </c>
      <c r="D128" s="189"/>
      <c r="E128" s="190">
        <v>1751.5050000000001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51"/>
      <c r="Z128" s="151"/>
      <c r="AA128" s="151"/>
      <c r="AB128" s="151"/>
      <c r="AC128" s="151"/>
      <c r="AD128" s="151"/>
      <c r="AE128" s="151"/>
      <c r="AF128" s="151"/>
      <c r="AG128" s="151" t="s">
        <v>264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1" x14ac:dyDescent="0.2">
      <c r="A129" s="158"/>
      <c r="B129" s="159"/>
      <c r="C129" s="192" t="s">
        <v>1034</v>
      </c>
      <c r="D129" s="189"/>
      <c r="E129" s="190">
        <v>477.68400000000003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51"/>
      <c r="Z129" s="151"/>
      <c r="AA129" s="151"/>
      <c r="AB129" s="151"/>
      <c r="AC129" s="151"/>
      <c r="AD129" s="151"/>
      <c r="AE129" s="151"/>
      <c r="AF129" s="151"/>
      <c r="AG129" s="151" t="s">
        <v>264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1" x14ac:dyDescent="0.2">
      <c r="A130" s="158"/>
      <c r="B130" s="159"/>
      <c r="C130" s="192" t="s">
        <v>1035</v>
      </c>
      <c r="D130" s="189"/>
      <c r="E130" s="190">
        <v>-804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51"/>
      <c r="Z130" s="151"/>
      <c r="AA130" s="151"/>
      <c r="AB130" s="151"/>
      <c r="AC130" s="151"/>
      <c r="AD130" s="151"/>
      <c r="AE130" s="151"/>
      <c r="AF130" s="151"/>
      <c r="AG130" s="151" t="s">
        <v>264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1" x14ac:dyDescent="0.2">
      <c r="A131" s="168">
        <v>31</v>
      </c>
      <c r="B131" s="169" t="s">
        <v>307</v>
      </c>
      <c r="C131" s="185" t="s">
        <v>308</v>
      </c>
      <c r="D131" s="170" t="s">
        <v>258</v>
      </c>
      <c r="E131" s="171">
        <v>10</v>
      </c>
      <c r="F131" s="172"/>
      <c r="G131" s="173">
        <f>ROUND(E131*F131,2)</f>
        <v>0</v>
      </c>
      <c r="H131" s="172"/>
      <c r="I131" s="173">
        <f>ROUND(E131*H131,2)</f>
        <v>0</v>
      </c>
      <c r="J131" s="172"/>
      <c r="K131" s="173">
        <f>ROUND(E131*J131,2)</f>
        <v>0</v>
      </c>
      <c r="L131" s="173">
        <v>21</v>
      </c>
      <c r="M131" s="173">
        <f>G131*(1+L131/100)</f>
        <v>0</v>
      </c>
      <c r="N131" s="173">
        <v>1.7</v>
      </c>
      <c r="O131" s="173">
        <f>ROUND(E131*N131,2)</f>
        <v>17</v>
      </c>
      <c r="P131" s="173">
        <v>0</v>
      </c>
      <c r="Q131" s="173">
        <f>ROUND(E131*P131,2)</f>
        <v>0</v>
      </c>
      <c r="R131" s="173" t="s">
        <v>229</v>
      </c>
      <c r="S131" s="173" t="s">
        <v>148</v>
      </c>
      <c r="T131" s="174" t="s">
        <v>148</v>
      </c>
      <c r="U131" s="160">
        <v>1.587</v>
      </c>
      <c r="V131" s="160">
        <f>ROUND(E131*U131,2)</f>
        <v>15.87</v>
      </c>
      <c r="W131" s="160"/>
      <c r="X131" s="160" t="s">
        <v>230</v>
      </c>
      <c r="Y131" s="151"/>
      <c r="Z131" s="151"/>
      <c r="AA131" s="151"/>
      <c r="AB131" s="151"/>
      <c r="AC131" s="151"/>
      <c r="AD131" s="151"/>
      <c r="AE131" s="151"/>
      <c r="AF131" s="151"/>
      <c r="AG131" s="151" t="s">
        <v>231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22.5" outlineLevel="1" x14ac:dyDescent="0.2">
      <c r="A132" s="158"/>
      <c r="B132" s="159"/>
      <c r="C132" s="255" t="s">
        <v>309</v>
      </c>
      <c r="D132" s="256"/>
      <c r="E132" s="256"/>
      <c r="F132" s="256"/>
      <c r="G132" s="256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51"/>
      <c r="Z132" s="151"/>
      <c r="AA132" s="151"/>
      <c r="AB132" s="151"/>
      <c r="AC132" s="151"/>
      <c r="AD132" s="151"/>
      <c r="AE132" s="151"/>
      <c r="AF132" s="151"/>
      <c r="AG132" s="151" t="s">
        <v>233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91" t="str">
        <f>C132</f>
        <v>sypaninou z vhodných hornin tř. 1 - 4 nebo materiálem připraveným podél výkopu ve vzdálenosti do 3 m od jeho kraje, pro jakoukoliv hloubku výkopu a jakoukoliv míru zhutnění,</v>
      </c>
      <c r="BB132" s="151"/>
      <c r="BC132" s="151"/>
      <c r="BD132" s="151"/>
      <c r="BE132" s="151"/>
      <c r="BF132" s="151"/>
      <c r="BG132" s="151"/>
      <c r="BH132" s="151"/>
    </row>
    <row r="133" spans="1:60" outlineLevel="1" x14ac:dyDescent="0.2">
      <c r="A133" s="175">
        <v>32</v>
      </c>
      <c r="B133" s="176" t="s">
        <v>838</v>
      </c>
      <c r="C133" s="184" t="s">
        <v>839</v>
      </c>
      <c r="D133" s="177" t="s">
        <v>258</v>
      </c>
      <c r="E133" s="178">
        <v>326.31599999999997</v>
      </c>
      <c r="F133" s="179"/>
      <c r="G133" s="180">
        <f>ROUND(E133*F133,2)</f>
        <v>0</v>
      </c>
      <c r="H133" s="179"/>
      <c r="I133" s="180">
        <f>ROUND(E133*H133,2)</f>
        <v>0</v>
      </c>
      <c r="J133" s="179"/>
      <c r="K133" s="180">
        <f>ROUND(E133*J133,2)</f>
        <v>0</v>
      </c>
      <c r="L133" s="180">
        <v>21</v>
      </c>
      <c r="M133" s="180">
        <f>G133*(1+L133/100)</f>
        <v>0</v>
      </c>
      <c r="N133" s="180">
        <v>0</v>
      </c>
      <c r="O133" s="180">
        <f>ROUND(E133*N133,2)</f>
        <v>0</v>
      </c>
      <c r="P133" s="180">
        <v>0</v>
      </c>
      <c r="Q133" s="180">
        <f>ROUND(E133*P133,2)</f>
        <v>0</v>
      </c>
      <c r="R133" s="180" t="s">
        <v>229</v>
      </c>
      <c r="S133" s="180" t="s">
        <v>148</v>
      </c>
      <c r="T133" s="181" t="s">
        <v>148</v>
      </c>
      <c r="U133" s="160">
        <v>0</v>
      </c>
      <c r="V133" s="160">
        <f>ROUND(E133*U133,2)</f>
        <v>0</v>
      </c>
      <c r="W133" s="160"/>
      <c r="X133" s="160" t="s">
        <v>230</v>
      </c>
      <c r="Y133" s="151"/>
      <c r="Z133" s="151"/>
      <c r="AA133" s="151"/>
      <c r="AB133" s="151"/>
      <c r="AC133" s="151"/>
      <c r="AD133" s="151"/>
      <c r="AE133" s="151"/>
      <c r="AF133" s="151"/>
      <c r="AG133" s="151" t="s">
        <v>231</v>
      </c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outlineLevel="1" x14ac:dyDescent="0.2">
      <c r="A134" s="175">
        <v>33</v>
      </c>
      <c r="B134" s="176" t="s">
        <v>744</v>
      </c>
      <c r="C134" s="184" t="s">
        <v>745</v>
      </c>
      <c r="D134" s="177" t="s">
        <v>258</v>
      </c>
      <c r="E134" s="178">
        <v>477.68400000000003</v>
      </c>
      <c r="F134" s="179"/>
      <c r="G134" s="180">
        <f>ROUND(E134*F134,2)</f>
        <v>0</v>
      </c>
      <c r="H134" s="179"/>
      <c r="I134" s="180">
        <f>ROUND(E134*H134,2)</f>
        <v>0</v>
      </c>
      <c r="J134" s="179"/>
      <c r="K134" s="180">
        <f>ROUND(E134*J134,2)</f>
        <v>0</v>
      </c>
      <c r="L134" s="180">
        <v>21</v>
      </c>
      <c r="M134" s="180">
        <f>G134*(1+L134/100)</f>
        <v>0</v>
      </c>
      <c r="N134" s="180">
        <v>0</v>
      </c>
      <c r="O134" s="180">
        <f>ROUND(E134*N134,2)</f>
        <v>0</v>
      </c>
      <c r="P134" s="180">
        <v>0</v>
      </c>
      <c r="Q134" s="180">
        <f>ROUND(E134*P134,2)</f>
        <v>0</v>
      </c>
      <c r="R134" s="180" t="s">
        <v>229</v>
      </c>
      <c r="S134" s="180" t="s">
        <v>148</v>
      </c>
      <c r="T134" s="181" t="s">
        <v>148</v>
      </c>
      <c r="U134" s="160">
        <v>0</v>
      </c>
      <c r="V134" s="160">
        <f>ROUND(E134*U134,2)</f>
        <v>0</v>
      </c>
      <c r="W134" s="160"/>
      <c r="X134" s="160" t="s">
        <v>230</v>
      </c>
      <c r="Y134" s="151"/>
      <c r="Z134" s="151"/>
      <c r="AA134" s="151"/>
      <c r="AB134" s="151"/>
      <c r="AC134" s="151"/>
      <c r="AD134" s="151"/>
      <c r="AE134" s="151"/>
      <c r="AF134" s="151"/>
      <c r="AG134" s="151" t="s">
        <v>231</v>
      </c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x14ac:dyDescent="0.2">
      <c r="A135" s="162" t="s">
        <v>143</v>
      </c>
      <c r="B135" s="163" t="s">
        <v>67</v>
      </c>
      <c r="C135" s="183" t="s">
        <v>84</v>
      </c>
      <c r="D135" s="164"/>
      <c r="E135" s="165"/>
      <c r="F135" s="166"/>
      <c r="G135" s="166">
        <f>SUMIF(AG136:AG146,"&lt;&gt;NOR",G136:G146)</f>
        <v>0</v>
      </c>
      <c r="H135" s="166"/>
      <c r="I135" s="166">
        <f>SUM(I136:I146)</f>
        <v>0</v>
      </c>
      <c r="J135" s="166"/>
      <c r="K135" s="166">
        <f>SUM(K136:K146)</f>
        <v>0</v>
      </c>
      <c r="L135" s="166"/>
      <c r="M135" s="166">
        <f>SUM(M136:M146)</f>
        <v>0</v>
      </c>
      <c r="N135" s="166"/>
      <c r="O135" s="166">
        <f>SUM(O136:O146)</f>
        <v>95.42</v>
      </c>
      <c r="P135" s="166"/>
      <c r="Q135" s="166">
        <f>SUM(Q136:Q146)</f>
        <v>0</v>
      </c>
      <c r="R135" s="166"/>
      <c r="S135" s="166"/>
      <c r="T135" s="167"/>
      <c r="U135" s="161"/>
      <c r="V135" s="161">
        <f>SUM(V136:V146)</f>
        <v>182.59999999999997</v>
      </c>
      <c r="W135" s="161"/>
      <c r="X135" s="161"/>
      <c r="AG135" t="s">
        <v>144</v>
      </c>
    </row>
    <row r="136" spans="1:60" outlineLevel="1" x14ac:dyDescent="0.2">
      <c r="A136" s="168">
        <v>34</v>
      </c>
      <c r="B136" s="169" t="s">
        <v>323</v>
      </c>
      <c r="C136" s="185" t="s">
        <v>324</v>
      </c>
      <c r="D136" s="170" t="s">
        <v>254</v>
      </c>
      <c r="E136" s="171">
        <v>400</v>
      </c>
      <c r="F136" s="172"/>
      <c r="G136" s="173">
        <f>ROUND(E136*F136,2)</f>
        <v>0</v>
      </c>
      <c r="H136" s="172"/>
      <c r="I136" s="173">
        <f>ROUND(E136*H136,2)</f>
        <v>0</v>
      </c>
      <c r="J136" s="172"/>
      <c r="K136" s="173">
        <f>ROUND(E136*J136,2)</f>
        <v>0</v>
      </c>
      <c r="L136" s="173">
        <v>21</v>
      </c>
      <c r="M136" s="173">
        <f>G136*(1+L136/100)</f>
        <v>0</v>
      </c>
      <c r="N136" s="173">
        <v>0.23382</v>
      </c>
      <c r="O136" s="173">
        <f>ROUND(E136*N136,2)</f>
        <v>93.53</v>
      </c>
      <c r="P136" s="173">
        <v>0</v>
      </c>
      <c r="Q136" s="173">
        <f>ROUND(E136*P136,2)</f>
        <v>0</v>
      </c>
      <c r="R136" s="173" t="s">
        <v>325</v>
      </c>
      <c r="S136" s="173" t="s">
        <v>326</v>
      </c>
      <c r="T136" s="174" t="s">
        <v>326</v>
      </c>
      <c r="U136" s="160">
        <v>0.22</v>
      </c>
      <c r="V136" s="160">
        <f>ROUND(E136*U136,2)</f>
        <v>88</v>
      </c>
      <c r="W136" s="160"/>
      <c r="X136" s="160" t="s">
        <v>230</v>
      </c>
      <c r="Y136" s="151"/>
      <c r="Z136" s="151"/>
      <c r="AA136" s="151"/>
      <c r="AB136" s="151"/>
      <c r="AC136" s="151"/>
      <c r="AD136" s="151"/>
      <c r="AE136" s="151"/>
      <c r="AF136" s="151"/>
      <c r="AG136" s="151" t="s">
        <v>231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1" x14ac:dyDescent="0.2">
      <c r="A137" s="158"/>
      <c r="B137" s="159"/>
      <c r="C137" s="255" t="s">
        <v>327</v>
      </c>
      <c r="D137" s="256"/>
      <c r="E137" s="256"/>
      <c r="F137" s="256"/>
      <c r="G137" s="256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51"/>
      <c r="Z137" s="151"/>
      <c r="AA137" s="151"/>
      <c r="AB137" s="151"/>
      <c r="AC137" s="151"/>
      <c r="AD137" s="151"/>
      <c r="AE137" s="151"/>
      <c r="AF137" s="151"/>
      <c r="AG137" s="151" t="s">
        <v>233</v>
      </c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91" t="str">
        <f>C137</f>
        <v>se zřízením štěrkopískového lože pod trubky a s jejich obsypem v průměrném celkovém množství do 0,15 m3/m v otevřeném příkopu,</v>
      </c>
      <c r="BB137" s="151"/>
      <c r="BC137" s="151"/>
      <c r="BD137" s="151"/>
      <c r="BE137" s="151"/>
      <c r="BF137" s="151"/>
      <c r="BG137" s="151"/>
      <c r="BH137" s="151"/>
    </row>
    <row r="138" spans="1:60" outlineLevel="1" x14ac:dyDescent="0.2">
      <c r="A138" s="168">
        <v>35</v>
      </c>
      <c r="B138" s="169" t="s">
        <v>840</v>
      </c>
      <c r="C138" s="185" t="s">
        <v>841</v>
      </c>
      <c r="D138" s="170" t="s">
        <v>228</v>
      </c>
      <c r="E138" s="171">
        <v>9</v>
      </c>
      <c r="F138" s="172"/>
      <c r="G138" s="173">
        <f>ROUND(E138*F138,2)</f>
        <v>0</v>
      </c>
      <c r="H138" s="172"/>
      <c r="I138" s="173">
        <f>ROUND(E138*H138,2)</f>
        <v>0</v>
      </c>
      <c r="J138" s="172"/>
      <c r="K138" s="173">
        <f>ROUND(E138*J138,2)</f>
        <v>0</v>
      </c>
      <c r="L138" s="173">
        <v>21</v>
      </c>
      <c r="M138" s="173">
        <f>G138*(1+L138/100)</f>
        <v>0</v>
      </c>
      <c r="N138" s="173">
        <v>9.604E-2</v>
      </c>
      <c r="O138" s="173">
        <f>ROUND(E138*N138,2)</f>
        <v>0.86</v>
      </c>
      <c r="P138" s="173">
        <v>0</v>
      </c>
      <c r="Q138" s="173">
        <f>ROUND(E138*P138,2)</f>
        <v>0</v>
      </c>
      <c r="R138" s="173" t="s">
        <v>330</v>
      </c>
      <c r="S138" s="173" t="s">
        <v>148</v>
      </c>
      <c r="T138" s="174" t="s">
        <v>148</v>
      </c>
      <c r="U138" s="160">
        <v>7.1340000000000003</v>
      </c>
      <c r="V138" s="160">
        <f>ROUND(E138*U138,2)</f>
        <v>64.209999999999994</v>
      </c>
      <c r="W138" s="160"/>
      <c r="X138" s="160" t="s">
        <v>230</v>
      </c>
      <c r="Y138" s="151"/>
      <c r="Z138" s="151"/>
      <c r="AA138" s="151"/>
      <c r="AB138" s="151"/>
      <c r="AC138" s="151"/>
      <c r="AD138" s="151"/>
      <c r="AE138" s="151"/>
      <c r="AF138" s="151"/>
      <c r="AG138" s="151" t="s">
        <v>231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1" x14ac:dyDescent="0.2">
      <c r="A139" s="158"/>
      <c r="B139" s="159"/>
      <c r="C139" s="255" t="s">
        <v>842</v>
      </c>
      <c r="D139" s="256"/>
      <c r="E139" s="256"/>
      <c r="F139" s="256"/>
      <c r="G139" s="256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51"/>
      <c r="Z139" s="151"/>
      <c r="AA139" s="151"/>
      <c r="AB139" s="151"/>
      <c r="AC139" s="151"/>
      <c r="AD139" s="151"/>
      <c r="AE139" s="151"/>
      <c r="AF139" s="151"/>
      <c r="AG139" s="151" t="s">
        <v>233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22.5" outlineLevel="1" x14ac:dyDescent="0.2">
      <c r="A140" s="168">
        <v>36</v>
      </c>
      <c r="B140" s="169" t="s">
        <v>843</v>
      </c>
      <c r="C140" s="185" t="s">
        <v>844</v>
      </c>
      <c r="D140" s="170" t="s">
        <v>411</v>
      </c>
      <c r="E140" s="171">
        <v>0.84</v>
      </c>
      <c r="F140" s="172"/>
      <c r="G140" s="173">
        <f>ROUND(E140*F140,2)</f>
        <v>0</v>
      </c>
      <c r="H140" s="172"/>
      <c r="I140" s="173">
        <f>ROUND(E140*H140,2)</f>
        <v>0</v>
      </c>
      <c r="J140" s="172"/>
      <c r="K140" s="173">
        <f>ROUND(E140*J140,2)</f>
        <v>0</v>
      </c>
      <c r="L140" s="173">
        <v>21</v>
      </c>
      <c r="M140" s="173">
        <f>G140*(1+L140/100)</f>
        <v>0</v>
      </c>
      <c r="N140" s="173">
        <v>1.0543899999999999</v>
      </c>
      <c r="O140" s="173">
        <f>ROUND(E140*N140,2)</f>
        <v>0.89</v>
      </c>
      <c r="P140" s="173">
        <v>0</v>
      </c>
      <c r="Q140" s="173">
        <f>ROUND(E140*P140,2)</f>
        <v>0</v>
      </c>
      <c r="R140" s="173" t="s">
        <v>845</v>
      </c>
      <c r="S140" s="173" t="s">
        <v>148</v>
      </c>
      <c r="T140" s="174" t="s">
        <v>148</v>
      </c>
      <c r="U140" s="160">
        <v>15.231</v>
      </c>
      <c r="V140" s="160">
        <f>ROUND(E140*U140,2)</f>
        <v>12.79</v>
      </c>
      <c r="W140" s="160"/>
      <c r="X140" s="160" t="s">
        <v>230</v>
      </c>
      <c r="Y140" s="151"/>
      <c r="Z140" s="151"/>
      <c r="AA140" s="151"/>
      <c r="AB140" s="151"/>
      <c r="AC140" s="151"/>
      <c r="AD140" s="151"/>
      <c r="AE140" s="151"/>
      <c r="AF140" s="151"/>
      <c r="AG140" s="151" t="s">
        <v>231</v>
      </c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outlineLevel="1" x14ac:dyDescent="0.2">
      <c r="A141" s="158"/>
      <c r="B141" s="159"/>
      <c r="C141" s="255" t="s">
        <v>846</v>
      </c>
      <c r="D141" s="256"/>
      <c r="E141" s="256"/>
      <c r="F141" s="256"/>
      <c r="G141" s="256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51"/>
      <c r="Z141" s="151"/>
      <c r="AA141" s="151"/>
      <c r="AB141" s="151"/>
      <c r="AC141" s="151"/>
      <c r="AD141" s="151"/>
      <c r="AE141" s="151"/>
      <c r="AF141" s="151"/>
      <c r="AG141" s="151" t="s">
        <v>233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1" x14ac:dyDescent="0.2">
      <c r="A142" s="158"/>
      <c r="B142" s="159"/>
      <c r="C142" s="192" t="s">
        <v>1036</v>
      </c>
      <c r="D142" s="189"/>
      <c r="E142" s="190">
        <v>0.84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51"/>
      <c r="Z142" s="151"/>
      <c r="AA142" s="151"/>
      <c r="AB142" s="151"/>
      <c r="AC142" s="151"/>
      <c r="AD142" s="151"/>
      <c r="AE142" s="151"/>
      <c r="AF142" s="151"/>
      <c r="AG142" s="151" t="s">
        <v>264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1" x14ac:dyDescent="0.2">
      <c r="A143" s="168">
        <v>37</v>
      </c>
      <c r="B143" s="169" t="s">
        <v>334</v>
      </c>
      <c r="C143" s="185" t="s">
        <v>335</v>
      </c>
      <c r="D143" s="170" t="s">
        <v>282</v>
      </c>
      <c r="E143" s="171">
        <v>440</v>
      </c>
      <c r="F143" s="172"/>
      <c r="G143" s="173">
        <f>ROUND(E143*F143,2)</f>
        <v>0</v>
      </c>
      <c r="H143" s="172"/>
      <c r="I143" s="173">
        <f>ROUND(E143*H143,2)</f>
        <v>0</v>
      </c>
      <c r="J143" s="172"/>
      <c r="K143" s="173">
        <f>ROUND(E143*J143,2)</f>
        <v>0</v>
      </c>
      <c r="L143" s="173">
        <v>21</v>
      </c>
      <c r="M143" s="173">
        <f>G143*(1+L143/100)</f>
        <v>0</v>
      </c>
      <c r="N143" s="173">
        <v>3.0000000000000001E-5</v>
      </c>
      <c r="O143" s="173">
        <f>ROUND(E143*N143,2)</f>
        <v>0.01</v>
      </c>
      <c r="P143" s="173">
        <v>0</v>
      </c>
      <c r="Q143" s="173">
        <f>ROUND(E143*P143,2)</f>
        <v>0</v>
      </c>
      <c r="R143" s="173" t="s">
        <v>336</v>
      </c>
      <c r="S143" s="173" t="s">
        <v>148</v>
      </c>
      <c r="T143" s="174" t="s">
        <v>148</v>
      </c>
      <c r="U143" s="160">
        <v>0.04</v>
      </c>
      <c r="V143" s="160">
        <f>ROUND(E143*U143,2)</f>
        <v>17.600000000000001</v>
      </c>
      <c r="W143" s="160"/>
      <c r="X143" s="160" t="s">
        <v>230</v>
      </c>
      <c r="Y143" s="151"/>
      <c r="Z143" s="151"/>
      <c r="AA143" s="151"/>
      <c r="AB143" s="151"/>
      <c r="AC143" s="151"/>
      <c r="AD143" s="151"/>
      <c r="AE143" s="151"/>
      <c r="AF143" s="151"/>
      <c r="AG143" s="151" t="s">
        <v>231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1" x14ac:dyDescent="0.2">
      <c r="A144" s="158"/>
      <c r="B144" s="159"/>
      <c r="C144" s="192" t="s">
        <v>746</v>
      </c>
      <c r="D144" s="189"/>
      <c r="E144" s="190">
        <v>440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51"/>
      <c r="Z144" s="151"/>
      <c r="AA144" s="151"/>
      <c r="AB144" s="151"/>
      <c r="AC144" s="151"/>
      <c r="AD144" s="151"/>
      <c r="AE144" s="151"/>
      <c r="AF144" s="151"/>
      <c r="AG144" s="151" t="s">
        <v>264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22.5" outlineLevel="1" x14ac:dyDescent="0.2">
      <c r="A145" s="168">
        <v>38</v>
      </c>
      <c r="B145" s="169" t="s">
        <v>338</v>
      </c>
      <c r="C145" s="185" t="s">
        <v>339</v>
      </c>
      <c r="D145" s="170" t="s">
        <v>282</v>
      </c>
      <c r="E145" s="171">
        <v>440</v>
      </c>
      <c r="F145" s="172"/>
      <c r="G145" s="173">
        <f>ROUND(E145*F145,2)</f>
        <v>0</v>
      </c>
      <c r="H145" s="172"/>
      <c r="I145" s="173">
        <f>ROUND(E145*H145,2)</f>
        <v>0</v>
      </c>
      <c r="J145" s="172"/>
      <c r="K145" s="173">
        <f>ROUND(E145*J145,2)</f>
        <v>0</v>
      </c>
      <c r="L145" s="173">
        <v>21</v>
      </c>
      <c r="M145" s="173">
        <f>G145*(1+L145/100)</f>
        <v>0</v>
      </c>
      <c r="N145" s="173">
        <v>2.9999999999999997E-4</v>
      </c>
      <c r="O145" s="173">
        <f>ROUND(E145*N145,2)</f>
        <v>0.13</v>
      </c>
      <c r="P145" s="173">
        <v>0</v>
      </c>
      <c r="Q145" s="173">
        <f>ROUND(E145*P145,2)</f>
        <v>0</v>
      </c>
      <c r="R145" s="173" t="s">
        <v>340</v>
      </c>
      <c r="S145" s="173" t="s">
        <v>148</v>
      </c>
      <c r="T145" s="174" t="s">
        <v>148</v>
      </c>
      <c r="U145" s="160">
        <v>0</v>
      </c>
      <c r="V145" s="160">
        <f>ROUND(E145*U145,2)</f>
        <v>0</v>
      </c>
      <c r="W145" s="160"/>
      <c r="X145" s="160" t="s">
        <v>341</v>
      </c>
      <c r="Y145" s="151"/>
      <c r="Z145" s="151"/>
      <c r="AA145" s="151"/>
      <c r="AB145" s="151"/>
      <c r="AC145" s="151"/>
      <c r="AD145" s="151"/>
      <c r="AE145" s="151"/>
      <c r="AF145" s="151"/>
      <c r="AG145" s="151" t="s">
        <v>342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1" x14ac:dyDescent="0.2">
      <c r="A146" s="158"/>
      <c r="B146" s="159"/>
      <c r="C146" s="192" t="s">
        <v>746</v>
      </c>
      <c r="D146" s="189"/>
      <c r="E146" s="190">
        <v>440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51"/>
      <c r="Z146" s="151"/>
      <c r="AA146" s="151"/>
      <c r="AB146" s="151"/>
      <c r="AC146" s="151"/>
      <c r="AD146" s="151"/>
      <c r="AE146" s="151"/>
      <c r="AF146" s="151"/>
      <c r="AG146" s="151" t="s">
        <v>264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x14ac:dyDescent="0.2">
      <c r="A147" s="162" t="s">
        <v>143</v>
      </c>
      <c r="B147" s="163" t="s">
        <v>69</v>
      </c>
      <c r="C147" s="183" t="s">
        <v>85</v>
      </c>
      <c r="D147" s="164"/>
      <c r="E147" s="165"/>
      <c r="F147" s="166"/>
      <c r="G147" s="166">
        <f>SUMIF(AG148:AG169,"&lt;&gt;NOR",G148:G169)</f>
        <v>0</v>
      </c>
      <c r="H147" s="166"/>
      <c r="I147" s="166">
        <f>SUM(I148:I169)</f>
        <v>0</v>
      </c>
      <c r="J147" s="166"/>
      <c r="K147" s="166">
        <f>SUM(K148:K169)</f>
        <v>0</v>
      </c>
      <c r="L147" s="166"/>
      <c r="M147" s="166">
        <f>SUM(M148:M169)</f>
        <v>0</v>
      </c>
      <c r="N147" s="166"/>
      <c r="O147" s="166">
        <f>SUM(O148:O169)</f>
        <v>69.56</v>
      </c>
      <c r="P147" s="166"/>
      <c r="Q147" s="166">
        <f>SUM(Q148:Q169)</f>
        <v>0</v>
      </c>
      <c r="R147" s="166"/>
      <c r="S147" s="166"/>
      <c r="T147" s="167"/>
      <c r="U147" s="161"/>
      <c r="V147" s="161">
        <f>SUM(V148:V169)</f>
        <v>483.28</v>
      </c>
      <c r="W147" s="161"/>
      <c r="X147" s="161"/>
      <c r="AG147" t="s">
        <v>144</v>
      </c>
    </row>
    <row r="148" spans="1:60" outlineLevel="1" x14ac:dyDescent="0.2">
      <c r="A148" s="175">
        <v>39</v>
      </c>
      <c r="B148" s="176" t="s">
        <v>343</v>
      </c>
      <c r="C148" s="184" t="s">
        <v>344</v>
      </c>
      <c r="D148" s="177" t="s">
        <v>254</v>
      </c>
      <c r="E148" s="178">
        <v>400</v>
      </c>
      <c r="F148" s="179"/>
      <c r="G148" s="180">
        <f>ROUND(E148*F148,2)</f>
        <v>0</v>
      </c>
      <c r="H148" s="179"/>
      <c r="I148" s="180">
        <f>ROUND(E148*H148,2)</f>
        <v>0</v>
      </c>
      <c r="J148" s="179"/>
      <c r="K148" s="180">
        <f>ROUND(E148*J148,2)</f>
        <v>0</v>
      </c>
      <c r="L148" s="180">
        <v>21</v>
      </c>
      <c r="M148" s="180">
        <f>G148*(1+L148/100)</f>
        <v>0</v>
      </c>
      <c r="N148" s="180">
        <v>0</v>
      </c>
      <c r="O148" s="180">
        <f>ROUND(E148*N148,2)</f>
        <v>0</v>
      </c>
      <c r="P148" s="180">
        <v>0</v>
      </c>
      <c r="Q148" s="180">
        <f>ROUND(E148*P148,2)</f>
        <v>0</v>
      </c>
      <c r="R148" s="180" t="s">
        <v>325</v>
      </c>
      <c r="S148" s="180" t="s">
        <v>148</v>
      </c>
      <c r="T148" s="181" t="s">
        <v>148</v>
      </c>
      <c r="U148" s="160">
        <v>0.29299999999999998</v>
      </c>
      <c r="V148" s="160">
        <f>ROUND(E148*U148,2)</f>
        <v>117.2</v>
      </c>
      <c r="W148" s="160"/>
      <c r="X148" s="160" t="s">
        <v>230</v>
      </c>
      <c r="Y148" s="151"/>
      <c r="Z148" s="151"/>
      <c r="AA148" s="151"/>
      <c r="AB148" s="151"/>
      <c r="AC148" s="151"/>
      <c r="AD148" s="151"/>
      <c r="AE148" s="151"/>
      <c r="AF148" s="151"/>
      <c r="AG148" s="151" t="s">
        <v>231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22.5" outlineLevel="1" x14ac:dyDescent="0.2">
      <c r="A149" s="168">
        <v>40</v>
      </c>
      <c r="B149" s="169" t="s">
        <v>852</v>
      </c>
      <c r="C149" s="185" t="s">
        <v>853</v>
      </c>
      <c r="D149" s="170" t="s">
        <v>258</v>
      </c>
      <c r="E149" s="171">
        <v>23.428149999999999</v>
      </c>
      <c r="F149" s="172"/>
      <c r="G149" s="173">
        <f>ROUND(E149*F149,2)</f>
        <v>0</v>
      </c>
      <c r="H149" s="172"/>
      <c r="I149" s="173">
        <f>ROUND(E149*H149,2)</f>
        <v>0</v>
      </c>
      <c r="J149" s="172"/>
      <c r="K149" s="173">
        <f>ROUND(E149*J149,2)</f>
        <v>0</v>
      </c>
      <c r="L149" s="173">
        <v>21</v>
      </c>
      <c r="M149" s="173">
        <f>G149*(1+L149/100)</f>
        <v>0</v>
      </c>
      <c r="N149" s="173">
        <v>2.59138</v>
      </c>
      <c r="O149" s="173">
        <f>ROUND(E149*N149,2)</f>
        <v>60.71</v>
      </c>
      <c r="P149" s="173">
        <v>0</v>
      </c>
      <c r="Q149" s="173">
        <f>ROUND(E149*P149,2)</f>
        <v>0</v>
      </c>
      <c r="R149" s="173" t="s">
        <v>854</v>
      </c>
      <c r="S149" s="173" t="s">
        <v>148</v>
      </c>
      <c r="T149" s="174" t="s">
        <v>148</v>
      </c>
      <c r="U149" s="160">
        <v>4.1900000000000004</v>
      </c>
      <c r="V149" s="160">
        <f>ROUND(E149*U149,2)</f>
        <v>98.16</v>
      </c>
      <c r="W149" s="160"/>
      <c r="X149" s="160" t="s">
        <v>230</v>
      </c>
      <c r="Y149" s="151"/>
      <c r="Z149" s="151"/>
      <c r="AA149" s="151"/>
      <c r="AB149" s="151"/>
      <c r="AC149" s="151"/>
      <c r="AD149" s="151"/>
      <c r="AE149" s="151"/>
      <c r="AF149" s="151"/>
      <c r="AG149" s="151" t="s">
        <v>231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22.5" outlineLevel="1" x14ac:dyDescent="0.2">
      <c r="A150" s="158"/>
      <c r="B150" s="159"/>
      <c r="C150" s="255" t="s">
        <v>855</v>
      </c>
      <c r="D150" s="256"/>
      <c r="E150" s="256"/>
      <c r="F150" s="256"/>
      <c r="G150" s="256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51"/>
      <c r="Z150" s="151"/>
      <c r="AA150" s="151"/>
      <c r="AB150" s="151"/>
      <c r="AC150" s="151"/>
      <c r="AD150" s="151"/>
      <c r="AE150" s="151"/>
      <c r="AF150" s="151"/>
      <c r="AG150" s="151" t="s">
        <v>233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91" t="str">
        <f>C150</f>
        <v>čistíren odpadních vod (mimo budovy), nádrží, vodojemů, žlabů nebo kanálů, včetně pomocného pracovního lešení o výšce podlahy do 1900 mm a pro zatížení do 1,5 kPa,</v>
      </c>
      <c r="BB150" s="151"/>
      <c r="BC150" s="151"/>
      <c r="BD150" s="151"/>
      <c r="BE150" s="151"/>
      <c r="BF150" s="151"/>
      <c r="BG150" s="151"/>
      <c r="BH150" s="151"/>
    </row>
    <row r="151" spans="1:60" outlineLevel="1" x14ac:dyDescent="0.2">
      <c r="A151" s="158"/>
      <c r="B151" s="159"/>
      <c r="C151" s="192" t="s">
        <v>1037</v>
      </c>
      <c r="D151" s="189"/>
      <c r="E151" s="19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51"/>
      <c r="Z151" s="151"/>
      <c r="AA151" s="151"/>
      <c r="AB151" s="151"/>
      <c r="AC151" s="151"/>
      <c r="AD151" s="151"/>
      <c r="AE151" s="151"/>
      <c r="AF151" s="151"/>
      <c r="AG151" s="151" t="s">
        <v>264</v>
      </c>
      <c r="AH151" s="151">
        <v>0</v>
      </c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1" x14ac:dyDescent="0.2">
      <c r="A152" s="158"/>
      <c r="B152" s="159"/>
      <c r="C152" s="192" t="s">
        <v>1038</v>
      </c>
      <c r="D152" s="189"/>
      <c r="E152" s="190">
        <v>7.5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51"/>
      <c r="Z152" s="151"/>
      <c r="AA152" s="151"/>
      <c r="AB152" s="151"/>
      <c r="AC152" s="151"/>
      <c r="AD152" s="151"/>
      <c r="AE152" s="151"/>
      <c r="AF152" s="151"/>
      <c r="AG152" s="151" t="s">
        <v>264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1" x14ac:dyDescent="0.2">
      <c r="A153" s="158"/>
      <c r="B153" s="159"/>
      <c r="C153" s="192" t="s">
        <v>1039</v>
      </c>
      <c r="D153" s="189"/>
      <c r="E153" s="190">
        <v>9.7498000000000005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51"/>
      <c r="Z153" s="151"/>
      <c r="AA153" s="151"/>
      <c r="AB153" s="151"/>
      <c r="AC153" s="151"/>
      <c r="AD153" s="151"/>
      <c r="AE153" s="151"/>
      <c r="AF153" s="151"/>
      <c r="AG153" s="151" t="s">
        <v>264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58"/>
      <c r="B154" s="159"/>
      <c r="C154" s="192" t="s">
        <v>1040</v>
      </c>
      <c r="D154" s="189"/>
      <c r="E154" s="190">
        <v>6.17835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51"/>
      <c r="Z154" s="151"/>
      <c r="AA154" s="151"/>
      <c r="AB154" s="151"/>
      <c r="AC154" s="151"/>
      <c r="AD154" s="151"/>
      <c r="AE154" s="151"/>
      <c r="AF154" s="151"/>
      <c r="AG154" s="151" t="s">
        <v>264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22.5" outlineLevel="1" x14ac:dyDescent="0.2">
      <c r="A155" s="168">
        <v>41</v>
      </c>
      <c r="B155" s="169" t="s">
        <v>862</v>
      </c>
      <c r="C155" s="185" t="s">
        <v>863</v>
      </c>
      <c r="D155" s="170" t="s">
        <v>282</v>
      </c>
      <c r="E155" s="171">
        <v>80.319999999999993</v>
      </c>
      <c r="F155" s="172"/>
      <c r="G155" s="173">
        <f>ROUND(E155*F155,2)</f>
        <v>0</v>
      </c>
      <c r="H155" s="172"/>
      <c r="I155" s="173">
        <f>ROUND(E155*H155,2)</f>
        <v>0</v>
      </c>
      <c r="J155" s="172"/>
      <c r="K155" s="173">
        <f>ROUND(E155*J155,2)</f>
        <v>0</v>
      </c>
      <c r="L155" s="173">
        <v>21</v>
      </c>
      <c r="M155" s="173">
        <f>G155*(1+L155/100)</f>
        <v>0</v>
      </c>
      <c r="N155" s="173">
        <v>6.5350000000000005E-2</v>
      </c>
      <c r="O155" s="173">
        <f>ROUND(E155*N155,2)</f>
        <v>5.25</v>
      </c>
      <c r="P155" s="173">
        <v>0</v>
      </c>
      <c r="Q155" s="173">
        <f>ROUND(E155*P155,2)</f>
        <v>0</v>
      </c>
      <c r="R155" s="173" t="s">
        <v>854</v>
      </c>
      <c r="S155" s="173" t="s">
        <v>148</v>
      </c>
      <c r="T155" s="174" t="s">
        <v>148</v>
      </c>
      <c r="U155" s="160">
        <v>1.72</v>
      </c>
      <c r="V155" s="160">
        <f>ROUND(E155*U155,2)</f>
        <v>138.15</v>
      </c>
      <c r="W155" s="160"/>
      <c r="X155" s="160" t="s">
        <v>230</v>
      </c>
      <c r="Y155" s="151"/>
      <c r="Z155" s="151"/>
      <c r="AA155" s="151"/>
      <c r="AB155" s="151"/>
      <c r="AC155" s="151"/>
      <c r="AD155" s="151"/>
      <c r="AE155" s="151"/>
      <c r="AF155" s="151"/>
      <c r="AG155" s="151" t="s">
        <v>231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1" x14ac:dyDescent="0.2">
      <c r="A156" s="158"/>
      <c r="B156" s="159"/>
      <c r="C156" s="255" t="s">
        <v>864</v>
      </c>
      <c r="D156" s="256"/>
      <c r="E156" s="256"/>
      <c r="F156" s="256"/>
      <c r="G156" s="256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51"/>
      <c r="Z156" s="151"/>
      <c r="AA156" s="151"/>
      <c r="AB156" s="151"/>
      <c r="AC156" s="151"/>
      <c r="AD156" s="151"/>
      <c r="AE156" s="151"/>
      <c r="AF156" s="151"/>
      <c r="AG156" s="151" t="s">
        <v>233</v>
      </c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1" x14ac:dyDescent="0.2">
      <c r="A157" s="158"/>
      <c r="B157" s="159"/>
      <c r="C157" s="257" t="s">
        <v>865</v>
      </c>
      <c r="D157" s="258"/>
      <c r="E157" s="258"/>
      <c r="F157" s="258"/>
      <c r="G157" s="258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51"/>
      <c r="Z157" s="151"/>
      <c r="AA157" s="151"/>
      <c r="AB157" s="151"/>
      <c r="AC157" s="151"/>
      <c r="AD157" s="151"/>
      <c r="AE157" s="151"/>
      <c r="AF157" s="151"/>
      <c r="AG157" s="151" t="s">
        <v>233</v>
      </c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1" x14ac:dyDescent="0.2">
      <c r="A158" s="158"/>
      <c r="B158" s="159"/>
      <c r="C158" s="257" t="s">
        <v>866</v>
      </c>
      <c r="D158" s="258"/>
      <c r="E158" s="258"/>
      <c r="F158" s="258"/>
      <c r="G158" s="258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51"/>
      <c r="Z158" s="151"/>
      <c r="AA158" s="151"/>
      <c r="AB158" s="151"/>
      <c r="AC158" s="151"/>
      <c r="AD158" s="151"/>
      <c r="AE158" s="151"/>
      <c r="AF158" s="151"/>
      <c r="AG158" s="151" t="s">
        <v>233</v>
      </c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outlineLevel="1" x14ac:dyDescent="0.2">
      <c r="A159" s="158"/>
      <c r="B159" s="159"/>
      <c r="C159" s="192" t="s">
        <v>1041</v>
      </c>
      <c r="D159" s="189"/>
      <c r="E159" s="190">
        <v>6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51"/>
      <c r="Z159" s="151"/>
      <c r="AA159" s="151"/>
      <c r="AB159" s="151"/>
      <c r="AC159" s="151"/>
      <c r="AD159" s="151"/>
      <c r="AE159" s="151"/>
      <c r="AF159" s="151"/>
      <c r="AG159" s="151" t="s">
        <v>264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1" x14ac:dyDescent="0.2">
      <c r="A160" s="158"/>
      <c r="B160" s="159"/>
      <c r="C160" s="192" t="s">
        <v>1042</v>
      </c>
      <c r="D160" s="189"/>
      <c r="E160" s="190">
        <v>36.799999999999997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51"/>
      <c r="Z160" s="151"/>
      <c r="AA160" s="151"/>
      <c r="AB160" s="151"/>
      <c r="AC160" s="151"/>
      <c r="AD160" s="151"/>
      <c r="AE160" s="151"/>
      <c r="AF160" s="151"/>
      <c r="AG160" s="151" t="s">
        <v>264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1" x14ac:dyDescent="0.2">
      <c r="A161" s="158"/>
      <c r="B161" s="159"/>
      <c r="C161" s="192" t="s">
        <v>1043</v>
      </c>
      <c r="D161" s="189"/>
      <c r="E161" s="190">
        <v>32</v>
      </c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51"/>
      <c r="Z161" s="151"/>
      <c r="AA161" s="151"/>
      <c r="AB161" s="151"/>
      <c r="AC161" s="151"/>
      <c r="AD161" s="151"/>
      <c r="AE161" s="151"/>
      <c r="AF161" s="151"/>
      <c r="AG161" s="151" t="s">
        <v>264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1" x14ac:dyDescent="0.2">
      <c r="A162" s="158"/>
      <c r="B162" s="159"/>
      <c r="C162" s="192" t="s">
        <v>1044</v>
      </c>
      <c r="D162" s="189"/>
      <c r="E162" s="190">
        <v>5.52</v>
      </c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51"/>
      <c r="Z162" s="151"/>
      <c r="AA162" s="151"/>
      <c r="AB162" s="151"/>
      <c r="AC162" s="151"/>
      <c r="AD162" s="151"/>
      <c r="AE162" s="151"/>
      <c r="AF162" s="151"/>
      <c r="AG162" s="151" t="s">
        <v>264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22.5" outlineLevel="1" x14ac:dyDescent="0.2">
      <c r="A163" s="168">
        <v>42</v>
      </c>
      <c r="B163" s="169" t="s">
        <v>871</v>
      </c>
      <c r="C163" s="185" t="s">
        <v>872</v>
      </c>
      <c r="D163" s="170" t="s">
        <v>282</v>
      </c>
      <c r="E163" s="171">
        <v>80.319999999999993</v>
      </c>
      <c r="F163" s="172"/>
      <c r="G163" s="173">
        <f>ROUND(E163*F163,2)</f>
        <v>0</v>
      </c>
      <c r="H163" s="172"/>
      <c r="I163" s="173">
        <f>ROUND(E163*H163,2)</f>
        <v>0</v>
      </c>
      <c r="J163" s="172"/>
      <c r="K163" s="173">
        <f>ROUND(E163*J163,2)</f>
        <v>0</v>
      </c>
      <c r="L163" s="173">
        <v>21</v>
      </c>
      <c r="M163" s="173">
        <f>G163*(1+L163/100)</f>
        <v>0</v>
      </c>
      <c r="N163" s="173">
        <v>0</v>
      </c>
      <c r="O163" s="173">
        <f>ROUND(E163*N163,2)</f>
        <v>0</v>
      </c>
      <c r="P163" s="173">
        <v>0</v>
      </c>
      <c r="Q163" s="173">
        <f>ROUND(E163*P163,2)</f>
        <v>0</v>
      </c>
      <c r="R163" s="173" t="s">
        <v>854</v>
      </c>
      <c r="S163" s="173" t="s">
        <v>148</v>
      </c>
      <c r="T163" s="174" t="s">
        <v>148</v>
      </c>
      <c r="U163" s="160">
        <v>0.65</v>
      </c>
      <c r="V163" s="160">
        <f>ROUND(E163*U163,2)</f>
        <v>52.21</v>
      </c>
      <c r="W163" s="160"/>
      <c r="X163" s="160" t="s">
        <v>230</v>
      </c>
      <c r="Y163" s="151"/>
      <c r="Z163" s="151"/>
      <c r="AA163" s="151"/>
      <c r="AB163" s="151"/>
      <c r="AC163" s="151"/>
      <c r="AD163" s="151"/>
      <c r="AE163" s="151"/>
      <c r="AF163" s="151"/>
      <c r="AG163" s="151" t="s">
        <v>231</v>
      </c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1" x14ac:dyDescent="0.2">
      <c r="A164" s="158"/>
      <c r="B164" s="159"/>
      <c r="C164" s="255" t="s">
        <v>864</v>
      </c>
      <c r="D164" s="256"/>
      <c r="E164" s="256"/>
      <c r="F164" s="256"/>
      <c r="G164" s="256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51"/>
      <c r="Z164" s="151"/>
      <c r="AA164" s="151"/>
      <c r="AB164" s="151"/>
      <c r="AC164" s="151"/>
      <c r="AD164" s="151"/>
      <c r="AE164" s="151"/>
      <c r="AF164" s="151"/>
      <c r="AG164" s="151" t="s">
        <v>233</v>
      </c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58"/>
      <c r="B165" s="159"/>
      <c r="C165" s="257" t="s">
        <v>865</v>
      </c>
      <c r="D165" s="258"/>
      <c r="E165" s="258"/>
      <c r="F165" s="258"/>
      <c r="G165" s="258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51"/>
      <c r="Z165" s="151"/>
      <c r="AA165" s="151"/>
      <c r="AB165" s="151"/>
      <c r="AC165" s="151"/>
      <c r="AD165" s="151"/>
      <c r="AE165" s="151"/>
      <c r="AF165" s="151"/>
      <c r="AG165" s="151" t="s">
        <v>233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1" x14ac:dyDescent="0.2">
      <c r="A166" s="158"/>
      <c r="B166" s="159"/>
      <c r="C166" s="257" t="s">
        <v>866</v>
      </c>
      <c r="D166" s="258"/>
      <c r="E166" s="258"/>
      <c r="F166" s="258"/>
      <c r="G166" s="258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51"/>
      <c r="Z166" s="151"/>
      <c r="AA166" s="151"/>
      <c r="AB166" s="151"/>
      <c r="AC166" s="151"/>
      <c r="AD166" s="151"/>
      <c r="AE166" s="151"/>
      <c r="AF166" s="151"/>
      <c r="AG166" s="151" t="s">
        <v>233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1" x14ac:dyDescent="0.2">
      <c r="A167" s="168">
        <v>43</v>
      </c>
      <c r="B167" s="169" t="s">
        <v>873</v>
      </c>
      <c r="C167" s="185" t="s">
        <v>874</v>
      </c>
      <c r="D167" s="170" t="s">
        <v>411</v>
      </c>
      <c r="E167" s="171">
        <v>3.5142000000000002</v>
      </c>
      <c r="F167" s="172"/>
      <c r="G167" s="173">
        <f>ROUND(E167*F167,2)</f>
        <v>0</v>
      </c>
      <c r="H167" s="172"/>
      <c r="I167" s="173">
        <f>ROUND(E167*H167,2)</f>
        <v>0</v>
      </c>
      <c r="J167" s="172"/>
      <c r="K167" s="173">
        <f>ROUND(E167*J167,2)</f>
        <v>0</v>
      </c>
      <c r="L167" s="173">
        <v>21</v>
      </c>
      <c r="M167" s="173">
        <f>G167*(1+L167/100)</f>
        <v>0</v>
      </c>
      <c r="N167" s="173">
        <v>1.02535</v>
      </c>
      <c r="O167" s="173">
        <f>ROUND(E167*N167,2)</f>
        <v>3.6</v>
      </c>
      <c r="P167" s="173">
        <v>0</v>
      </c>
      <c r="Q167" s="173">
        <f>ROUND(E167*P167,2)</f>
        <v>0</v>
      </c>
      <c r="R167" s="173" t="s">
        <v>854</v>
      </c>
      <c r="S167" s="173" t="s">
        <v>148</v>
      </c>
      <c r="T167" s="174" t="s">
        <v>148</v>
      </c>
      <c r="U167" s="160">
        <v>22.07</v>
      </c>
      <c r="V167" s="160">
        <f>ROUND(E167*U167,2)</f>
        <v>77.56</v>
      </c>
      <c r="W167" s="160"/>
      <c r="X167" s="160" t="s">
        <v>230</v>
      </c>
      <c r="Y167" s="151"/>
      <c r="Z167" s="151"/>
      <c r="AA167" s="151"/>
      <c r="AB167" s="151"/>
      <c r="AC167" s="151"/>
      <c r="AD167" s="151"/>
      <c r="AE167" s="151"/>
      <c r="AF167" s="151"/>
      <c r="AG167" s="151" t="s">
        <v>231</v>
      </c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22.5" outlineLevel="1" x14ac:dyDescent="0.2">
      <c r="A168" s="158"/>
      <c r="B168" s="159"/>
      <c r="C168" s="255" t="s">
        <v>875</v>
      </c>
      <c r="D168" s="256"/>
      <c r="E168" s="256"/>
      <c r="F168" s="256"/>
      <c r="G168" s="256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51"/>
      <c r="Z168" s="151"/>
      <c r="AA168" s="151"/>
      <c r="AB168" s="151"/>
      <c r="AC168" s="151"/>
      <c r="AD168" s="151"/>
      <c r="AE168" s="151"/>
      <c r="AF168" s="151"/>
      <c r="AG168" s="151" t="s">
        <v>233</v>
      </c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91" t="str">
        <f>C168</f>
        <v>čistíren odpadních vod (mimo budovy), nádrží, vodojemů, žlabů nebo kanálů , včetně pomocného pracovního lešení o výšce podlahy do 1900 mm a pro zatížení do 1,5 kPa,</v>
      </c>
      <c r="BB168" s="151"/>
      <c r="BC168" s="151"/>
      <c r="BD168" s="151"/>
      <c r="BE168" s="151"/>
      <c r="BF168" s="151"/>
      <c r="BG168" s="151"/>
      <c r="BH168" s="151"/>
    </row>
    <row r="169" spans="1:60" outlineLevel="1" x14ac:dyDescent="0.2">
      <c r="A169" s="158"/>
      <c r="B169" s="159"/>
      <c r="C169" s="192" t="s">
        <v>1045</v>
      </c>
      <c r="D169" s="189"/>
      <c r="E169" s="190">
        <v>3.5142000000000002</v>
      </c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51"/>
      <c r="Z169" s="151"/>
      <c r="AA169" s="151"/>
      <c r="AB169" s="151"/>
      <c r="AC169" s="151"/>
      <c r="AD169" s="151"/>
      <c r="AE169" s="151"/>
      <c r="AF169" s="151"/>
      <c r="AG169" s="151" t="s">
        <v>264</v>
      </c>
      <c r="AH169" s="151">
        <v>0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x14ac:dyDescent="0.2">
      <c r="A170" s="162" t="s">
        <v>143</v>
      </c>
      <c r="B170" s="163" t="s">
        <v>86</v>
      </c>
      <c r="C170" s="183" t="s">
        <v>87</v>
      </c>
      <c r="D170" s="164"/>
      <c r="E170" s="165"/>
      <c r="F170" s="166"/>
      <c r="G170" s="166">
        <f>SUMIF(AG171:AG189,"&lt;&gt;NOR",G171:G189)</f>
        <v>0</v>
      </c>
      <c r="H170" s="166"/>
      <c r="I170" s="166">
        <f>SUM(I171:I189)</f>
        <v>0</v>
      </c>
      <c r="J170" s="166"/>
      <c r="K170" s="166">
        <f>SUM(K171:K189)</f>
        <v>0</v>
      </c>
      <c r="L170" s="166"/>
      <c r="M170" s="166">
        <f>SUM(M171:M189)</f>
        <v>0</v>
      </c>
      <c r="N170" s="166"/>
      <c r="O170" s="166">
        <f>SUM(O171:O189)</f>
        <v>1101.8399999999999</v>
      </c>
      <c r="P170" s="166"/>
      <c r="Q170" s="166">
        <f>SUM(Q171:Q189)</f>
        <v>0</v>
      </c>
      <c r="R170" s="166"/>
      <c r="S170" s="166"/>
      <c r="T170" s="167"/>
      <c r="U170" s="161"/>
      <c r="V170" s="161">
        <f>SUM(V171:V189)</f>
        <v>659.77</v>
      </c>
      <c r="W170" s="161"/>
      <c r="X170" s="161"/>
      <c r="AG170" t="s">
        <v>144</v>
      </c>
    </row>
    <row r="171" spans="1:60" ht="22.5" outlineLevel="1" x14ac:dyDescent="0.2">
      <c r="A171" s="168">
        <v>44</v>
      </c>
      <c r="B171" s="169" t="s">
        <v>877</v>
      </c>
      <c r="C171" s="185" t="s">
        <v>878</v>
      </c>
      <c r="D171" s="170" t="s">
        <v>282</v>
      </c>
      <c r="E171" s="171">
        <v>16</v>
      </c>
      <c r="F171" s="172"/>
      <c r="G171" s="173">
        <f>ROUND(E171*F171,2)</f>
        <v>0</v>
      </c>
      <c r="H171" s="172"/>
      <c r="I171" s="173">
        <f>ROUND(E171*H171,2)</f>
        <v>0</v>
      </c>
      <c r="J171" s="172"/>
      <c r="K171" s="173">
        <f>ROUND(E171*J171,2)</f>
        <v>0</v>
      </c>
      <c r="L171" s="173">
        <v>21</v>
      </c>
      <c r="M171" s="173">
        <f>G171*(1+L171/100)</f>
        <v>0</v>
      </c>
      <c r="N171" s="173">
        <v>5.0779999999999999E-2</v>
      </c>
      <c r="O171" s="173">
        <f>ROUND(E171*N171,2)</f>
        <v>0.81</v>
      </c>
      <c r="P171" s="173">
        <v>0</v>
      </c>
      <c r="Q171" s="173">
        <f>ROUND(E171*P171,2)</f>
        <v>0</v>
      </c>
      <c r="R171" s="173" t="s">
        <v>845</v>
      </c>
      <c r="S171" s="173" t="s">
        <v>148</v>
      </c>
      <c r="T171" s="174" t="s">
        <v>148</v>
      </c>
      <c r="U171" s="160">
        <v>0.65</v>
      </c>
      <c r="V171" s="160">
        <f>ROUND(E171*U171,2)</f>
        <v>10.4</v>
      </c>
      <c r="W171" s="160"/>
      <c r="X171" s="160" t="s">
        <v>230</v>
      </c>
      <c r="Y171" s="151"/>
      <c r="Z171" s="151"/>
      <c r="AA171" s="151"/>
      <c r="AB171" s="151"/>
      <c r="AC171" s="151"/>
      <c r="AD171" s="151"/>
      <c r="AE171" s="151"/>
      <c r="AF171" s="151"/>
      <c r="AG171" s="151" t="s">
        <v>231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1" x14ac:dyDescent="0.2">
      <c r="A172" s="158"/>
      <c r="B172" s="159"/>
      <c r="C172" s="255" t="s">
        <v>879</v>
      </c>
      <c r="D172" s="256"/>
      <c r="E172" s="256"/>
      <c r="F172" s="256"/>
      <c r="G172" s="256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51"/>
      <c r="Z172" s="151"/>
      <c r="AA172" s="151"/>
      <c r="AB172" s="151"/>
      <c r="AC172" s="151"/>
      <c r="AD172" s="151"/>
      <c r="AE172" s="151"/>
      <c r="AF172" s="151"/>
      <c r="AG172" s="151" t="s">
        <v>233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1" x14ac:dyDescent="0.2">
      <c r="A173" s="158"/>
      <c r="B173" s="159"/>
      <c r="C173" s="192" t="s">
        <v>1046</v>
      </c>
      <c r="D173" s="189"/>
      <c r="E173" s="190">
        <v>16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51"/>
      <c r="Z173" s="151"/>
      <c r="AA173" s="151"/>
      <c r="AB173" s="151"/>
      <c r="AC173" s="151"/>
      <c r="AD173" s="151"/>
      <c r="AE173" s="151"/>
      <c r="AF173" s="151"/>
      <c r="AG173" s="151" t="s">
        <v>264</v>
      </c>
      <c r="AH173" s="151">
        <v>0</v>
      </c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22.5" outlineLevel="1" x14ac:dyDescent="0.2">
      <c r="A174" s="168">
        <v>45</v>
      </c>
      <c r="B174" s="169" t="s">
        <v>881</v>
      </c>
      <c r="C174" s="185" t="s">
        <v>882</v>
      </c>
      <c r="D174" s="170" t="s">
        <v>282</v>
      </c>
      <c r="E174" s="171">
        <v>16</v>
      </c>
      <c r="F174" s="172"/>
      <c r="G174" s="173">
        <f>ROUND(E174*F174,2)</f>
        <v>0</v>
      </c>
      <c r="H174" s="172"/>
      <c r="I174" s="173">
        <f>ROUND(E174*H174,2)</f>
        <v>0</v>
      </c>
      <c r="J174" s="172"/>
      <c r="K174" s="173">
        <f>ROUND(E174*J174,2)</f>
        <v>0</v>
      </c>
      <c r="L174" s="173">
        <v>21</v>
      </c>
      <c r="M174" s="173">
        <f>G174*(1+L174/100)</f>
        <v>0</v>
      </c>
      <c r="N174" s="173">
        <v>0</v>
      </c>
      <c r="O174" s="173">
        <f>ROUND(E174*N174,2)</f>
        <v>0</v>
      </c>
      <c r="P174" s="173">
        <v>0</v>
      </c>
      <c r="Q174" s="173">
        <f>ROUND(E174*P174,2)</f>
        <v>0</v>
      </c>
      <c r="R174" s="173" t="s">
        <v>845</v>
      </c>
      <c r="S174" s="173" t="s">
        <v>148</v>
      </c>
      <c r="T174" s="174" t="s">
        <v>148</v>
      </c>
      <c r="U174" s="160">
        <v>0.17299999999999999</v>
      </c>
      <c r="V174" s="160">
        <f>ROUND(E174*U174,2)</f>
        <v>2.77</v>
      </c>
      <c r="W174" s="160"/>
      <c r="X174" s="160" t="s">
        <v>230</v>
      </c>
      <c r="Y174" s="151"/>
      <c r="Z174" s="151"/>
      <c r="AA174" s="151"/>
      <c r="AB174" s="151"/>
      <c r="AC174" s="151"/>
      <c r="AD174" s="151"/>
      <c r="AE174" s="151"/>
      <c r="AF174" s="151"/>
      <c r="AG174" s="151" t="s">
        <v>231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1" x14ac:dyDescent="0.2">
      <c r="A175" s="158"/>
      <c r="B175" s="159"/>
      <c r="C175" s="255" t="s">
        <v>879</v>
      </c>
      <c r="D175" s="256"/>
      <c r="E175" s="256"/>
      <c r="F175" s="256"/>
      <c r="G175" s="256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51"/>
      <c r="Z175" s="151"/>
      <c r="AA175" s="151"/>
      <c r="AB175" s="151"/>
      <c r="AC175" s="151"/>
      <c r="AD175" s="151"/>
      <c r="AE175" s="151"/>
      <c r="AF175" s="151"/>
      <c r="AG175" s="151" t="s">
        <v>233</v>
      </c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outlineLevel="1" x14ac:dyDescent="0.2">
      <c r="A176" s="168">
        <v>46</v>
      </c>
      <c r="B176" s="169" t="s">
        <v>551</v>
      </c>
      <c r="C176" s="185" t="s">
        <v>552</v>
      </c>
      <c r="D176" s="170" t="s">
        <v>258</v>
      </c>
      <c r="E176" s="171">
        <v>89</v>
      </c>
      <c r="F176" s="172"/>
      <c r="G176" s="173">
        <f>ROUND(E176*F176,2)</f>
        <v>0</v>
      </c>
      <c r="H176" s="172"/>
      <c r="I176" s="173">
        <f>ROUND(E176*H176,2)</f>
        <v>0</v>
      </c>
      <c r="J176" s="172"/>
      <c r="K176" s="173">
        <f>ROUND(E176*J176,2)</f>
        <v>0</v>
      </c>
      <c r="L176" s="173">
        <v>21</v>
      </c>
      <c r="M176" s="173">
        <f>G176*(1+L176/100)</f>
        <v>0</v>
      </c>
      <c r="N176" s="173">
        <v>1.7034</v>
      </c>
      <c r="O176" s="173">
        <f>ROUND(E176*N176,2)</f>
        <v>151.6</v>
      </c>
      <c r="P176" s="173">
        <v>0</v>
      </c>
      <c r="Q176" s="173">
        <f>ROUND(E176*P176,2)</f>
        <v>0</v>
      </c>
      <c r="R176" s="173" t="s">
        <v>325</v>
      </c>
      <c r="S176" s="173" t="s">
        <v>148</v>
      </c>
      <c r="T176" s="174" t="s">
        <v>148</v>
      </c>
      <c r="U176" s="160">
        <v>1.3</v>
      </c>
      <c r="V176" s="160">
        <f>ROUND(E176*U176,2)</f>
        <v>115.7</v>
      </c>
      <c r="W176" s="160"/>
      <c r="X176" s="160" t="s">
        <v>230</v>
      </c>
      <c r="Y176" s="151"/>
      <c r="Z176" s="151"/>
      <c r="AA176" s="151"/>
      <c r="AB176" s="151"/>
      <c r="AC176" s="151"/>
      <c r="AD176" s="151"/>
      <c r="AE176" s="151"/>
      <c r="AF176" s="151"/>
      <c r="AG176" s="151" t="s">
        <v>231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1" x14ac:dyDescent="0.2">
      <c r="A177" s="158"/>
      <c r="B177" s="159"/>
      <c r="C177" s="255" t="s">
        <v>347</v>
      </c>
      <c r="D177" s="256"/>
      <c r="E177" s="256"/>
      <c r="F177" s="256"/>
      <c r="G177" s="256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51"/>
      <c r="Z177" s="151"/>
      <c r="AA177" s="151"/>
      <c r="AB177" s="151"/>
      <c r="AC177" s="151"/>
      <c r="AD177" s="151"/>
      <c r="AE177" s="151"/>
      <c r="AF177" s="151"/>
      <c r="AG177" s="151" t="s">
        <v>233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1" x14ac:dyDescent="0.2">
      <c r="A178" s="158"/>
      <c r="B178" s="159"/>
      <c r="C178" s="192" t="s">
        <v>1047</v>
      </c>
      <c r="D178" s="189"/>
      <c r="E178" s="190">
        <v>9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51"/>
      <c r="Z178" s="151"/>
      <c r="AA178" s="151"/>
      <c r="AB178" s="151"/>
      <c r="AC178" s="151"/>
      <c r="AD178" s="151"/>
      <c r="AE178" s="151"/>
      <c r="AF178" s="151"/>
      <c r="AG178" s="151" t="s">
        <v>264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1" x14ac:dyDescent="0.2">
      <c r="A179" s="158"/>
      <c r="B179" s="159"/>
      <c r="C179" s="192" t="s">
        <v>1048</v>
      </c>
      <c r="D179" s="189"/>
      <c r="E179" s="190">
        <v>80</v>
      </c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51"/>
      <c r="Z179" s="151"/>
      <c r="AA179" s="151"/>
      <c r="AB179" s="151"/>
      <c r="AC179" s="151"/>
      <c r="AD179" s="151"/>
      <c r="AE179" s="151"/>
      <c r="AF179" s="151"/>
      <c r="AG179" s="151" t="s">
        <v>264</v>
      </c>
      <c r="AH179" s="151">
        <v>0</v>
      </c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22.5" outlineLevel="1" x14ac:dyDescent="0.2">
      <c r="A180" s="175">
        <v>47</v>
      </c>
      <c r="B180" s="176" t="s">
        <v>349</v>
      </c>
      <c r="C180" s="184" t="s">
        <v>350</v>
      </c>
      <c r="D180" s="177" t="s">
        <v>228</v>
      </c>
      <c r="E180" s="178">
        <v>8</v>
      </c>
      <c r="F180" s="179"/>
      <c r="G180" s="180">
        <f>ROUND(E180*F180,2)</f>
        <v>0</v>
      </c>
      <c r="H180" s="179"/>
      <c r="I180" s="180">
        <f>ROUND(E180*H180,2)</f>
        <v>0</v>
      </c>
      <c r="J180" s="179"/>
      <c r="K180" s="180">
        <f>ROUND(E180*J180,2)</f>
        <v>0</v>
      </c>
      <c r="L180" s="180">
        <v>21</v>
      </c>
      <c r="M180" s="180">
        <f>G180*(1+L180/100)</f>
        <v>0</v>
      </c>
      <c r="N180" s="180">
        <v>6.6E-3</v>
      </c>
      <c r="O180" s="180">
        <f>ROUND(E180*N180,2)</f>
        <v>0.05</v>
      </c>
      <c r="P180" s="180">
        <v>0</v>
      </c>
      <c r="Q180" s="180">
        <f>ROUND(E180*P180,2)</f>
        <v>0</v>
      </c>
      <c r="R180" s="180" t="s">
        <v>325</v>
      </c>
      <c r="S180" s="180" t="s">
        <v>148</v>
      </c>
      <c r="T180" s="181" t="s">
        <v>148</v>
      </c>
      <c r="U180" s="160">
        <v>0.28000000000000003</v>
      </c>
      <c r="V180" s="160">
        <f>ROUND(E180*U180,2)</f>
        <v>2.2400000000000002</v>
      </c>
      <c r="W180" s="160"/>
      <c r="X180" s="160" t="s">
        <v>230</v>
      </c>
      <c r="Y180" s="151"/>
      <c r="Z180" s="151"/>
      <c r="AA180" s="151"/>
      <c r="AB180" s="151"/>
      <c r="AC180" s="151"/>
      <c r="AD180" s="151"/>
      <c r="AE180" s="151"/>
      <c r="AF180" s="151"/>
      <c r="AG180" s="151" t="s">
        <v>231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ht="22.5" outlineLevel="1" x14ac:dyDescent="0.2">
      <c r="A181" s="168">
        <v>48</v>
      </c>
      <c r="B181" s="169" t="s">
        <v>554</v>
      </c>
      <c r="C181" s="185" t="s">
        <v>555</v>
      </c>
      <c r="D181" s="170" t="s">
        <v>258</v>
      </c>
      <c r="E181" s="171">
        <v>123.6</v>
      </c>
      <c r="F181" s="172"/>
      <c r="G181" s="173">
        <f>ROUND(E181*F181,2)</f>
        <v>0</v>
      </c>
      <c r="H181" s="172"/>
      <c r="I181" s="173">
        <f>ROUND(E181*H181,2)</f>
        <v>0</v>
      </c>
      <c r="J181" s="172"/>
      <c r="K181" s="173">
        <f>ROUND(E181*J181,2)</f>
        <v>0</v>
      </c>
      <c r="L181" s="173">
        <v>21</v>
      </c>
      <c r="M181" s="173">
        <f>G181*(1+L181/100)</f>
        <v>0</v>
      </c>
      <c r="N181" s="173">
        <v>2.5</v>
      </c>
      <c r="O181" s="173">
        <f>ROUND(E181*N181,2)</f>
        <v>309</v>
      </c>
      <c r="P181" s="173">
        <v>0</v>
      </c>
      <c r="Q181" s="173">
        <f>ROUND(E181*P181,2)</f>
        <v>0</v>
      </c>
      <c r="R181" s="173" t="s">
        <v>325</v>
      </c>
      <c r="S181" s="173" t="s">
        <v>148</v>
      </c>
      <c r="T181" s="174" t="s">
        <v>148</v>
      </c>
      <c r="U181" s="160">
        <v>1.45</v>
      </c>
      <c r="V181" s="160">
        <f>ROUND(E181*U181,2)</f>
        <v>179.22</v>
      </c>
      <c r="W181" s="160"/>
      <c r="X181" s="160" t="s">
        <v>230</v>
      </c>
      <c r="Y181" s="151"/>
      <c r="Z181" s="151"/>
      <c r="AA181" s="151"/>
      <c r="AB181" s="151"/>
      <c r="AC181" s="151"/>
      <c r="AD181" s="151"/>
      <c r="AE181" s="151"/>
      <c r="AF181" s="151"/>
      <c r="AG181" s="151" t="s">
        <v>231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1" x14ac:dyDescent="0.2">
      <c r="A182" s="158"/>
      <c r="B182" s="159"/>
      <c r="C182" s="255" t="s">
        <v>380</v>
      </c>
      <c r="D182" s="256"/>
      <c r="E182" s="256"/>
      <c r="F182" s="256"/>
      <c r="G182" s="256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51"/>
      <c r="Z182" s="151"/>
      <c r="AA182" s="151"/>
      <c r="AB182" s="151"/>
      <c r="AC182" s="151"/>
      <c r="AD182" s="151"/>
      <c r="AE182" s="151"/>
      <c r="AF182" s="151"/>
      <c r="AG182" s="151" t="s">
        <v>233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1" x14ac:dyDescent="0.2">
      <c r="A183" s="158"/>
      <c r="B183" s="159"/>
      <c r="C183" s="192" t="s">
        <v>1049</v>
      </c>
      <c r="D183" s="189"/>
      <c r="E183" s="190">
        <v>3.6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51"/>
      <c r="Z183" s="151"/>
      <c r="AA183" s="151"/>
      <c r="AB183" s="151"/>
      <c r="AC183" s="151"/>
      <c r="AD183" s="151"/>
      <c r="AE183" s="151"/>
      <c r="AF183" s="151"/>
      <c r="AG183" s="151" t="s">
        <v>264</v>
      </c>
      <c r="AH183" s="151">
        <v>0</v>
      </c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58"/>
      <c r="B184" s="159"/>
      <c r="C184" s="192" t="s">
        <v>1050</v>
      </c>
      <c r="D184" s="189"/>
      <c r="E184" s="190">
        <v>120</v>
      </c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51"/>
      <c r="Z184" s="151"/>
      <c r="AA184" s="151"/>
      <c r="AB184" s="151"/>
      <c r="AC184" s="151"/>
      <c r="AD184" s="151"/>
      <c r="AE184" s="151"/>
      <c r="AF184" s="151"/>
      <c r="AG184" s="151" t="s">
        <v>264</v>
      </c>
      <c r="AH184" s="151">
        <v>0</v>
      </c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ht="22.5" outlineLevel="1" x14ac:dyDescent="0.2">
      <c r="A185" s="168">
        <v>49</v>
      </c>
      <c r="B185" s="169" t="s">
        <v>889</v>
      </c>
      <c r="C185" s="185" t="s">
        <v>890</v>
      </c>
      <c r="D185" s="170" t="s">
        <v>258</v>
      </c>
      <c r="E185" s="171">
        <v>256</v>
      </c>
      <c r="F185" s="172"/>
      <c r="G185" s="173">
        <f>ROUND(E185*F185,2)</f>
        <v>0</v>
      </c>
      <c r="H185" s="172"/>
      <c r="I185" s="173">
        <f>ROUND(E185*H185,2)</f>
        <v>0</v>
      </c>
      <c r="J185" s="172"/>
      <c r="K185" s="173">
        <f>ROUND(E185*J185,2)</f>
        <v>0</v>
      </c>
      <c r="L185" s="173">
        <v>21</v>
      </c>
      <c r="M185" s="173">
        <f>G185*(1+L185/100)</f>
        <v>0</v>
      </c>
      <c r="N185" s="173">
        <v>2.5</v>
      </c>
      <c r="O185" s="173">
        <f>ROUND(E185*N185,2)</f>
        <v>640</v>
      </c>
      <c r="P185" s="173">
        <v>0</v>
      </c>
      <c r="Q185" s="173">
        <f>ROUND(E185*P185,2)</f>
        <v>0</v>
      </c>
      <c r="R185" s="173" t="s">
        <v>325</v>
      </c>
      <c r="S185" s="173" t="s">
        <v>148</v>
      </c>
      <c r="T185" s="174" t="s">
        <v>148</v>
      </c>
      <c r="U185" s="160">
        <v>1.365</v>
      </c>
      <c r="V185" s="160">
        <f>ROUND(E185*U185,2)</f>
        <v>349.44</v>
      </c>
      <c r="W185" s="160"/>
      <c r="X185" s="160" t="s">
        <v>230</v>
      </c>
      <c r="Y185" s="151"/>
      <c r="Z185" s="151"/>
      <c r="AA185" s="151"/>
      <c r="AB185" s="151"/>
      <c r="AC185" s="151"/>
      <c r="AD185" s="151"/>
      <c r="AE185" s="151"/>
      <c r="AF185" s="151"/>
      <c r="AG185" s="151" t="s">
        <v>231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1" x14ac:dyDescent="0.2">
      <c r="A186" s="158"/>
      <c r="B186" s="159"/>
      <c r="C186" s="255" t="s">
        <v>380</v>
      </c>
      <c r="D186" s="256"/>
      <c r="E186" s="256"/>
      <c r="F186" s="256"/>
      <c r="G186" s="256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51"/>
      <c r="Z186" s="151"/>
      <c r="AA186" s="151"/>
      <c r="AB186" s="151"/>
      <c r="AC186" s="151"/>
      <c r="AD186" s="151"/>
      <c r="AE186" s="151"/>
      <c r="AF186" s="151"/>
      <c r="AG186" s="151" t="s">
        <v>233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58"/>
      <c r="B187" s="159"/>
      <c r="C187" s="192" t="s">
        <v>1051</v>
      </c>
      <c r="D187" s="189"/>
      <c r="E187" s="190">
        <v>256</v>
      </c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51"/>
      <c r="Z187" s="151"/>
      <c r="AA187" s="151"/>
      <c r="AB187" s="151"/>
      <c r="AC187" s="151"/>
      <c r="AD187" s="151"/>
      <c r="AE187" s="151"/>
      <c r="AF187" s="151"/>
      <c r="AG187" s="151" t="s">
        <v>264</v>
      </c>
      <c r="AH187" s="151">
        <v>0</v>
      </c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1" x14ac:dyDescent="0.2">
      <c r="A188" s="175">
        <v>50</v>
      </c>
      <c r="B188" s="176" t="s">
        <v>559</v>
      </c>
      <c r="C188" s="184" t="s">
        <v>560</v>
      </c>
      <c r="D188" s="177" t="s">
        <v>228</v>
      </c>
      <c r="E188" s="178">
        <v>3.03</v>
      </c>
      <c r="F188" s="179"/>
      <c r="G188" s="180">
        <f>ROUND(E188*F188,2)</f>
        <v>0</v>
      </c>
      <c r="H188" s="179"/>
      <c r="I188" s="180">
        <f>ROUND(E188*H188,2)</f>
        <v>0</v>
      </c>
      <c r="J188" s="179"/>
      <c r="K188" s="180">
        <f>ROUND(E188*J188,2)</f>
        <v>0</v>
      </c>
      <c r="L188" s="180">
        <v>21</v>
      </c>
      <c r="M188" s="180">
        <f>G188*(1+L188/100)</f>
        <v>0</v>
      </c>
      <c r="N188" s="180">
        <v>3.9E-2</v>
      </c>
      <c r="O188" s="180">
        <f>ROUND(E188*N188,2)</f>
        <v>0.12</v>
      </c>
      <c r="P188" s="180">
        <v>0</v>
      </c>
      <c r="Q188" s="180">
        <f>ROUND(E188*P188,2)</f>
        <v>0</v>
      </c>
      <c r="R188" s="180" t="s">
        <v>340</v>
      </c>
      <c r="S188" s="180" t="s">
        <v>148</v>
      </c>
      <c r="T188" s="181" t="s">
        <v>148</v>
      </c>
      <c r="U188" s="160">
        <v>0</v>
      </c>
      <c r="V188" s="160">
        <f>ROUND(E188*U188,2)</f>
        <v>0</v>
      </c>
      <c r="W188" s="160"/>
      <c r="X188" s="160" t="s">
        <v>341</v>
      </c>
      <c r="Y188" s="151"/>
      <c r="Z188" s="151"/>
      <c r="AA188" s="151"/>
      <c r="AB188" s="151"/>
      <c r="AC188" s="151"/>
      <c r="AD188" s="151"/>
      <c r="AE188" s="151"/>
      <c r="AF188" s="151"/>
      <c r="AG188" s="151" t="s">
        <v>342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1" x14ac:dyDescent="0.2">
      <c r="A189" s="175">
        <v>51</v>
      </c>
      <c r="B189" s="176" t="s">
        <v>351</v>
      </c>
      <c r="C189" s="184" t="s">
        <v>352</v>
      </c>
      <c r="D189" s="177" t="s">
        <v>228</v>
      </c>
      <c r="E189" s="178">
        <v>5.05</v>
      </c>
      <c r="F189" s="179"/>
      <c r="G189" s="180">
        <f>ROUND(E189*F189,2)</f>
        <v>0</v>
      </c>
      <c r="H189" s="179"/>
      <c r="I189" s="180">
        <f>ROUND(E189*H189,2)</f>
        <v>0</v>
      </c>
      <c r="J189" s="179"/>
      <c r="K189" s="180">
        <f>ROUND(E189*J189,2)</f>
        <v>0</v>
      </c>
      <c r="L189" s="180">
        <v>21</v>
      </c>
      <c r="M189" s="180">
        <f>G189*(1+L189/100)</f>
        <v>0</v>
      </c>
      <c r="N189" s="180">
        <v>5.0999999999999997E-2</v>
      </c>
      <c r="O189" s="180">
        <f>ROUND(E189*N189,2)</f>
        <v>0.26</v>
      </c>
      <c r="P189" s="180">
        <v>0</v>
      </c>
      <c r="Q189" s="180">
        <f>ROUND(E189*P189,2)</f>
        <v>0</v>
      </c>
      <c r="R189" s="180" t="s">
        <v>340</v>
      </c>
      <c r="S189" s="180" t="s">
        <v>148</v>
      </c>
      <c r="T189" s="181" t="s">
        <v>148</v>
      </c>
      <c r="U189" s="160">
        <v>0</v>
      </c>
      <c r="V189" s="160">
        <f>ROUND(E189*U189,2)</f>
        <v>0</v>
      </c>
      <c r="W189" s="160"/>
      <c r="X189" s="160" t="s">
        <v>341</v>
      </c>
      <c r="Y189" s="151"/>
      <c r="Z189" s="151"/>
      <c r="AA189" s="151"/>
      <c r="AB189" s="151"/>
      <c r="AC189" s="151"/>
      <c r="AD189" s="151"/>
      <c r="AE189" s="151"/>
      <c r="AF189" s="151"/>
      <c r="AG189" s="151" t="s">
        <v>342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x14ac:dyDescent="0.2">
      <c r="A190" s="162" t="s">
        <v>143</v>
      </c>
      <c r="B190" s="163" t="s">
        <v>88</v>
      </c>
      <c r="C190" s="183" t="s">
        <v>89</v>
      </c>
      <c r="D190" s="164"/>
      <c r="E190" s="165"/>
      <c r="F190" s="166"/>
      <c r="G190" s="166">
        <f>SUMIF(AG191:AG192,"&lt;&gt;NOR",G191:G192)</f>
        <v>0</v>
      </c>
      <c r="H190" s="166"/>
      <c r="I190" s="166">
        <f>SUM(I191:I192)</f>
        <v>0</v>
      </c>
      <c r="J190" s="166"/>
      <c r="K190" s="166">
        <f>SUM(K191:K192)</f>
        <v>0</v>
      </c>
      <c r="L190" s="166"/>
      <c r="M190" s="166">
        <f>SUM(M191:M192)</f>
        <v>0</v>
      </c>
      <c r="N190" s="166"/>
      <c r="O190" s="166">
        <f>SUM(O191:O192)</f>
        <v>22.05</v>
      </c>
      <c r="P190" s="166"/>
      <c r="Q190" s="166">
        <f>SUM(Q191:Q192)</f>
        <v>0</v>
      </c>
      <c r="R190" s="166"/>
      <c r="S190" s="166"/>
      <c r="T190" s="167"/>
      <c r="U190" s="161"/>
      <c r="V190" s="161">
        <f>SUM(V191:V192)</f>
        <v>1.5</v>
      </c>
      <c r="W190" s="161"/>
      <c r="X190" s="161"/>
      <c r="AG190" t="s">
        <v>144</v>
      </c>
    </row>
    <row r="191" spans="1:60" ht="22.5" outlineLevel="1" x14ac:dyDescent="0.2">
      <c r="A191" s="168">
        <v>52</v>
      </c>
      <c r="B191" s="169" t="s">
        <v>355</v>
      </c>
      <c r="C191" s="185" t="s">
        <v>356</v>
      </c>
      <c r="D191" s="170" t="s">
        <v>282</v>
      </c>
      <c r="E191" s="171">
        <v>50</v>
      </c>
      <c r="F191" s="172"/>
      <c r="G191" s="173">
        <f>ROUND(E191*F191,2)</f>
        <v>0</v>
      </c>
      <c r="H191" s="172"/>
      <c r="I191" s="173">
        <f>ROUND(E191*H191,2)</f>
        <v>0</v>
      </c>
      <c r="J191" s="172"/>
      <c r="K191" s="173">
        <f>ROUND(E191*J191,2)</f>
        <v>0</v>
      </c>
      <c r="L191" s="173">
        <v>21</v>
      </c>
      <c r="M191" s="173">
        <f>G191*(1+L191/100)</f>
        <v>0</v>
      </c>
      <c r="N191" s="173">
        <v>0.441</v>
      </c>
      <c r="O191" s="173">
        <f>ROUND(E191*N191,2)</f>
        <v>22.05</v>
      </c>
      <c r="P191" s="173">
        <v>0</v>
      </c>
      <c r="Q191" s="173">
        <f>ROUND(E191*P191,2)</f>
        <v>0</v>
      </c>
      <c r="R191" s="173" t="s">
        <v>357</v>
      </c>
      <c r="S191" s="173" t="s">
        <v>148</v>
      </c>
      <c r="T191" s="174" t="s">
        <v>148</v>
      </c>
      <c r="U191" s="160">
        <v>0.03</v>
      </c>
      <c r="V191" s="160">
        <f>ROUND(E191*U191,2)</f>
        <v>1.5</v>
      </c>
      <c r="W191" s="160"/>
      <c r="X191" s="160" t="s">
        <v>230</v>
      </c>
      <c r="Y191" s="151"/>
      <c r="Z191" s="151"/>
      <c r="AA191" s="151"/>
      <c r="AB191" s="151"/>
      <c r="AC191" s="151"/>
      <c r="AD191" s="151"/>
      <c r="AE191" s="151"/>
      <c r="AF191" s="151"/>
      <c r="AG191" s="151" t="s">
        <v>231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outlineLevel="1" x14ac:dyDescent="0.2">
      <c r="A192" s="158"/>
      <c r="B192" s="159"/>
      <c r="C192" s="192" t="s">
        <v>897</v>
      </c>
      <c r="D192" s="189"/>
      <c r="E192" s="190">
        <v>50</v>
      </c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51"/>
      <c r="Z192" s="151"/>
      <c r="AA192" s="151"/>
      <c r="AB192" s="151"/>
      <c r="AC192" s="151"/>
      <c r="AD192" s="151"/>
      <c r="AE192" s="151"/>
      <c r="AF192" s="151"/>
      <c r="AG192" s="151" t="s">
        <v>264</v>
      </c>
      <c r="AH192" s="151">
        <v>0</v>
      </c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x14ac:dyDescent="0.2">
      <c r="A193" s="162" t="s">
        <v>143</v>
      </c>
      <c r="B193" s="163" t="s">
        <v>90</v>
      </c>
      <c r="C193" s="183" t="s">
        <v>91</v>
      </c>
      <c r="D193" s="164"/>
      <c r="E193" s="165"/>
      <c r="F193" s="166"/>
      <c r="G193" s="166">
        <f>SUMIF(AG194:AG195,"&lt;&gt;NOR",G194:G195)</f>
        <v>0</v>
      </c>
      <c r="H193" s="166"/>
      <c r="I193" s="166">
        <f>SUM(I194:I195)</f>
        <v>0</v>
      </c>
      <c r="J193" s="166"/>
      <c r="K193" s="166">
        <f>SUM(K194:K195)</f>
        <v>0</v>
      </c>
      <c r="L193" s="166"/>
      <c r="M193" s="166">
        <f>SUM(M194:M195)</f>
        <v>0</v>
      </c>
      <c r="N193" s="166"/>
      <c r="O193" s="166">
        <f>SUM(O194:O195)</f>
        <v>28.59</v>
      </c>
      <c r="P193" s="166"/>
      <c r="Q193" s="166">
        <f>SUM(Q194:Q195)</f>
        <v>0</v>
      </c>
      <c r="R193" s="166"/>
      <c r="S193" s="166"/>
      <c r="T193" s="167"/>
      <c r="U193" s="161"/>
      <c r="V193" s="161">
        <f>SUM(V194:V195)</f>
        <v>181.26</v>
      </c>
      <c r="W193" s="161"/>
      <c r="X193" s="161"/>
      <c r="AG193" t="s">
        <v>144</v>
      </c>
    </row>
    <row r="194" spans="1:60" ht="33.75" outlineLevel="1" x14ac:dyDescent="0.2">
      <c r="A194" s="168">
        <v>53</v>
      </c>
      <c r="B194" s="169" t="s">
        <v>898</v>
      </c>
      <c r="C194" s="185" t="s">
        <v>899</v>
      </c>
      <c r="D194" s="170" t="s">
        <v>258</v>
      </c>
      <c r="E194" s="171">
        <v>9.3048400000000004</v>
      </c>
      <c r="F194" s="172"/>
      <c r="G194" s="173">
        <f>ROUND(E194*F194,2)</f>
        <v>0</v>
      </c>
      <c r="H194" s="172"/>
      <c r="I194" s="173">
        <f>ROUND(E194*H194,2)</f>
        <v>0</v>
      </c>
      <c r="J194" s="172"/>
      <c r="K194" s="173">
        <f>ROUND(E194*J194,2)</f>
        <v>0</v>
      </c>
      <c r="L194" s="173">
        <v>21</v>
      </c>
      <c r="M194" s="173">
        <f>G194*(1+L194/100)</f>
        <v>0</v>
      </c>
      <c r="N194" s="173">
        <v>3.0721500000000002</v>
      </c>
      <c r="O194" s="173">
        <f>ROUND(E194*N194,2)</f>
        <v>28.59</v>
      </c>
      <c r="P194" s="173">
        <v>0</v>
      </c>
      <c r="Q194" s="173">
        <f>ROUND(E194*P194,2)</f>
        <v>0</v>
      </c>
      <c r="R194" s="173" t="s">
        <v>854</v>
      </c>
      <c r="S194" s="173" t="s">
        <v>148</v>
      </c>
      <c r="T194" s="174" t="s">
        <v>148</v>
      </c>
      <c r="U194" s="160">
        <v>19.48</v>
      </c>
      <c r="V194" s="160">
        <f>ROUND(E194*U194,2)</f>
        <v>181.26</v>
      </c>
      <c r="W194" s="160"/>
      <c r="X194" s="160" t="s">
        <v>230</v>
      </c>
      <c r="Y194" s="151"/>
      <c r="Z194" s="151"/>
      <c r="AA194" s="151"/>
      <c r="AB194" s="151"/>
      <c r="AC194" s="151"/>
      <c r="AD194" s="151"/>
      <c r="AE194" s="151"/>
      <c r="AF194" s="151"/>
      <c r="AG194" s="151" t="s">
        <v>231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58"/>
      <c r="B195" s="159"/>
      <c r="C195" s="192" t="s">
        <v>1052</v>
      </c>
      <c r="D195" s="189"/>
      <c r="E195" s="190">
        <v>9.3048400000000004</v>
      </c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51"/>
      <c r="Z195" s="151"/>
      <c r="AA195" s="151"/>
      <c r="AB195" s="151"/>
      <c r="AC195" s="151"/>
      <c r="AD195" s="151"/>
      <c r="AE195" s="151"/>
      <c r="AF195" s="151"/>
      <c r="AG195" s="151" t="s">
        <v>264</v>
      </c>
      <c r="AH195" s="151">
        <v>0</v>
      </c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x14ac:dyDescent="0.2">
      <c r="A196" s="162" t="s">
        <v>143</v>
      </c>
      <c r="B196" s="163" t="s">
        <v>92</v>
      </c>
      <c r="C196" s="183" t="s">
        <v>93</v>
      </c>
      <c r="D196" s="164"/>
      <c r="E196" s="165"/>
      <c r="F196" s="166"/>
      <c r="G196" s="166">
        <f>SUMIF(AG197:AG221,"&lt;&gt;NOR",G197:G221)</f>
        <v>0</v>
      </c>
      <c r="H196" s="166"/>
      <c r="I196" s="166">
        <f>SUM(I197:I221)</f>
        <v>0</v>
      </c>
      <c r="J196" s="166"/>
      <c r="K196" s="166">
        <f>SUM(K197:K221)</f>
        <v>0</v>
      </c>
      <c r="L196" s="166"/>
      <c r="M196" s="166">
        <f>SUM(M197:M221)</f>
        <v>0</v>
      </c>
      <c r="N196" s="166"/>
      <c r="O196" s="166">
        <f>SUM(O197:O221)</f>
        <v>474.42999999999995</v>
      </c>
      <c r="P196" s="166"/>
      <c r="Q196" s="166">
        <f>SUM(Q197:Q221)</f>
        <v>0</v>
      </c>
      <c r="R196" s="166"/>
      <c r="S196" s="166"/>
      <c r="T196" s="167"/>
      <c r="U196" s="161"/>
      <c r="V196" s="161">
        <f>SUM(V197:V221)</f>
        <v>824.06000000000006</v>
      </c>
      <c r="W196" s="161"/>
      <c r="X196" s="161"/>
      <c r="AG196" t="s">
        <v>144</v>
      </c>
    </row>
    <row r="197" spans="1:60" ht="45" outlineLevel="1" x14ac:dyDescent="0.2">
      <c r="A197" s="168">
        <v>54</v>
      </c>
      <c r="B197" s="169" t="s">
        <v>913</v>
      </c>
      <c r="C197" s="185" t="s">
        <v>914</v>
      </c>
      <c r="D197" s="170" t="s">
        <v>254</v>
      </c>
      <c r="E197" s="171">
        <v>400</v>
      </c>
      <c r="F197" s="172"/>
      <c r="G197" s="173">
        <f>ROUND(E197*F197,2)</f>
        <v>0</v>
      </c>
      <c r="H197" s="172"/>
      <c r="I197" s="173">
        <f>ROUND(E197*H197,2)</f>
        <v>0</v>
      </c>
      <c r="J197" s="172"/>
      <c r="K197" s="173">
        <f>ROUND(E197*J197,2)</f>
        <v>0</v>
      </c>
      <c r="L197" s="173">
        <v>21</v>
      </c>
      <c r="M197" s="173">
        <f>G197*(1+L197/100)</f>
        <v>0</v>
      </c>
      <c r="N197" s="173">
        <v>0.96758999999999995</v>
      </c>
      <c r="O197" s="173">
        <f>ROUND(E197*N197,2)</f>
        <v>387.04</v>
      </c>
      <c r="P197" s="173">
        <v>0</v>
      </c>
      <c r="Q197" s="173">
        <f>ROUND(E197*P197,2)</f>
        <v>0</v>
      </c>
      <c r="R197" s="173" t="s">
        <v>325</v>
      </c>
      <c r="S197" s="173" t="s">
        <v>148</v>
      </c>
      <c r="T197" s="174" t="s">
        <v>148</v>
      </c>
      <c r="U197" s="160">
        <v>1.448</v>
      </c>
      <c r="V197" s="160">
        <f>ROUND(E197*U197,2)</f>
        <v>579.20000000000005</v>
      </c>
      <c r="W197" s="160"/>
      <c r="X197" s="160" t="s">
        <v>230</v>
      </c>
      <c r="Y197" s="151"/>
      <c r="Z197" s="151"/>
      <c r="AA197" s="151"/>
      <c r="AB197" s="151"/>
      <c r="AC197" s="151"/>
      <c r="AD197" s="151"/>
      <c r="AE197" s="151"/>
      <c r="AF197" s="151"/>
      <c r="AG197" s="151" t="s">
        <v>231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outlineLevel="1" x14ac:dyDescent="0.2">
      <c r="A198" s="158"/>
      <c r="B198" s="159"/>
      <c r="C198" s="255" t="s">
        <v>912</v>
      </c>
      <c r="D198" s="256"/>
      <c r="E198" s="256"/>
      <c r="F198" s="256"/>
      <c r="G198" s="256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51"/>
      <c r="Z198" s="151"/>
      <c r="AA198" s="151"/>
      <c r="AB198" s="151"/>
      <c r="AC198" s="151"/>
      <c r="AD198" s="151"/>
      <c r="AE198" s="151"/>
      <c r="AF198" s="151"/>
      <c r="AG198" s="151" t="s">
        <v>233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33.75" outlineLevel="1" x14ac:dyDescent="0.2">
      <c r="A199" s="168">
        <v>55</v>
      </c>
      <c r="B199" s="169" t="s">
        <v>1053</v>
      </c>
      <c r="C199" s="185" t="s">
        <v>1054</v>
      </c>
      <c r="D199" s="170" t="s">
        <v>367</v>
      </c>
      <c r="E199" s="171">
        <v>9</v>
      </c>
      <c r="F199" s="172"/>
      <c r="G199" s="173">
        <f>ROUND(E199*F199,2)</f>
        <v>0</v>
      </c>
      <c r="H199" s="172"/>
      <c r="I199" s="173">
        <f>ROUND(E199*H199,2)</f>
        <v>0</v>
      </c>
      <c r="J199" s="172"/>
      <c r="K199" s="173">
        <f>ROUND(E199*J199,2)</f>
        <v>0</v>
      </c>
      <c r="L199" s="173">
        <v>21</v>
      </c>
      <c r="M199" s="173">
        <f>G199*(1+L199/100)</f>
        <v>0</v>
      </c>
      <c r="N199" s="173">
        <v>5.5999999999999995E-4</v>
      </c>
      <c r="O199" s="173">
        <f>ROUND(E199*N199,2)</f>
        <v>0.01</v>
      </c>
      <c r="P199" s="173">
        <v>0</v>
      </c>
      <c r="Q199" s="173">
        <f>ROUND(E199*P199,2)</f>
        <v>0</v>
      </c>
      <c r="R199" s="173" t="s">
        <v>325</v>
      </c>
      <c r="S199" s="173" t="s">
        <v>148</v>
      </c>
      <c r="T199" s="174" t="s">
        <v>148</v>
      </c>
      <c r="U199" s="160">
        <v>10.6</v>
      </c>
      <c r="V199" s="160">
        <f>ROUND(E199*U199,2)</f>
        <v>95.4</v>
      </c>
      <c r="W199" s="160"/>
      <c r="X199" s="160" t="s">
        <v>230</v>
      </c>
      <c r="Y199" s="151"/>
      <c r="Z199" s="151"/>
      <c r="AA199" s="151"/>
      <c r="AB199" s="151"/>
      <c r="AC199" s="151"/>
      <c r="AD199" s="151"/>
      <c r="AE199" s="151"/>
      <c r="AF199" s="151"/>
      <c r="AG199" s="151" t="s">
        <v>231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1" x14ac:dyDescent="0.2">
      <c r="A200" s="158"/>
      <c r="B200" s="159"/>
      <c r="C200" s="255" t="s">
        <v>368</v>
      </c>
      <c r="D200" s="256"/>
      <c r="E200" s="256"/>
      <c r="F200" s="256"/>
      <c r="G200" s="256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51"/>
      <c r="Z200" s="151"/>
      <c r="AA200" s="151"/>
      <c r="AB200" s="151"/>
      <c r="AC200" s="151"/>
      <c r="AD200" s="151"/>
      <c r="AE200" s="151"/>
      <c r="AF200" s="151"/>
      <c r="AG200" s="151" t="s">
        <v>233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outlineLevel="1" x14ac:dyDescent="0.2">
      <c r="A201" s="175">
        <v>56</v>
      </c>
      <c r="B201" s="176" t="s">
        <v>369</v>
      </c>
      <c r="C201" s="184" t="s">
        <v>370</v>
      </c>
      <c r="D201" s="177" t="s">
        <v>254</v>
      </c>
      <c r="E201" s="178">
        <v>400</v>
      </c>
      <c r="F201" s="179"/>
      <c r="G201" s="180">
        <f>ROUND(E201*F201,2)</f>
        <v>0</v>
      </c>
      <c r="H201" s="179"/>
      <c r="I201" s="180">
        <f>ROUND(E201*H201,2)</f>
        <v>0</v>
      </c>
      <c r="J201" s="179"/>
      <c r="K201" s="180">
        <f>ROUND(E201*J201,2)</f>
        <v>0</v>
      </c>
      <c r="L201" s="180">
        <v>21</v>
      </c>
      <c r="M201" s="180">
        <f>G201*(1+L201/100)</f>
        <v>0</v>
      </c>
      <c r="N201" s="180">
        <v>0</v>
      </c>
      <c r="O201" s="180">
        <f>ROUND(E201*N201,2)</f>
        <v>0</v>
      </c>
      <c r="P201" s="180">
        <v>0</v>
      </c>
      <c r="Q201" s="180">
        <f>ROUND(E201*P201,2)</f>
        <v>0</v>
      </c>
      <c r="R201" s="180" t="s">
        <v>325</v>
      </c>
      <c r="S201" s="180" t="s">
        <v>148</v>
      </c>
      <c r="T201" s="181" t="s">
        <v>148</v>
      </c>
      <c r="U201" s="160">
        <v>0.04</v>
      </c>
      <c r="V201" s="160">
        <f>ROUND(E201*U201,2)</f>
        <v>16</v>
      </c>
      <c r="W201" s="160"/>
      <c r="X201" s="160" t="s">
        <v>230</v>
      </c>
      <c r="Y201" s="151"/>
      <c r="Z201" s="151"/>
      <c r="AA201" s="151"/>
      <c r="AB201" s="151"/>
      <c r="AC201" s="151"/>
      <c r="AD201" s="151"/>
      <c r="AE201" s="151"/>
      <c r="AF201" s="151"/>
      <c r="AG201" s="151" t="s">
        <v>231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60" ht="22.5" outlineLevel="1" x14ac:dyDescent="0.2">
      <c r="A202" s="175">
        <v>57</v>
      </c>
      <c r="B202" s="176" t="s">
        <v>371</v>
      </c>
      <c r="C202" s="184" t="s">
        <v>372</v>
      </c>
      <c r="D202" s="177" t="s">
        <v>228</v>
      </c>
      <c r="E202" s="178">
        <v>32</v>
      </c>
      <c r="F202" s="179"/>
      <c r="G202" s="180">
        <f>ROUND(E202*F202,2)</f>
        <v>0</v>
      </c>
      <c r="H202" s="179"/>
      <c r="I202" s="180">
        <f>ROUND(E202*H202,2)</f>
        <v>0</v>
      </c>
      <c r="J202" s="179"/>
      <c r="K202" s="180">
        <f>ROUND(E202*J202,2)</f>
        <v>0</v>
      </c>
      <c r="L202" s="180">
        <v>21</v>
      </c>
      <c r="M202" s="180">
        <f>G202*(1+L202/100)</f>
        <v>0</v>
      </c>
      <c r="N202" s="180">
        <v>3.5819999999999998E-2</v>
      </c>
      <c r="O202" s="180">
        <f>ROUND(E202*N202,2)</f>
        <v>1.1499999999999999</v>
      </c>
      <c r="P202" s="180">
        <v>0</v>
      </c>
      <c r="Q202" s="180">
        <f>ROUND(E202*P202,2)</f>
        <v>0</v>
      </c>
      <c r="R202" s="180" t="s">
        <v>325</v>
      </c>
      <c r="S202" s="180" t="s">
        <v>148</v>
      </c>
      <c r="T202" s="181" t="s">
        <v>148</v>
      </c>
      <c r="U202" s="160">
        <v>3.024</v>
      </c>
      <c r="V202" s="160">
        <f>ROUND(E202*U202,2)</f>
        <v>96.77</v>
      </c>
      <c r="W202" s="160"/>
      <c r="X202" s="160" t="s">
        <v>230</v>
      </c>
      <c r="Y202" s="151"/>
      <c r="Z202" s="151"/>
      <c r="AA202" s="151"/>
      <c r="AB202" s="151"/>
      <c r="AC202" s="151"/>
      <c r="AD202" s="151"/>
      <c r="AE202" s="151"/>
      <c r="AF202" s="151"/>
      <c r="AG202" s="151" t="s">
        <v>231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1" x14ac:dyDescent="0.2">
      <c r="A203" s="168">
        <v>58</v>
      </c>
      <c r="B203" s="169" t="s">
        <v>1055</v>
      </c>
      <c r="C203" s="185" t="s">
        <v>1056</v>
      </c>
      <c r="D203" s="170" t="s">
        <v>228</v>
      </c>
      <c r="E203" s="171">
        <v>6</v>
      </c>
      <c r="F203" s="172"/>
      <c r="G203" s="173">
        <f>ROUND(E203*F203,2)</f>
        <v>0</v>
      </c>
      <c r="H203" s="172"/>
      <c r="I203" s="173">
        <f>ROUND(E203*H203,2)</f>
        <v>0</v>
      </c>
      <c r="J203" s="172"/>
      <c r="K203" s="173">
        <f>ROUND(E203*J203,2)</f>
        <v>0</v>
      </c>
      <c r="L203" s="173">
        <v>21</v>
      </c>
      <c r="M203" s="173">
        <f>G203*(1+L203/100)</f>
        <v>0</v>
      </c>
      <c r="N203" s="173">
        <v>0</v>
      </c>
      <c r="O203" s="173">
        <f>ROUND(E203*N203,2)</f>
        <v>0</v>
      </c>
      <c r="P203" s="173">
        <v>0</v>
      </c>
      <c r="Q203" s="173">
        <f>ROUND(E203*P203,2)</f>
        <v>0</v>
      </c>
      <c r="R203" s="173" t="s">
        <v>325</v>
      </c>
      <c r="S203" s="173" t="s">
        <v>148</v>
      </c>
      <c r="T203" s="174" t="s">
        <v>148</v>
      </c>
      <c r="U203" s="160">
        <v>0.79</v>
      </c>
      <c r="V203" s="160">
        <f>ROUND(E203*U203,2)</f>
        <v>4.74</v>
      </c>
      <c r="W203" s="160"/>
      <c r="X203" s="160" t="s">
        <v>230</v>
      </c>
      <c r="Y203" s="151"/>
      <c r="Z203" s="151"/>
      <c r="AA203" s="151"/>
      <c r="AB203" s="151"/>
      <c r="AC203" s="151"/>
      <c r="AD203" s="151"/>
      <c r="AE203" s="151"/>
      <c r="AF203" s="151"/>
      <c r="AG203" s="151" t="s">
        <v>231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1" x14ac:dyDescent="0.2">
      <c r="A204" s="158"/>
      <c r="B204" s="159"/>
      <c r="C204" s="255" t="s">
        <v>921</v>
      </c>
      <c r="D204" s="256"/>
      <c r="E204" s="256"/>
      <c r="F204" s="256"/>
      <c r="G204" s="256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51"/>
      <c r="Z204" s="151"/>
      <c r="AA204" s="151"/>
      <c r="AB204" s="151"/>
      <c r="AC204" s="151"/>
      <c r="AD204" s="151"/>
      <c r="AE204" s="151"/>
      <c r="AF204" s="151"/>
      <c r="AG204" s="151" t="s">
        <v>233</v>
      </c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outlineLevel="1" x14ac:dyDescent="0.2">
      <c r="A205" s="168">
        <v>59</v>
      </c>
      <c r="B205" s="169" t="s">
        <v>1057</v>
      </c>
      <c r="C205" s="185" t="s">
        <v>1058</v>
      </c>
      <c r="D205" s="170" t="s">
        <v>228</v>
      </c>
      <c r="E205" s="171">
        <v>5</v>
      </c>
      <c r="F205" s="172"/>
      <c r="G205" s="173">
        <f>ROUND(E205*F205,2)</f>
        <v>0</v>
      </c>
      <c r="H205" s="172"/>
      <c r="I205" s="173">
        <f>ROUND(E205*H205,2)</f>
        <v>0</v>
      </c>
      <c r="J205" s="172"/>
      <c r="K205" s="173">
        <f>ROUND(E205*J205,2)</f>
        <v>0</v>
      </c>
      <c r="L205" s="173">
        <v>21</v>
      </c>
      <c r="M205" s="173">
        <f>G205*(1+L205/100)</f>
        <v>0</v>
      </c>
      <c r="N205" s="173">
        <v>0</v>
      </c>
      <c r="O205" s="173">
        <f>ROUND(E205*N205,2)</f>
        <v>0</v>
      </c>
      <c r="P205" s="173">
        <v>0</v>
      </c>
      <c r="Q205" s="173">
        <f>ROUND(E205*P205,2)</f>
        <v>0</v>
      </c>
      <c r="R205" s="173" t="s">
        <v>325</v>
      </c>
      <c r="S205" s="173" t="s">
        <v>148</v>
      </c>
      <c r="T205" s="174" t="s">
        <v>148</v>
      </c>
      <c r="U205" s="160">
        <v>0.94599999999999995</v>
      </c>
      <c r="V205" s="160">
        <f>ROUND(E205*U205,2)</f>
        <v>4.7300000000000004</v>
      </c>
      <c r="W205" s="160"/>
      <c r="X205" s="160" t="s">
        <v>230</v>
      </c>
      <c r="Y205" s="151"/>
      <c r="Z205" s="151"/>
      <c r="AA205" s="151"/>
      <c r="AB205" s="151"/>
      <c r="AC205" s="151"/>
      <c r="AD205" s="151"/>
      <c r="AE205" s="151"/>
      <c r="AF205" s="151"/>
      <c r="AG205" s="151" t="s">
        <v>231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1" x14ac:dyDescent="0.2">
      <c r="A206" s="158"/>
      <c r="B206" s="159"/>
      <c r="C206" s="255" t="s">
        <v>921</v>
      </c>
      <c r="D206" s="256"/>
      <c r="E206" s="256"/>
      <c r="F206" s="256"/>
      <c r="G206" s="256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51"/>
      <c r="Z206" s="151"/>
      <c r="AA206" s="151"/>
      <c r="AB206" s="151"/>
      <c r="AC206" s="151"/>
      <c r="AD206" s="151"/>
      <c r="AE206" s="151"/>
      <c r="AF206" s="151"/>
      <c r="AG206" s="151" t="s">
        <v>233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ht="22.5" outlineLevel="1" x14ac:dyDescent="0.2">
      <c r="A207" s="168">
        <v>60</v>
      </c>
      <c r="B207" s="169" t="s">
        <v>919</v>
      </c>
      <c r="C207" s="185" t="s">
        <v>920</v>
      </c>
      <c r="D207" s="170" t="s">
        <v>228</v>
      </c>
      <c r="E207" s="171">
        <v>8</v>
      </c>
      <c r="F207" s="172"/>
      <c r="G207" s="173">
        <f>ROUND(E207*F207,2)</f>
        <v>0</v>
      </c>
      <c r="H207" s="172"/>
      <c r="I207" s="173">
        <f>ROUND(E207*H207,2)</f>
        <v>0</v>
      </c>
      <c r="J207" s="172"/>
      <c r="K207" s="173">
        <f>ROUND(E207*J207,2)</f>
        <v>0</v>
      </c>
      <c r="L207" s="173">
        <v>21</v>
      </c>
      <c r="M207" s="173">
        <f>G207*(1+L207/100)</f>
        <v>0</v>
      </c>
      <c r="N207" s="173">
        <v>0</v>
      </c>
      <c r="O207" s="173">
        <f>ROUND(E207*N207,2)</f>
        <v>0</v>
      </c>
      <c r="P207" s="173">
        <v>0</v>
      </c>
      <c r="Q207" s="173">
        <f>ROUND(E207*P207,2)</f>
        <v>0</v>
      </c>
      <c r="R207" s="173" t="s">
        <v>325</v>
      </c>
      <c r="S207" s="173" t="s">
        <v>148</v>
      </c>
      <c r="T207" s="174" t="s">
        <v>148</v>
      </c>
      <c r="U207" s="160">
        <v>2.2519999999999998</v>
      </c>
      <c r="V207" s="160">
        <f>ROUND(E207*U207,2)</f>
        <v>18.02</v>
      </c>
      <c r="W207" s="160"/>
      <c r="X207" s="160" t="s">
        <v>230</v>
      </c>
      <c r="Y207" s="151"/>
      <c r="Z207" s="151"/>
      <c r="AA207" s="151"/>
      <c r="AB207" s="151"/>
      <c r="AC207" s="151"/>
      <c r="AD207" s="151"/>
      <c r="AE207" s="151"/>
      <c r="AF207" s="151"/>
      <c r="AG207" s="151" t="s">
        <v>231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1" x14ac:dyDescent="0.2">
      <c r="A208" s="158"/>
      <c r="B208" s="159"/>
      <c r="C208" s="255" t="s">
        <v>921</v>
      </c>
      <c r="D208" s="256"/>
      <c r="E208" s="256"/>
      <c r="F208" s="256"/>
      <c r="G208" s="256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51"/>
      <c r="Z208" s="151"/>
      <c r="AA208" s="151"/>
      <c r="AB208" s="151"/>
      <c r="AC208" s="151"/>
      <c r="AD208" s="151"/>
      <c r="AE208" s="151"/>
      <c r="AF208" s="151"/>
      <c r="AG208" s="151" t="s">
        <v>233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1" x14ac:dyDescent="0.2">
      <c r="A209" s="175">
        <v>61</v>
      </c>
      <c r="B209" s="176" t="s">
        <v>376</v>
      </c>
      <c r="C209" s="184" t="s">
        <v>377</v>
      </c>
      <c r="D209" s="177" t="s">
        <v>228</v>
      </c>
      <c r="E209" s="178">
        <v>10</v>
      </c>
      <c r="F209" s="179"/>
      <c r="G209" s="180">
        <f t="shared" ref="G209:G221" si="0">ROUND(E209*F209,2)</f>
        <v>0</v>
      </c>
      <c r="H209" s="179"/>
      <c r="I209" s="180">
        <f t="shared" ref="I209:I221" si="1">ROUND(E209*H209,2)</f>
        <v>0</v>
      </c>
      <c r="J209" s="179"/>
      <c r="K209" s="180">
        <f t="shared" ref="K209:K221" si="2">ROUND(E209*J209,2)</f>
        <v>0</v>
      </c>
      <c r="L209" s="180">
        <v>21</v>
      </c>
      <c r="M209" s="180">
        <f t="shared" ref="M209:M221" si="3">G209*(1+L209/100)</f>
        <v>0</v>
      </c>
      <c r="N209" s="180">
        <v>7.0200000000000002E-3</v>
      </c>
      <c r="O209" s="180">
        <f t="shared" ref="O209:O221" si="4">ROUND(E209*N209,2)</f>
        <v>7.0000000000000007E-2</v>
      </c>
      <c r="P209" s="180">
        <v>0</v>
      </c>
      <c r="Q209" s="180">
        <f t="shared" ref="Q209:Q221" si="5">ROUND(E209*P209,2)</f>
        <v>0</v>
      </c>
      <c r="R209" s="180"/>
      <c r="S209" s="180" t="s">
        <v>148</v>
      </c>
      <c r="T209" s="181" t="s">
        <v>148</v>
      </c>
      <c r="U209" s="160">
        <v>0.92</v>
      </c>
      <c r="V209" s="160">
        <f t="shared" ref="V209:V221" si="6">ROUND(E209*U209,2)</f>
        <v>9.1999999999999993</v>
      </c>
      <c r="W209" s="160"/>
      <c r="X209" s="160" t="s">
        <v>230</v>
      </c>
      <c r="Y209" s="151"/>
      <c r="Z209" s="151"/>
      <c r="AA209" s="151"/>
      <c r="AB209" s="151"/>
      <c r="AC209" s="151"/>
      <c r="AD209" s="151"/>
      <c r="AE209" s="151"/>
      <c r="AF209" s="151"/>
      <c r="AG209" s="151" t="s">
        <v>231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1" x14ac:dyDescent="0.2">
      <c r="A210" s="175">
        <v>62</v>
      </c>
      <c r="B210" s="176" t="s">
        <v>389</v>
      </c>
      <c r="C210" s="184" t="s">
        <v>390</v>
      </c>
      <c r="D210" s="177" t="s">
        <v>391</v>
      </c>
      <c r="E210" s="178">
        <v>19</v>
      </c>
      <c r="F210" s="179"/>
      <c r="G210" s="180">
        <f t="shared" si="0"/>
        <v>0</v>
      </c>
      <c r="H210" s="179"/>
      <c r="I210" s="180">
        <f t="shared" si="1"/>
        <v>0</v>
      </c>
      <c r="J210" s="179"/>
      <c r="K210" s="180">
        <f t="shared" si="2"/>
        <v>0</v>
      </c>
      <c r="L210" s="180">
        <v>21</v>
      </c>
      <c r="M210" s="180">
        <f t="shared" si="3"/>
        <v>0</v>
      </c>
      <c r="N210" s="180">
        <v>0</v>
      </c>
      <c r="O210" s="180">
        <f t="shared" si="4"/>
        <v>0</v>
      </c>
      <c r="P210" s="180">
        <v>0</v>
      </c>
      <c r="Q210" s="180">
        <f t="shared" si="5"/>
        <v>0</v>
      </c>
      <c r="R210" s="180"/>
      <c r="S210" s="180" t="s">
        <v>164</v>
      </c>
      <c r="T210" s="181" t="s">
        <v>149</v>
      </c>
      <c r="U210" s="160">
        <v>0</v>
      </c>
      <c r="V210" s="160">
        <f t="shared" si="6"/>
        <v>0</v>
      </c>
      <c r="W210" s="160"/>
      <c r="X210" s="160" t="s">
        <v>385</v>
      </c>
      <c r="Y210" s="151"/>
      <c r="Z210" s="151"/>
      <c r="AA210" s="151"/>
      <c r="AB210" s="151"/>
      <c r="AC210" s="151"/>
      <c r="AD210" s="151"/>
      <c r="AE210" s="151"/>
      <c r="AF210" s="151"/>
      <c r="AG210" s="151" t="s">
        <v>386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1" x14ac:dyDescent="0.2">
      <c r="A211" s="175">
        <v>63</v>
      </c>
      <c r="B211" s="176" t="s">
        <v>392</v>
      </c>
      <c r="C211" s="184" t="s">
        <v>393</v>
      </c>
      <c r="D211" s="177" t="s">
        <v>391</v>
      </c>
      <c r="E211" s="178">
        <v>9</v>
      </c>
      <c r="F211" s="179"/>
      <c r="G211" s="180">
        <f t="shared" si="0"/>
        <v>0</v>
      </c>
      <c r="H211" s="179"/>
      <c r="I211" s="180">
        <f t="shared" si="1"/>
        <v>0</v>
      </c>
      <c r="J211" s="179"/>
      <c r="K211" s="180">
        <f t="shared" si="2"/>
        <v>0</v>
      </c>
      <c r="L211" s="180">
        <v>21</v>
      </c>
      <c r="M211" s="180">
        <f t="shared" si="3"/>
        <v>0</v>
      </c>
      <c r="N211" s="180">
        <v>0</v>
      </c>
      <c r="O211" s="180">
        <f t="shared" si="4"/>
        <v>0</v>
      </c>
      <c r="P211" s="180">
        <v>0</v>
      </c>
      <c r="Q211" s="180">
        <f t="shared" si="5"/>
        <v>0</v>
      </c>
      <c r="R211" s="180"/>
      <c r="S211" s="180" t="s">
        <v>164</v>
      </c>
      <c r="T211" s="181" t="s">
        <v>149</v>
      </c>
      <c r="U211" s="160">
        <v>0</v>
      </c>
      <c r="V211" s="160">
        <f t="shared" si="6"/>
        <v>0</v>
      </c>
      <c r="W211" s="160"/>
      <c r="X211" s="160" t="s">
        <v>385</v>
      </c>
      <c r="Y211" s="151"/>
      <c r="Z211" s="151"/>
      <c r="AA211" s="151"/>
      <c r="AB211" s="151"/>
      <c r="AC211" s="151"/>
      <c r="AD211" s="151"/>
      <c r="AE211" s="151"/>
      <c r="AF211" s="151"/>
      <c r="AG211" s="151" t="s">
        <v>386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1" x14ac:dyDescent="0.2">
      <c r="A212" s="175">
        <v>64</v>
      </c>
      <c r="B212" s="176" t="s">
        <v>1059</v>
      </c>
      <c r="C212" s="184" t="s">
        <v>1060</v>
      </c>
      <c r="D212" s="177" t="s">
        <v>391</v>
      </c>
      <c r="E212" s="178">
        <v>9</v>
      </c>
      <c r="F212" s="179"/>
      <c r="G212" s="180">
        <f t="shared" si="0"/>
        <v>0</v>
      </c>
      <c r="H212" s="179"/>
      <c r="I212" s="180">
        <f t="shared" si="1"/>
        <v>0</v>
      </c>
      <c r="J212" s="179"/>
      <c r="K212" s="180">
        <f t="shared" si="2"/>
        <v>0</v>
      </c>
      <c r="L212" s="180">
        <v>21</v>
      </c>
      <c r="M212" s="180">
        <f t="shared" si="3"/>
        <v>0</v>
      </c>
      <c r="N212" s="180">
        <v>0</v>
      </c>
      <c r="O212" s="180">
        <f t="shared" si="4"/>
        <v>0</v>
      </c>
      <c r="P212" s="180">
        <v>0</v>
      </c>
      <c r="Q212" s="180">
        <f t="shared" si="5"/>
        <v>0</v>
      </c>
      <c r="R212" s="180"/>
      <c r="S212" s="180" t="s">
        <v>164</v>
      </c>
      <c r="T212" s="181" t="s">
        <v>149</v>
      </c>
      <c r="U212" s="160">
        <v>0</v>
      </c>
      <c r="V212" s="160">
        <f t="shared" si="6"/>
        <v>0</v>
      </c>
      <c r="W212" s="160"/>
      <c r="X212" s="160" t="s">
        <v>385</v>
      </c>
      <c r="Y212" s="151"/>
      <c r="Z212" s="151"/>
      <c r="AA212" s="151"/>
      <c r="AB212" s="151"/>
      <c r="AC212" s="151"/>
      <c r="AD212" s="151"/>
      <c r="AE212" s="151"/>
      <c r="AF212" s="151"/>
      <c r="AG212" s="151" t="s">
        <v>386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ht="22.5" outlineLevel="1" x14ac:dyDescent="0.2">
      <c r="A213" s="175">
        <v>65</v>
      </c>
      <c r="B213" s="176" t="s">
        <v>394</v>
      </c>
      <c r="C213" s="184" t="s">
        <v>395</v>
      </c>
      <c r="D213" s="177" t="s">
        <v>228</v>
      </c>
      <c r="E213" s="178">
        <v>10</v>
      </c>
      <c r="F213" s="179"/>
      <c r="G213" s="180">
        <f t="shared" si="0"/>
        <v>0</v>
      </c>
      <c r="H213" s="179"/>
      <c r="I213" s="180">
        <f t="shared" si="1"/>
        <v>0</v>
      </c>
      <c r="J213" s="179"/>
      <c r="K213" s="180">
        <f t="shared" si="2"/>
        <v>0</v>
      </c>
      <c r="L213" s="180">
        <v>21</v>
      </c>
      <c r="M213" s="180">
        <f t="shared" si="3"/>
        <v>0</v>
      </c>
      <c r="N213" s="180">
        <v>0.158</v>
      </c>
      <c r="O213" s="180">
        <f t="shared" si="4"/>
        <v>1.58</v>
      </c>
      <c r="P213" s="180">
        <v>0</v>
      </c>
      <c r="Q213" s="180">
        <f t="shared" si="5"/>
        <v>0</v>
      </c>
      <c r="R213" s="180" t="s">
        <v>340</v>
      </c>
      <c r="S213" s="180" t="s">
        <v>148</v>
      </c>
      <c r="T213" s="181" t="s">
        <v>148</v>
      </c>
      <c r="U213" s="160">
        <v>0</v>
      </c>
      <c r="V213" s="160">
        <f t="shared" si="6"/>
        <v>0</v>
      </c>
      <c r="W213" s="160"/>
      <c r="X213" s="160" t="s">
        <v>341</v>
      </c>
      <c r="Y213" s="151"/>
      <c r="Z213" s="151"/>
      <c r="AA213" s="151"/>
      <c r="AB213" s="151"/>
      <c r="AC213" s="151"/>
      <c r="AD213" s="151"/>
      <c r="AE213" s="151"/>
      <c r="AF213" s="151"/>
      <c r="AG213" s="151" t="s">
        <v>342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1" x14ac:dyDescent="0.2">
      <c r="A214" s="175">
        <v>66</v>
      </c>
      <c r="B214" s="176" t="s">
        <v>931</v>
      </c>
      <c r="C214" s="184" t="s">
        <v>932</v>
      </c>
      <c r="D214" s="177" t="s">
        <v>228</v>
      </c>
      <c r="E214" s="178">
        <v>320</v>
      </c>
      <c r="F214" s="179"/>
      <c r="G214" s="180">
        <f t="shared" si="0"/>
        <v>0</v>
      </c>
      <c r="H214" s="179"/>
      <c r="I214" s="180">
        <f t="shared" si="1"/>
        <v>0</v>
      </c>
      <c r="J214" s="179"/>
      <c r="K214" s="180">
        <f t="shared" si="2"/>
        <v>0</v>
      </c>
      <c r="L214" s="180">
        <v>21</v>
      </c>
      <c r="M214" s="180">
        <f t="shared" si="3"/>
        <v>0</v>
      </c>
      <c r="N214" s="180">
        <v>0.04</v>
      </c>
      <c r="O214" s="180">
        <f t="shared" si="4"/>
        <v>12.8</v>
      </c>
      <c r="P214" s="180">
        <v>0</v>
      </c>
      <c r="Q214" s="180">
        <f t="shared" si="5"/>
        <v>0</v>
      </c>
      <c r="R214" s="180" t="s">
        <v>340</v>
      </c>
      <c r="S214" s="180" t="s">
        <v>148</v>
      </c>
      <c r="T214" s="181" t="s">
        <v>148</v>
      </c>
      <c r="U214" s="160">
        <v>0</v>
      </c>
      <c r="V214" s="160">
        <f t="shared" si="6"/>
        <v>0</v>
      </c>
      <c r="W214" s="160"/>
      <c r="X214" s="160" t="s">
        <v>341</v>
      </c>
      <c r="Y214" s="151"/>
      <c r="Z214" s="151"/>
      <c r="AA214" s="151"/>
      <c r="AB214" s="151"/>
      <c r="AC214" s="151"/>
      <c r="AD214" s="151"/>
      <c r="AE214" s="151"/>
      <c r="AF214" s="151"/>
      <c r="AG214" s="151" t="s">
        <v>342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ht="22.5" outlineLevel="1" x14ac:dyDescent="0.2">
      <c r="A215" s="175">
        <v>67</v>
      </c>
      <c r="B215" s="176" t="s">
        <v>398</v>
      </c>
      <c r="C215" s="184" t="s">
        <v>399</v>
      </c>
      <c r="D215" s="177" t="s">
        <v>228</v>
      </c>
      <c r="E215" s="178">
        <v>8.08</v>
      </c>
      <c r="F215" s="179"/>
      <c r="G215" s="180">
        <f t="shared" si="0"/>
        <v>0</v>
      </c>
      <c r="H215" s="179"/>
      <c r="I215" s="180">
        <f t="shared" si="1"/>
        <v>0</v>
      </c>
      <c r="J215" s="179"/>
      <c r="K215" s="180">
        <f t="shared" si="2"/>
        <v>0</v>
      </c>
      <c r="L215" s="180">
        <v>21</v>
      </c>
      <c r="M215" s="180">
        <f t="shared" si="3"/>
        <v>0</v>
      </c>
      <c r="N215" s="180">
        <v>0.56999999999999995</v>
      </c>
      <c r="O215" s="180">
        <f t="shared" si="4"/>
        <v>4.6100000000000003</v>
      </c>
      <c r="P215" s="180">
        <v>0</v>
      </c>
      <c r="Q215" s="180">
        <f t="shared" si="5"/>
        <v>0</v>
      </c>
      <c r="R215" s="180" t="s">
        <v>340</v>
      </c>
      <c r="S215" s="180" t="s">
        <v>148</v>
      </c>
      <c r="T215" s="181" t="s">
        <v>148</v>
      </c>
      <c r="U215" s="160">
        <v>0</v>
      </c>
      <c r="V215" s="160">
        <f t="shared" si="6"/>
        <v>0</v>
      </c>
      <c r="W215" s="160"/>
      <c r="X215" s="160" t="s">
        <v>341</v>
      </c>
      <c r="Y215" s="151"/>
      <c r="Z215" s="151"/>
      <c r="AA215" s="151"/>
      <c r="AB215" s="151"/>
      <c r="AC215" s="151"/>
      <c r="AD215" s="151"/>
      <c r="AE215" s="151"/>
      <c r="AF215" s="151"/>
      <c r="AG215" s="151" t="s">
        <v>342</v>
      </c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ht="22.5" outlineLevel="1" x14ac:dyDescent="0.2">
      <c r="A216" s="175">
        <v>68</v>
      </c>
      <c r="B216" s="176" t="s">
        <v>1061</v>
      </c>
      <c r="C216" s="184" t="s">
        <v>1062</v>
      </c>
      <c r="D216" s="177" t="s">
        <v>228</v>
      </c>
      <c r="E216" s="178">
        <v>1.01</v>
      </c>
      <c r="F216" s="179"/>
      <c r="G216" s="180">
        <f t="shared" si="0"/>
        <v>0</v>
      </c>
      <c r="H216" s="179"/>
      <c r="I216" s="180">
        <f t="shared" si="1"/>
        <v>0</v>
      </c>
      <c r="J216" s="179"/>
      <c r="K216" s="180">
        <f t="shared" si="2"/>
        <v>0</v>
      </c>
      <c r="L216" s="180">
        <v>21</v>
      </c>
      <c r="M216" s="180">
        <f t="shared" si="3"/>
        <v>0</v>
      </c>
      <c r="N216" s="180">
        <v>0.39300000000000002</v>
      </c>
      <c r="O216" s="180">
        <f t="shared" si="4"/>
        <v>0.4</v>
      </c>
      <c r="P216" s="180">
        <v>0</v>
      </c>
      <c r="Q216" s="180">
        <f t="shared" si="5"/>
        <v>0</v>
      </c>
      <c r="R216" s="180" t="s">
        <v>340</v>
      </c>
      <c r="S216" s="180" t="s">
        <v>148</v>
      </c>
      <c r="T216" s="181" t="s">
        <v>148</v>
      </c>
      <c r="U216" s="160">
        <v>0</v>
      </c>
      <c r="V216" s="160">
        <f t="shared" si="6"/>
        <v>0</v>
      </c>
      <c r="W216" s="160"/>
      <c r="X216" s="160" t="s">
        <v>341</v>
      </c>
      <c r="Y216" s="151"/>
      <c r="Z216" s="151"/>
      <c r="AA216" s="151"/>
      <c r="AB216" s="151"/>
      <c r="AC216" s="151"/>
      <c r="AD216" s="151"/>
      <c r="AE216" s="151"/>
      <c r="AF216" s="151"/>
      <c r="AG216" s="151" t="s">
        <v>342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ht="22.5" outlineLevel="1" x14ac:dyDescent="0.2">
      <c r="A217" s="175">
        <v>69</v>
      </c>
      <c r="B217" s="176" t="s">
        <v>1063</v>
      </c>
      <c r="C217" s="184" t="s">
        <v>1064</v>
      </c>
      <c r="D217" s="177" t="s">
        <v>228</v>
      </c>
      <c r="E217" s="178">
        <v>8.08</v>
      </c>
      <c r="F217" s="179"/>
      <c r="G217" s="180">
        <f t="shared" si="0"/>
        <v>0</v>
      </c>
      <c r="H217" s="179"/>
      <c r="I217" s="180">
        <f t="shared" si="1"/>
        <v>0</v>
      </c>
      <c r="J217" s="179"/>
      <c r="K217" s="180">
        <f t="shared" si="2"/>
        <v>0</v>
      </c>
      <c r="L217" s="180">
        <v>21</v>
      </c>
      <c r="M217" s="180">
        <f t="shared" si="3"/>
        <v>0</v>
      </c>
      <c r="N217" s="180">
        <v>0.92</v>
      </c>
      <c r="O217" s="180">
        <f t="shared" si="4"/>
        <v>7.43</v>
      </c>
      <c r="P217" s="180">
        <v>0</v>
      </c>
      <c r="Q217" s="180">
        <f t="shared" si="5"/>
        <v>0</v>
      </c>
      <c r="R217" s="180" t="s">
        <v>340</v>
      </c>
      <c r="S217" s="180" t="s">
        <v>148</v>
      </c>
      <c r="T217" s="181" t="s">
        <v>148</v>
      </c>
      <c r="U217" s="160">
        <v>0</v>
      </c>
      <c r="V217" s="160">
        <f t="shared" si="6"/>
        <v>0</v>
      </c>
      <c r="W217" s="160"/>
      <c r="X217" s="160" t="s">
        <v>341</v>
      </c>
      <c r="Y217" s="151"/>
      <c r="Z217" s="151"/>
      <c r="AA217" s="151"/>
      <c r="AB217" s="151"/>
      <c r="AC217" s="151"/>
      <c r="AD217" s="151"/>
      <c r="AE217" s="151"/>
      <c r="AF217" s="151"/>
      <c r="AG217" s="151" t="s">
        <v>342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ht="22.5" outlineLevel="1" x14ac:dyDescent="0.2">
      <c r="A218" s="175">
        <v>70</v>
      </c>
      <c r="B218" s="176" t="s">
        <v>400</v>
      </c>
      <c r="C218" s="184" t="s">
        <v>401</v>
      </c>
      <c r="D218" s="177" t="s">
        <v>228</v>
      </c>
      <c r="E218" s="178">
        <v>4.04</v>
      </c>
      <c r="F218" s="179"/>
      <c r="G218" s="180">
        <f t="shared" si="0"/>
        <v>0</v>
      </c>
      <c r="H218" s="179"/>
      <c r="I218" s="180">
        <f t="shared" si="1"/>
        <v>0</v>
      </c>
      <c r="J218" s="179"/>
      <c r="K218" s="180">
        <f t="shared" si="2"/>
        <v>0</v>
      </c>
      <c r="L218" s="180">
        <v>21</v>
      </c>
      <c r="M218" s="180">
        <f t="shared" si="3"/>
        <v>0</v>
      </c>
      <c r="N218" s="180">
        <v>0.25</v>
      </c>
      <c r="O218" s="180">
        <f t="shared" si="4"/>
        <v>1.01</v>
      </c>
      <c r="P218" s="180">
        <v>0</v>
      </c>
      <c r="Q218" s="180">
        <f t="shared" si="5"/>
        <v>0</v>
      </c>
      <c r="R218" s="180" t="s">
        <v>340</v>
      </c>
      <c r="S218" s="180" t="s">
        <v>148</v>
      </c>
      <c r="T218" s="181" t="s">
        <v>148</v>
      </c>
      <c r="U218" s="160">
        <v>0</v>
      </c>
      <c r="V218" s="160">
        <f t="shared" si="6"/>
        <v>0</v>
      </c>
      <c r="W218" s="160"/>
      <c r="X218" s="160" t="s">
        <v>341</v>
      </c>
      <c r="Y218" s="151"/>
      <c r="Z218" s="151"/>
      <c r="AA218" s="151"/>
      <c r="AB218" s="151"/>
      <c r="AC218" s="151"/>
      <c r="AD218" s="151"/>
      <c r="AE218" s="151"/>
      <c r="AF218" s="151"/>
      <c r="AG218" s="151" t="s">
        <v>342</v>
      </c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ht="22.5" outlineLevel="1" x14ac:dyDescent="0.2">
      <c r="A219" s="175">
        <v>71</v>
      </c>
      <c r="B219" s="176" t="s">
        <v>402</v>
      </c>
      <c r="C219" s="184" t="s">
        <v>403</v>
      </c>
      <c r="D219" s="177" t="s">
        <v>228</v>
      </c>
      <c r="E219" s="178">
        <v>2.02</v>
      </c>
      <c r="F219" s="179"/>
      <c r="G219" s="180">
        <f t="shared" si="0"/>
        <v>0</v>
      </c>
      <c r="H219" s="179"/>
      <c r="I219" s="180">
        <f t="shared" si="1"/>
        <v>0</v>
      </c>
      <c r="J219" s="179"/>
      <c r="K219" s="180">
        <f t="shared" si="2"/>
        <v>0</v>
      </c>
      <c r="L219" s="180">
        <v>21</v>
      </c>
      <c r="M219" s="180">
        <f t="shared" si="3"/>
        <v>0</v>
      </c>
      <c r="N219" s="180">
        <v>0.5</v>
      </c>
      <c r="O219" s="180">
        <f t="shared" si="4"/>
        <v>1.01</v>
      </c>
      <c r="P219" s="180">
        <v>0</v>
      </c>
      <c r="Q219" s="180">
        <f t="shared" si="5"/>
        <v>0</v>
      </c>
      <c r="R219" s="180" t="s">
        <v>340</v>
      </c>
      <c r="S219" s="180" t="s">
        <v>148</v>
      </c>
      <c r="T219" s="181" t="s">
        <v>148</v>
      </c>
      <c r="U219" s="160">
        <v>0</v>
      </c>
      <c r="V219" s="160">
        <f t="shared" si="6"/>
        <v>0</v>
      </c>
      <c r="W219" s="160"/>
      <c r="X219" s="160" t="s">
        <v>341</v>
      </c>
      <c r="Y219" s="151"/>
      <c r="Z219" s="151"/>
      <c r="AA219" s="151"/>
      <c r="AB219" s="151"/>
      <c r="AC219" s="151"/>
      <c r="AD219" s="151"/>
      <c r="AE219" s="151"/>
      <c r="AF219" s="151"/>
      <c r="AG219" s="151" t="s">
        <v>342</v>
      </c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ht="22.5" outlineLevel="1" x14ac:dyDescent="0.2">
      <c r="A220" s="175">
        <v>72</v>
      </c>
      <c r="B220" s="176" t="s">
        <v>404</v>
      </c>
      <c r="C220" s="184" t="s">
        <v>405</v>
      </c>
      <c r="D220" s="177" t="s">
        <v>228</v>
      </c>
      <c r="E220" s="178">
        <v>5.05</v>
      </c>
      <c r="F220" s="179"/>
      <c r="G220" s="180">
        <f t="shared" si="0"/>
        <v>0</v>
      </c>
      <c r="H220" s="179"/>
      <c r="I220" s="180">
        <f t="shared" si="1"/>
        <v>0</v>
      </c>
      <c r="J220" s="179"/>
      <c r="K220" s="180">
        <f t="shared" si="2"/>
        <v>0</v>
      </c>
      <c r="L220" s="180">
        <v>21</v>
      </c>
      <c r="M220" s="180">
        <f t="shared" si="3"/>
        <v>0</v>
      </c>
      <c r="N220" s="180">
        <v>1</v>
      </c>
      <c r="O220" s="180">
        <f t="shared" si="4"/>
        <v>5.05</v>
      </c>
      <c r="P220" s="180">
        <v>0</v>
      </c>
      <c r="Q220" s="180">
        <f t="shared" si="5"/>
        <v>0</v>
      </c>
      <c r="R220" s="180" t="s">
        <v>340</v>
      </c>
      <c r="S220" s="180" t="s">
        <v>148</v>
      </c>
      <c r="T220" s="181" t="s">
        <v>148</v>
      </c>
      <c r="U220" s="160">
        <v>0</v>
      </c>
      <c r="V220" s="160">
        <f t="shared" si="6"/>
        <v>0</v>
      </c>
      <c r="W220" s="160"/>
      <c r="X220" s="160" t="s">
        <v>341</v>
      </c>
      <c r="Y220" s="151"/>
      <c r="Z220" s="151"/>
      <c r="AA220" s="151"/>
      <c r="AB220" s="151"/>
      <c r="AC220" s="151"/>
      <c r="AD220" s="151"/>
      <c r="AE220" s="151"/>
      <c r="AF220" s="151"/>
      <c r="AG220" s="151" t="s">
        <v>342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ht="22.5" outlineLevel="1" x14ac:dyDescent="0.2">
      <c r="A221" s="175">
        <v>73</v>
      </c>
      <c r="B221" s="176" t="s">
        <v>1065</v>
      </c>
      <c r="C221" s="184" t="s">
        <v>1066</v>
      </c>
      <c r="D221" s="177" t="s">
        <v>228</v>
      </c>
      <c r="E221" s="178">
        <v>9.09</v>
      </c>
      <c r="F221" s="179"/>
      <c r="G221" s="180">
        <f t="shared" si="0"/>
        <v>0</v>
      </c>
      <c r="H221" s="179"/>
      <c r="I221" s="180">
        <f t="shared" si="1"/>
        <v>0</v>
      </c>
      <c r="J221" s="179"/>
      <c r="K221" s="180">
        <f t="shared" si="2"/>
        <v>0</v>
      </c>
      <c r="L221" s="180">
        <v>21</v>
      </c>
      <c r="M221" s="180">
        <f t="shared" si="3"/>
        <v>0</v>
      </c>
      <c r="N221" s="180">
        <v>5.75</v>
      </c>
      <c r="O221" s="180">
        <f t="shared" si="4"/>
        <v>52.27</v>
      </c>
      <c r="P221" s="180">
        <v>0</v>
      </c>
      <c r="Q221" s="180">
        <f t="shared" si="5"/>
        <v>0</v>
      </c>
      <c r="R221" s="180" t="s">
        <v>340</v>
      </c>
      <c r="S221" s="180" t="s">
        <v>148</v>
      </c>
      <c r="T221" s="181" t="s">
        <v>148</v>
      </c>
      <c r="U221" s="160">
        <v>0</v>
      </c>
      <c r="V221" s="160">
        <f t="shared" si="6"/>
        <v>0</v>
      </c>
      <c r="W221" s="160"/>
      <c r="X221" s="160" t="s">
        <v>341</v>
      </c>
      <c r="Y221" s="151"/>
      <c r="Z221" s="151"/>
      <c r="AA221" s="151"/>
      <c r="AB221" s="151"/>
      <c r="AC221" s="151"/>
      <c r="AD221" s="151"/>
      <c r="AE221" s="151"/>
      <c r="AF221" s="151"/>
      <c r="AG221" s="151" t="s">
        <v>342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x14ac:dyDescent="0.2">
      <c r="A222" s="162" t="s">
        <v>143</v>
      </c>
      <c r="B222" s="163" t="s">
        <v>94</v>
      </c>
      <c r="C222" s="183" t="s">
        <v>95</v>
      </c>
      <c r="D222" s="164"/>
      <c r="E222" s="165"/>
      <c r="F222" s="166"/>
      <c r="G222" s="166">
        <f>SUMIF(AG223:AG225,"&lt;&gt;NOR",G223:G225)</f>
        <v>0</v>
      </c>
      <c r="H222" s="166"/>
      <c r="I222" s="166">
        <f>SUM(I223:I225)</f>
        <v>0</v>
      </c>
      <c r="J222" s="166"/>
      <c r="K222" s="166">
        <f>SUM(K223:K225)</f>
        <v>0</v>
      </c>
      <c r="L222" s="166"/>
      <c r="M222" s="166">
        <f>SUM(M223:M225)</f>
        <v>0</v>
      </c>
      <c r="N222" s="166"/>
      <c r="O222" s="166">
        <f>SUM(O223:O225)</f>
        <v>0.6</v>
      </c>
      <c r="P222" s="166"/>
      <c r="Q222" s="166">
        <f>SUM(Q223:Q225)</f>
        <v>0</v>
      </c>
      <c r="R222" s="166"/>
      <c r="S222" s="166"/>
      <c r="T222" s="167"/>
      <c r="U222" s="161"/>
      <c r="V222" s="161">
        <f>SUM(V223:V225)</f>
        <v>0.19</v>
      </c>
      <c r="W222" s="161"/>
      <c r="X222" s="161"/>
      <c r="AG222" t="s">
        <v>144</v>
      </c>
    </row>
    <row r="223" spans="1:60" outlineLevel="1" x14ac:dyDescent="0.2">
      <c r="A223" s="175">
        <v>74</v>
      </c>
      <c r="B223" s="176" t="s">
        <v>770</v>
      </c>
      <c r="C223" s="184" t="s">
        <v>771</v>
      </c>
      <c r="D223" s="177" t="s">
        <v>254</v>
      </c>
      <c r="E223" s="178">
        <v>1</v>
      </c>
      <c r="F223" s="179"/>
      <c r="G223" s="180">
        <f>ROUND(E223*F223,2)</f>
        <v>0</v>
      </c>
      <c r="H223" s="179"/>
      <c r="I223" s="180">
        <f>ROUND(E223*H223,2)</f>
        <v>0</v>
      </c>
      <c r="J223" s="179"/>
      <c r="K223" s="180">
        <f>ROUND(E223*J223,2)</f>
        <v>0</v>
      </c>
      <c r="L223" s="180">
        <v>21</v>
      </c>
      <c r="M223" s="180">
        <f>G223*(1+L223/100)</f>
        <v>0</v>
      </c>
      <c r="N223" s="180">
        <v>0.1</v>
      </c>
      <c r="O223" s="180">
        <f>ROUND(E223*N223,2)</f>
        <v>0.1</v>
      </c>
      <c r="P223" s="180">
        <v>0</v>
      </c>
      <c r="Q223" s="180">
        <f>ROUND(E223*P223,2)</f>
        <v>0</v>
      </c>
      <c r="R223" s="180"/>
      <c r="S223" s="180" t="s">
        <v>164</v>
      </c>
      <c r="T223" s="181" t="s">
        <v>149</v>
      </c>
      <c r="U223" s="160">
        <v>0.19</v>
      </c>
      <c r="V223" s="160">
        <f>ROUND(E223*U223,2)</f>
        <v>0.19</v>
      </c>
      <c r="W223" s="160"/>
      <c r="X223" s="160" t="s">
        <v>385</v>
      </c>
      <c r="Y223" s="151"/>
      <c r="Z223" s="151"/>
      <c r="AA223" s="151"/>
      <c r="AB223" s="151"/>
      <c r="AC223" s="151"/>
      <c r="AD223" s="151"/>
      <c r="AE223" s="151"/>
      <c r="AF223" s="151"/>
      <c r="AG223" s="151" t="s">
        <v>386</v>
      </c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">
      <c r="A224" s="175">
        <v>75</v>
      </c>
      <c r="B224" s="176" t="s">
        <v>772</v>
      </c>
      <c r="C224" s="184" t="s">
        <v>773</v>
      </c>
      <c r="D224" s="177" t="s">
        <v>408</v>
      </c>
      <c r="E224" s="178">
        <v>1</v>
      </c>
      <c r="F224" s="179"/>
      <c r="G224" s="180">
        <f>ROUND(E224*F224,2)</f>
        <v>0</v>
      </c>
      <c r="H224" s="179"/>
      <c r="I224" s="180">
        <f>ROUND(E224*H224,2)</f>
        <v>0</v>
      </c>
      <c r="J224" s="179"/>
      <c r="K224" s="180">
        <f>ROUND(E224*J224,2)</f>
        <v>0</v>
      </c>
      <c r="L224" s="180">
        <v>21</v>
      </c>
      <c r="M224" s="180">
        <f>G224*(1+L224/100)</f>
        <v>0</v>
      </c>
      <c r="N224" s="180">
        <v>0.5</v>
      </c>
      <c r="O224" s="180">
        <f>ROUND(E224*N224,2)</f>
        <v>0.5</v>
      </c>
      <c r="P224" s="180">
        <v>0</v>
      </c>
      <c r="Q224" s="180">
        <f>ROUND(E224*P224,2)</f>
        <v>0</v>
      </c>
      <c r="R224" s="180"/>
      <c r="S224" s="180" t="s">
        <v>164</v>
      </c>
      <c r="T224" s="181" t="s">
        <v>149</v>
      </c>
      <c r="U224" s="160">
        <v>0</v>
      </c>
      <c r="V224" s="160">
        <f>ROUND(E224*U224,2)</f>
        <v>0</v>
      </c>
      <c r="W224" s="160"/>
      <c r="X224" s="160" t="s">
        <v>385</v>
      </c>
      <c r="Y224" s="151"/>
      <c r="Z224" s="151"/>
      <c r="AA224" s="151"/>
      <c r="AB224" s="151"/>
      <c r="AC224" s="151"/>
      <c r="AD224" s="151"/>
      <c r="AE224" s="151"/>
      <c r="AF224" s="151"/>
      <c r="AG224" s="151" t="s">
        <v>386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1" x14ac:dyDescent="0.2">
      <c r="A225" s="175">
        <v>76</v>
      </c>
      <c r="B225" s="176" t="s">
        <v>774</v>
      </c>
      <c r="C225" s="184" t="s">
        <v>775</v>
      </c>
      <c r="D225" s="177" t="s">
        <v>576</v>
      </c>
      <c r="E225" s="178">
        <v>1</v>
      </c>
      <c r="F225" s="179"/>
      <c r="G225" s="180">
        <f>ROUND(E225*F225,2)</f>
        <v>0</v>
      </c>
      <c r="H225" s="179"/>
      <c r="I225" s="180">
        <f>ROUND(E225*H225,2)</f>
        <v>0</v>
      </c>
      <c r="J225" s="179"/>
      <c r="K225" s="180">
        <f>ROUND(E225*J225,2)</f>
        <v>0</v>
      </c>
      <c r="L225" s="180">
        <v>21</v>
      </c>
      <c r="M225" s="180">
        <f>G225*(1+L225/100)</f>
        <v>0</v>
      </c>
      <c r="N225" s="180">
        <v>0</v>
      </c>
      <c r="O225" s="180">
        <f>ROUND(E225*N225,2)</f>
        <v>0</v>
      </c>
      <c r="P225" s="180">
        <v>0</v>
      </c>
      <c r="Q225" s="180">
        <f>ROUND(E225*P225,2)</f>
        <v>0</v>
      </c>
      <c r="R225" s="180"/>
      <c r="S225" s="180" t="s">
        <v>164</v>
      </c>
      <c r="T225" s="181" t="s">
        <v>149</v>
      </c>
      <c r="U225" s="160">
        <v>0</v>
      </c>
      <c r="V225" s="160">
        <f>ROUND(E225*U225,2)</f>
        <v>0</v>
      </c>
      <c r="W225" s="160"/>
      <c r="X225" s="160" t="s">
        <v>385</v>
      </c>
      <c r="Y225" s="151"/>
      <c r="Z225" s="151"/>
      <c r="AA225" s="151"/>
      <c r="AB225" s="151"/>
      <c r="AC225" s="151"/>
      <c r="AD225" s="151"/>
      <c r="AE225" s="151"/>
      <c r="AF225" s="151"/>
      <c r="AG225" s="151" t="s">
        <v>386</v>
      </c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x14ac:dyDescent="0.2">
      <c r="A226" s="162" t="s">
        <v>143</v>
      </c>
      <c r="B226" s="163" t="s">
        <v>98</v>
      </c>
      <c r="C226" s="183" t="s">
        <v>99</v>
      </c>
      <c r="D226" s="164"/>
      <c r="E226" s="165"/>
      <c r="F226" s="166"/>
      <c r="G226" s="166">
        <f>SUMIF(AG227:AG237,"&lt;&gt;NOR",G227:G237)</f>
        <v>0</v>
      </c>
      <c r="H226" s="166"/>
      <c r="I226" s="166">
        <f>SUM(I227:I237)</f>
        <v>0</v>
      </c>
      <c r="J226" s="166"/>
      <c r="K226" s="166">
        <f>SUM(K227:K237)</f>
        <v>0</v>
      </c>
      <c r="L226" s="166"/>
      <c r="M226" s="166">
        <f>SUM(M227:M237)</f>
        <v>0</v>
      </c>
      <c r="N226" s="166"/>
      <c r="O226" s="166">
        <f>SUM(O227:O237)</f>
        <v>2.17</v>
      </c>
      <c r="P226" s="166"/>
      <c r="Q226" s="166">
        <f>SUM(Q227:Q237)</f>
        <v>0</v>
      </c>
      <c r="R226" s="166"/>
      <c r="S226" s="166"/>
      <c r="T226" s="167"/>
      <c r="U226" s="161"/>
      <c r="V226" s="161">
        <f>SUM(V227:V237)</f>
        <v>28.43</v>
      </c>
      <c r="W226" s="161"/>
      <c r="X226" s="161"/>
      <c r="AG226" t="s">
        <v>144</v>
      </c>
    </row>
    <row r="227" spans="1:60" outlineLevel="1" x14ac:dyDescent="0.2">
      <c r="A227" s="168">
        <v>77</v>
      </c>
      <c r="B227" s="169" t="s">
        <v>937</v>
      </c>
      <c r="C227" s="185" t="s">
        <v>938</v>
      </c>
      <c r="D227" s="170" t="s">
        <v>254</v>
      </c>
      <c r="E227" s="171">
        <v>18.399999999999999</v>
      </c>
      <c r="F227" s="172"/>
      <c r="G227" s="173">
        <f>ROUND(E227*F227,2)</f>
        <v>0</v>
      </c>
      <c r="H227" s="172"/>
      <c r="I227" s="173">
        <f>ROUND(E227*H227,2)</f>
        <v>0</v>
      </c>
      <c r="J227" s="172"/>
      <c r="K227" s="173">
        <f>ROUND(E227*J227,2)</f>
        <v>0</v>
      </c>
      <c r="L227" s="173">
        <v>21</v>
      </c>
      <c r="M227" s="173">
        <f>G227*(1+L227/100)</f>
        <v>0</v>
      </c>
      <c r="N227" s="173">
        <v>1.0499999999999999E-3</v>
      </c>
      <c r="O227" s="173">
        <f>ROUND(E227*N227,2)</f>
        <v>0.02</v>
      </c>
      <c r="P227" s="173">
        <v>0</v>
      </c>
      <c r="Q227" s="173">
        <f>ROUND(E227*P227,2)</f>
        <v>0</v>
      </c>
      <c r="R227" s="173" t="s">
        <v>854</v>
      </c>
      <c r="S227" s="173" t="s">
        <v>148</v>
      </c>
      <c r="T227" s="174" t="s">
        <v>148</v>
      </c>
      <c r="U227" s="160">
        <v>0.17</v>
      </c>
      <c r="V227" s="160">
        <f>ROUND(E227*U227,2)</f>
        <v>3.13</v>
      </c>
      <c r="W227" s="160"/>
      <c r="X227" s="160" t="s">
        <v>230</v>
      </c>
      <c r="Y227" s="151"/>
      <c r="Z227" s="151"/>
      <c r="AA227" s="151"/>
      <c r="AB227" s="151"/>
      <c r="AC227" s="151"/>
      <c r="AD227" s="151"/>
      <c r="AE227" s="151"/>
      <c r="AF227" s="151"/>
      <c r="AG227" s="151" t="s">
        <v>231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1" x14ac:dyDescent="0.2">
      <c r="A228" s="158"/>
      <c r="B228" s="159"/>
      <c r="C228" s="192" t="s">
        <v>1067</v>
      </c>
      <c r="D228" s="189"/>
      <c r="E228" s="190">
        <v>18.399999999999999</v>
      </c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51"/>
      <c r="Z228" s="151"/>
      <c r="AA228" s="151"/>
      <c r="AB228" s="151"/>
      <c r="AC228" s="151"/>
      <c r="AD228" s="151"/>
      <c r="AE228" s="151"/>
      <c r="AF228" s="151"/>
      <c r="AG228" s="151" t="s">
        <v>264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ht="22.5" outlineLevel="1" x14ac:dyDescent="0.2">
      <c r="A229" s="168">
        <v>78</v>
      </c>
      <c r="B229" s="169" t="s">
        <v>940</v>
      </c>
      <c r="C229" s="185" t="s">
        <v>941</v>
      </c>
      <c r="D229" s="170" t="s">
        <v>258</v>
      </c>
      <c r="E229" s="171">
        <v>32</v>
      </c>
      <c r="F229" s="172"/>
      <c r="G229" s="173">
        <f>ROUND(E229*F229,2)</f>
        <v>0</v>
      </c>
      <c r="H229" s="172"/>
      <c r="I229" s="173">
        <f>ROUND(E229*H229,2)</f>
        <v>0</v>
      </c>
      <c r="J229" s="172"/>
      <c r="K229" s="173">
        <f>ROUND(E229*J229,2)</f>
        <v>0</v>
      </c>
      <c r="L229" s="173">
        <v>21</v>
      </c>
      <c r="M229" s="173">
        <f>G229*(1+L229/100)</f>
        <v>0</v>
      </c>
      <c r="N229" s="173">
        <v>0</v>
      </c>
      <c r="O229" s="173">
        <f>ROUND(E229*N229,2)</f>
        <v>0</v>
      </c>
      <c r="P229" s="173">
        <v>0</v>
      </c>
      <c r="Q229" s="173">
        <f>ROUND(E229*P229,2)</f>
        <v>0</v>
      </c>
      <c r="R229" s="173" t="s">
        <v>854</v>
      </c>
      <c r="S229" s="173" t="s">
        <v>148</v>
      </c>
      <c r="T229" s="174" t="s">
        <v>148</v>
      </c>
      <c r="U229" s="160">
        <v>0.114</v>
      </c>
      <c r="V229" s="160">
        <f>ROUND(E229*U229,2)</f>
        <v>3.65</v>
      </c>
      <c r="W229" s="160"/>
      <c r="X229" s="160" t="s">
        <v>230</v>
      </c>
      <c r="Y229" s="151"/>
      <c r="Z229" s="151"/>
      <c r="AA229" s="151"/>
      <c r="AB229" s="151"/>
      <c r="AC229" s="151"/>
      <c r="AD229" s="151"/>
      <c r="AE229" s="151"/>
      <c r="AF229" s="151"/>
      <c r="AG229" s="151" t="s">
        <v>231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1" x14ac:dyDescent="0.2">
      <c r="A230" s="158"/>
      <c r="B230" s="159"/>
      <c r="C230" s="255" t="s">
        <v>942</v>
      </c>
      <c r="D230" s="256"/>
      <c r="E230" s="256"/>
      <c r="F230" s="256"/>
      <c r="G230" s="256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51"/>
      <c r="Z230" s="151"/>
      <c r="AA230" s="151"/>
      <c r="AB230" s="151"/>
      <c r="AC230" s="151"/>
      <c r="AD230" s="151"/>
      <c r="AE230" s="151"/>
      <c r="AF230" s="151"/>
      <c r="AG230" s="151" t="s">
        <v>233</v>
      </c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1" x14ac:dyDescent="0.2">
      <c r="A231" s="158"/>
      <c r="B231" s="159"/>
      <c r="C231" s="192" t="s">
        <v>1068</v>
      </c>
      <c r="D231" s="189"/>
      <c r="E231" s="190">
        <v>32</v>
      </c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51"/>
      <c r="Z231" s="151"/>
      <c r="AA231" s="151"/>
      <c r="AB231" s="151"/>
      <c r="AC231" s="151"/>
      <c r="AD231" s="151"/>
      <c r="AE231" s="151"/>
      <c r="AF231" s="151"/>
      <c r="AG231" s="151" t="s">
        <v>264</v>
      </c>
      <c r="AH231" s="151">
        <v>0</v>
      </c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ht="22.5" outlineLevel="1" x14ac:dyDescent="0.2">
      <c r="A232" s="168">
        <v>79</v>
      </c>
      <c r="B232" s="169" t="s">
        <v>945</v>
      </c>
      <c r="C232" s="185" t="s">
        <v>946</v>
      </c>
      <c r="D232" s="170" t="s">
        <v>258</v>
      </c>
      <c r="E232" s="171">
        <v>32</v>
      </c>
      <c r="F232" s="172"/>
      <c r="G232" s="173">
        <f>ROUND(E232*F232,2)</f>
        <v>0</v>
      </c>
      <c r="H232" s="172"/>
      <c r="I232" s="173">
        <f>ROUND(E232*H232,2)</f>
        <v>0</v>
      </c>
      <c r="J232" s="172"/>
      <c r="K232" s="173">
        <f>ROUND(E232*J232,2)</f>
        <v>0</v>
      </c>
      <c r="L232" s="173">
        <v>21</v>
      </c>
      <c r="M232" s="173">
        <f>G232*(1+L232/100)</f>
        <v>0</v>
      </c>
      <c r="N232" s="173">
        <v>0</v>
      </c>
      <c r="O232" s="173">
        <f>ROUND(E232*N232,2)</f>
        <v>0</v>
      </c>
      <c r="P232" s="173">
        <v>0</v>
      </c>
      <c r="Q232" s="173">
        <f>ROUND(E232*P232,2)</f>
        <v>0</v>
      </c>
      <c r="R232" s="173" t="s">
        <v>854</v>
      </c>
      <c r="S232" s="173" t="s">
        <v>148</v>
      </c>
      <c r="T232" s="174" t="s">
        <v>148</v>
      </c>
      <c r="U232" s="160">
        <v>3.5000000000000003E-2</v>
      </c>
      <c r="V232" s="160">
        <f>ROUND(E232*U232,2)</f>
        <v>1.1200000000000001</v>
      </c>
      <c r="W232" s="160"/>
      <c r="X232" s="160" t="s">
        <v>230</v>
      </c>
      <c r="Y232" s="151"/>
      <c r="Z232" s="151"/>
      <c r="AA232" s="151"/>
      <c r="AB232" s="151"/>
      <c r="AC232" s="151"/>
      <c r="AD232" s="151"/>
      <c r="AE232" s="151"/>
      <c r="AF232" s="151"/>
      <c r="AG232" s="151" t="s">
        <v>231</v>
      </c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1" x14ac:dyDescent="0.2">
      <c r="A233" s="158"/>
      <c r="B233" s="159"/>
      <c r="C233" s="255" t="s">
        <v>942</v>
      </c>
      <c r="D233" s="256"/>
      <c r="E233" s="256"/>
      <c r="F233" s="256"/>
      <c r="G233" s="256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51"/>
      <c r="Z233" s="151"/>
      <c r="AA233" s="151"/>
      <c r="AB233" s="151"/>
      <c r="AC233" s="151"/>
      <c r="AD233" s="151"/>
      <c r="AE233" s="151"/>
      <c r="AF233" s="151"/>
      <c r="AG233" s="151" t="s">
        <v>233</v>
      </c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1" x14ac:dyDescent="0.2">
      <c r="A234" s="158"/>
      <c r="B234" s="159"/>
      <c r="C234" s="192" t="s">
        <v>1068</v>
      </c>
      <c r="D234" s="189"/>
      <c r="E234" s="190">
        <v>32</v>
      </c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51"/>
      <c r="Z234" s="151"/>
      <c r="AA234" s="151"/>
      <c r="AB234" s="151"/>
      <c r="AC234" s="151"/>
      <c r="AD234" s="151"/>
      <c r="AE234" s="151"/>
      <c r="AF234" s="151"/>
      <c r="AG234" s="151" t="s">
        <v>264</v>
      </c>
      <c r="AH234" s="151">
        <v>0</v>
      </c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ht="22.5" outlineLevel="1" x14ac:dyDescent="0.2">
      <c r="A235" s="168">
        <v>80</v>
      </c>
      <c r="B235" s="169" t="s">
        <v>948</v>
      </c>
      <c r="C235" s="185" t="s">
        <v>949</v>
      </c>
      <c r="D235" s="170" t="s">
        <v>258</v>
      </c>
      <c r="E235" s="171">
        <v>0.82052000000000003</v>
      </c>
      <c r="F235" s="172"/>
      <c r="G235" s="173">
        <f>ROUND(E235*F235,2)</f>
        <v>0</v>
      </c>
      <c r="H235" s="172"/>
      <c r="I235" s="173">
        <f>ROUND(E235*H235,2)</f>
        <v>0</v>
      </c>
      <c r="J235" s="172"/>
      <c r="K235" s="173">
        <f>ROUND(E235*J235,2)</f>
        <v>0</v>
      </c>
      <c r="L235" s="173">
        <v>21</v>
      </c>
      <c r="M235" s="173">
        <f>G235*(1+L235/100)</f>
        <v>0</v>
      </c>
      <c r="N235" s="173">
        <v>2.6198100000000002</v>
      </c>
      <c r="O235" s="173">
        <f>ROUND(E235*N235,2)</f>
        <v>2.15</v>
      </c>
      <c r="P235" s="173">
        <v>0</v>
      </c>
      <c r="Q235" s="173">
        <f>ROUND(E235*P235,2)</f>
        <v>0</v>
      </c>
      <c r="R235" s="173" t="s">
        <v>854</v>
      </c>
      <c r="S235" s="173" t="s">
        <v>148</v>
      </c>
      <c r="T235" s="174" t="s">
        <v>148</v>
      </c>
      <c r="U235" s="160">
        <v>25.02</v>
      </c>
      <c r="V235" s="160">
        <f>ROUND(E235*U235,2)</f>
        <v>20.53</v>
      </c>
      <c r="W235" s="160"/>
      <c r="X235" s="160" t="s">
        <v>230</v>
      </c>
      <c r="Y235" s="151"/>
      <c r="Z235" s="151"/>
      <c r="AA235" s="151"/>
      <c r="AB235" s="151"/>
      <c r="AC235" s="151"/>
      <c r="AD235" s="151"/>
      <c r="AE235" s="151"/>
      <c r="AF235" s="151"/>
      <c r="AG235" s="151" t="s">
        <v>231</v>
      </c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ht="22.5" outlineLevel="1" x14ac:dyDescent="0.2">
      <c r="A236" s="158"/>
      <c r="B236" s="159"/>
      <c r="C236" s="255" t="s">
        <v>950</v>
      </c>
      <c r="D236" s="256"/>
      <c r="E236" s="256"/>
      <c r="F236" s="256"/>
      <c r="G236" s="256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51"/>
      <c r="Z236" s="151"/>
      <c r="AA236" s="151"/>
      <c r="AB236" s="151"/>
      <c r="AC236" s="151"/>
      <c r="AD236" s="151"/>
      <c r="AE236" s="151"/>
      <c r="AF236" s="151"/>
      <c r="AG236" s="151" t="s">
        <v>233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91" t="str">
        <f>C236</f>
        <v>uloženého ve vynechaných otvorech ve dně nebo ve stěnách nádrží z betonu vodostavebního, pevné spojení potrubí nebo trubní zděře s betonem v otvoru, očištění potrubí před betonáží, bednění a odbednění,</v>
      </c>
      <c r="BB236" s="151"/>
      <c r="BC236" s="151"/>
      <c r="BD236" s="151"/>
      <c r="BE236" s="151"/>
      <c r="BF236" s="151"/>
      <c r="BG236" s="151"/>
      <c r="BH236" s="151"/>
    </row>
    <row r="237" spans="1:60" outlineLevel="1" x14ac:dyDescent="0.2">
      <c r="A237" s="158"/>
      <c r="B237" s="159"/>
      <c r="C237" s="192" t="s">
        <v>1069</v>
      </c>
      <c r="D237" s="189"/>
      <c r="E237" s="190">
        <v>0.82052000000000003</v>
      </c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51"/>
      <c r="Z237" s="151"/>
      <c r="AA237" s="151"/>
      <c r="AB237" s="151"/>
      <c r="AC237" s="151"/>
      <c r="AD237" s="151"/>
      <c r="AE237" s="151"/>
      <c r="AF237" s="151"/>
      <c r="AG237" s="151" t="s">
        <v>264</v>
      </c>
      <c r="AH237" s="151">
        <v>0</v>
      </c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x14ac:dyDescent="0.2">
      <c r="A238" s="162" t="s">
        <v>143</v>
      </c>
      <c r="B238" s="163" t="s">
        <v>102</v>
      </c>
      <c r="C238" s="183" t="s">
        <v>103</v>
      </c>
      <c r="D238" s="164"/>
      <c r="E238" s="165"/>
      <c r="F238" s="166"/>
      <c r="G238" s="166">
        <f>SUMIF(AG239:AG240,"&lt;&gt;NOR",G239:G240)</f>
        <v>0</v>
      </c>
      <c r="H238" s="166"/>
      <c r="I238" s="166">
        <f>SUM(I239:I240)</f>
        <v>0</v>
      </c>
      <c r="J238" s="166"/>
      <c r="K238" s="166">
        <f>SUM(K239:K240)</f>
        <v>0</v>
      </c>
      <c r="L238" s="166"/>
      <c r="M238" s="166">
        <f>SUM(M239:M240)</f>
        <v>0</v>
      </c>
      <c r="N238" s="166"/>
      <c r="O238" s="166">
        <f>SUM(O239:O240)</f>
        <v>0</v>
      </c>
      <c r="P238" s="166"/>
      <c r="Q238" s="166">
        <f>SUM(Q239:Q240)</f>
        <v>0</v>
      </c>
      <c r="R238" s="166"/>
      <c r="S238" s="166"/>
      <c r="T238" s="167"/>
      <c r="U238" s="161"/>
      <c r="V238" s="161">
        <f>SUM(V239:V240)</f>
        <v>2.72</v>
      </c>
      <c r="W238" s="161"/>
      <c r="X238" s="161"/>
      <c r="AG238" t="s">
        <v>144</v>
      </c>
    </row>
    <row r="239" spans="1:60" ht="22.5" outlineLevel="1" x14ac:dyDescent="0.2">
      <c r="A239" s="168">
        <v>81</v>
      </c>
      <c r="B239" s="169" t="s">
        <v>955</v>
      </c>
      <c r="C239" s="185" t="s">
        <v>956</v>
      </c>
      <c r="D239" s="170" t="s">
        <v>282</v>
      </c>
      <c r="E239" s="171">
        <v>16</v>
      </c>
      <c r="F239" s="172"/>
      <c r="G239" s="173">
        <f>ROUND(E239*F239,2)</f>
        <v>0</v>
      </c>
      <c r="H239" s="172"/>
      <c r="I239" s="173">
        <f>ROUND(E239*H239,2)</f>
        <v>0</v>
      </c>
      <c r="J239" s="172"/>
      <c r="K239" s="173">
        <f>ROUND(E239*J239,2)</f>
        <v>0</v>
      </c>
      <c r="L239" s="173">
        <v>21</v>
      </c>
      <c r="M239" s="173">
        <f>G239*(1+L239/100)</f>
        <v>0</v>
      </c>
      <c r="N239" s="173">
        <v>1.0000000000000001E-5</v>
      </c>
      <c r="O239" s="173">
        <f>ROUND(E239*N239,2)</f>
        <v>0</v>
      </c>
      <c r="P239" s="173">
        <v>0</v>
      </c>
      <c r="Q239" s="173">
        <f>ROUND(E239*P239,2)</f>
        <v>0</v>
      </c>
      <c r="R239" s="173" t="s">
        <v>854</v>
      </c>
      <c r="S239" s="173" t="s">
        <v>148</v>
      </c>
      <c r="T239" s="174" t="s">
        <v>148</v>
      </c>
      <c r="U239" s="160">
        <v>0.17</v>
      </c>
      <c r="V239" s="160">
        <f>ROUND(E239*U239,2)</f>
        <v>2.72</v>
      </c>
      <c r="W239" s="160"/>
      <c r="X239" s="160" t="s">
        <v>230</v>
      </c>
      <c r="Y239" s="151"/>
      <c r="Z239" s="151"/>
      <c r="AA239" s="151"/>
      <c r="AB239" s="151"/>
      <c r="AC239" s="151"/>
      <c r="AD239" s="151"/>
      <c r="AE239" s="151"/>
      <c r="AF239" s="151"/>
      <c r="AG239" s="151" t="s">
        <v>231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1" x14ac:dyDescent="0.2">
      <c r="A240" s="158"/>
      <c r="B240" s="159"/>
      <c r="C240" s="255" t="s">
        <v>957</v>
      </c>
      <c r="D240" s="256"/>
      <c r="E240" s="256"/>
      <c r="F240" s="256"/>
      <c r="G240" s="256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51"/>
      <c r="Z240" s="151"/>
      <c r="AA240" s="151"/>
      <c r="AB240" s="151"/>
      <c r="AC240" s="151"/>
      <c r="AD240" s="151"/>
      <c r="AE240" s="151"/>
      <c r="AF240" s="151"/>
      <c r="AG240" s="151" t="s">
        <v>233</v>
      </c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x14ac:dyDescent="0.2">
      <c r="A241" s="162" t="s">
        <v>143</v>
      </c>
      <c r="B241" s="163" t="s">
        <v>104</v>
      </c>
      <c r="C241" s="183" t="s">
        <v>105</v>
      </c>
      <c r="D241" s="164"/>
      <c r="E241" s="165"/>
      <c r="F241" s="166"/>
      <c r="G241" s="166">
        <f>SUMIF(AG242:AG243,"&lt;&gt;NOR",G242:G243)</f>
        <v>0</v>
      </c>
      <c r="H241" s="166"/>
      <c r="I241" s="166">
        <f>SUM(I242:I243)</f>
        <v>0</v>
      </c>
      <c r="J241" s="166"/>
      <c r="K241" s="166">
        <f>SUM(K242:K243)</f>
        <v>0</v>
      </c>
      <c r="L241" s="166"/>
      <c r="M241" s="166">
        <f>SUM(M242:M243)</f>
        <v>0</v>
      </c>
      <c r="N241" s="166"/>
      <c r="O241" s="166">
        <f>SUM(O242:O243)</f>
        <v>0.01</v>
      </c>
      <c r="P241" s="166"/>
      <c r="Q241" s="166">
        <f>SUM(Q242:Q243)</f>
        <v>0.93</v>
      </c>
      <c r="R241" s="166"/>
      <c r="S241" s="166"/>
      <c r="T241" s="167"/>
      <c r="U241" s="161"/>
      <c r="V241" s="161">
        <f>SUM(V242:V243)</f>
        <v>6.4</v>
      </c>
      <c r="W241" s="161"/>
      <c r="X241" s="161"/>
      <c r="AG241" t="s">
        <v>144</v>
      </c>
    </row>
    <row r="242" spans="1:60" outlineLevel="1" x14ac:dyDescent="0.2">
      <c r="A242" s="168">
        <v>82</v>
      </c>
      <c r="B242" s="169" t="s">
        <v>792</v>
      </c>
      <c r="C242" s="185" t="s">
        <v>793</v>
      </c>
      <c r="D242" s="170" t="s">
        <v>254</v>
      </c>
      <c r="E242" s="171">
        <v>10</v>
      </c>
      <c r="F242" s="172"/>
      <c r="G242" s="173">
        <f>ROUND(E242*F242,2)</f>
        <v>0</v>
      </c>
      <c r="H242" s="172"/>
      <c r="I242" s="173">
        <f>ROUND(E242*H242,2)</f>
        <v>0</v>
      </c>
      <c r="J242" s="172"/>
      <c r="K242" s="173">
        <f>ROUND(E242*J242,2)</f>
        <v>0</v>
      </c>
      <c r="L242" s="173">
        <v>21</v>
      </c>
      <c r="M242" s="173">
        <f>G242*(1+L242/100)</f>
        <v>0</v>
      </c>
      <c r="N242" s="173">
        <v>5.9000000000000003E-4</v>
      </c>
      <c r="O242" s="173">
        <f>ROUND(E242*N242,2)</f>
        <v>0.01</v>
      </c>
      <c r="P242" s="173">
        <v>9.2999999999999999E-2</v>
      </c>
      <c r="Q242" s="173">
        <f>ROUND(E242*P242,2)</f>
        <v>0.93</v>
      </c>
      <c r="R242" s="173" t="s">
        <v>794</v>
      </c>
      <c r="S242" s="173" t="s">
        <v>148</v>
      </c>
      <c r="T242" s="174" t="s">
        <v>148</v>
      </c>
      <c r="U242" s="160">
        <v>0.64</v>
      </c>
      <c r="V242" s="160">
        <f>ROUND(E242*U242,2)</f>
        <v>6.4</v>
      </c>
      <c r="W242" s="160"/>
      <c r="X242" s="160" t="s">
        <v>230</v>
      </c>
      <c r="Y242" s="151"/>
      <c r="Z242" s="151"/>
      <c r="AA242" s="151"/>
      <c r="AB242" s="151"/>
      <c r="AC242" s="151"/>
      <c r="AD242" s="151"/>
      <c r="AE242" s="151"/>
      <c r="AF242" s="151"/>
      <c r="AG242" s="151" t="s">
        <v>231</v>
      </c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1" x14ac:dyDescent="0.2">
      <c r="A243" s="158"/>
      <c r="B243" s="159"/>
      <c r="C243" s="255" t="s">
        <v>795</v>
      </c>
      <c r="D243" s="256"/>
      <c r="E243" s="256"/>
      <c r="F243" s="256"/>
      <c r="G243" s="256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51"/>
      <c r="Z243" s="151"/>
      <c r="AA243" s="151"/>
      <c r="AB243" s="151"/>
      <c r="AC243" s="151"/>
      <c r="AD243" s="151"/>
      <c r="AE243" s="151"/>
      <c r="AF243" s="151"/>
      <c r="AG243" s="151" t="s">
        <v>233</v>
      </c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x14ac:dyDescent="0.2">
      <c r="A244" s="162" t="s">
        <v>143</v>
      </c>
      <c r="B244" s="163" t="s">
        <v>108</v>
      </c>
      <c r="C244" s="183" t="s">
        <v>109</v>
      </c>
      <c r="D244" s="164"/>
      <c r="E244" s="165"/>
      <c r="F244" s="166"/>
      <c r="G244" s="166">
        <f>SUMIF(AG245:AG246,"&lt;&gt;NOR",G245:G246)</f>
        <v>0</v>
      </c>
      <c r="H244" s="166"/>
      <c r="I244" s="166">
        <f>SUM(I245:I246)</f>
        <v>0</v>
      </c>
      <c r="J244" s="166"/>
      <c r="K244" s="166">
        <f>SUM(K245:K246)</f>
        <v>0</v>
      </c>
      <c r="L244" s="166"/>
      <c r="M244" s="166">
        <f>SUM(M245:M246)</f>
        <v>0</v>
      </c>
      <c r="N244" s="166"/>
      <c r="O244" s="166">
        <f>SUM(O245:O246)</f>
        <v>0</v>
      </c>
      <c r="P244" s="166"/>
      <c r="Q244" s="166">
        <f>SUM(Q245:Q246)</f>
        <v>0</v>
      </c>
      <c r="R244" s="166"/>
      <c r="S244" s="166"/>
      <c r="T244" s="167"/>
      <c r="U244" s="161"/>
      <c r="V244" s="161">
        <f>SUM(V245:V246)</f>
        <v>212.91</v>
      </c>
      <c r="W244" s="161"/>
      <c r="X244" s="161"/>
      <c r="AG244" t="s">
        <v>144</v>
      </c>
    </row>
    <row r="245" spans="1:60" outlineLevel="1" x14ac:dyDescent="0.2">
      <c r="A245" s="168">
        <v>83</v>
      </c>
      <c r="B245" s="169" t="s">
        <v>965</v>
      </c>
      <c r="C245" s="185" t="s">
        <v>966</v>
      </c>
      <c r="D245" s="170" t="s">
        <v>411</v>
      </c>
      <c r="E245" s="171">
        <v>1812.0364999999999</v>
      </c>
      <c r="F245" s="172"/>
      <c r="G245" s="173">
        <f>ROUND(E245*F245,2)</f>
        <v>0</v>
      </c>
      <c r="H245" s="172"/>
      <c r="I245" s="173">
        <f>ROUND(E245*H245,2)</f>
        <v>0</v>
      </c>
      <c r="J245" s="172"/>
      <c r="K245" s="173">
        <f>ROUND(E245*J245,2)</f>
        <v>0</v>
      </c>
      <c r="L245" s="173">
        <v>21</v>
      </c>
      <c r="M245" s="173">
        <f>G245*(1+L245/100)</f>
        <v>0</v>
      </c>
      <c r="N245" s="173">
        <v>0</v>
      </c>
      <c r="O245" s="173">
        <f>ROUND(E245*N245,2)</f>
        <v>0</v>
      </c>
      <c r="P245" s="173">
        <v>0</v>
      </c>
      <c r="Q245" s="173">
        <f>ROUND(E245*P245,2)</f>
        <v>0</v>
      </c>
      <c r="R245" s="173" t="s">
        <v>325</v>
      </c>
      <c r="S245" s="173" t="s">
        <v>148</v>
      </c>
      <c r="T245" s="174" t="s">
        <v>148</v>
      </c>
      <c r="U245" s="160">
        <v>0.11749999999999999</v>
      </c>
      <c r="V245" s="160">
        <f>ROUND(E245*U245,2)</f>
        <v>212.91</v>
      </c>
      <c r="W245" s="160"/>
      <c r="X245" s="160" t="s">
        <v>422</v>
      </c>
      <c r="Y245" s="151"/>
      <c r="Z245" s="151"/>
      <c r="AA245" s="151"/>
      <c r="AB245" s="151"/>
      <c r="AC245" s="151"/>
      <c r="AD245" s="151"/>
      <c r="AE245" s="151"/>
      <c r="AF245" s="151"/>
      <c r="AG245" s="151" t="s">
        <v>423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ht="22.5" outlineLevel="1" x14ac:dyDescent="0.2">
      <c r="A246" s="158"/>
      <c r="B246" s="159"/>
      <c r="C246" s="255" t="s">
        <v>967</v>
      </c>
      <c r="D246" s="256"/>
      <c r="E246" s="256"/>
      <c r="F246" s="256"/>
      <c r="G246" s="256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51"/>
      <c r="Z246" s="151"/>
      <c r="AA246" s="151"/>
      <c r="AB246" s="151"/>
      <c r="AC246" s="151"/>
      <c r="AD246" s="151"/>
      <c r="AE246" s="151"/>
      <c r="AF246" s="151"/>
      <c r="AG246" s="151" t="s">
        <v>233</v>
      </c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91" t="str">
        <f>C246</f>
        <v>vodovodu nebo kanalizace ražené nebo hloubené (827 1.4, 827 2.4) z trub betonových nebo železobetonových včetně drobných objektů,</v>
      </c>
      <c r="BB246" s="151"/>
      <c r="BC246" s="151"/>
      <c r="BD246" s="151"/>
      <c r="BE246" s="151"/>
      <c r="BF246" s="151"/>
      <c r="BG246" s="151"/>
      <c r="BH246" s="151"/>
    </row>
    <row r="247" spans="1:60" x14ac:dyDescent="0.2">
      <c r="A247" s="3"/>
      <c r="B247" s="4"/>
      <c r="C247" s="186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AE247">
        <v>15</v>
      </c>
      <c r="AF247">
        <v>21</v>
      </c>
      <c r="AG247" t="s">
        <v>130</v>
      </c>
    </row>
    <row r="248" spans="1:60" x14ac:dyDescent="0.2">
      <c r="A248" s="154"/>
      <c r="B248" s="155" t="s">
        <v>29</v>
      </c>
      <c r="C248" s="187"/>
      <c r="D248" s="156"/>
      <c r="E248" s="157"/>
      <c r="F248" s="157"/>
      <c r="G248" s="182">
        <f>G8+G135+G147+G170+G190+G193+G196+G222+G226+G238+G241+G244</f>
        <v>0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AE248">
        <f>SUMIF(L7:L246,AE247,G7:G246)</f>
        <v>0</v>
      </c>
      <c r="AF248">
        <f>SUMIF(L7:L246,AF247,G7:G246)</f>
        <v>0</v>
      </c>
      <c r="AG248" t="s">
        <v>223</v>
      </c>
    </row>
    <row r="249" spans="1:60" x14ac:dyDescent="0.2">
      <c r="A249" s="259" t="s">
        <v>968</v>
      </c>
      <c r="B249" s="259"/>
      <c r="C249" s="186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60" x14ac:dyDescent="0.2">
      <c r="A250" s="3"/>
      <c r="B250" s="4" t="s">
        <v>969</v>
      </c>
      <c r="C250" s="186" t="s">
        <v>970</v>
      </c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AG250" t="s">
        <v>971</v>
      </c>
    </row>
    <row r="251" spans="1:60" x14ac:dyDescent="0.2">
      <c r="A251" s="3"/>
      <c r="B251" s="4" t="s">
        <v>972</v>
      </c>
      <c r="C251" s="186" t="s">
        <v>973</v>
      </c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AG251" t="s">
        <v>974</v>
      </c>
    </row>
    <row r="252" spans="1:60" x14ac:dyDescent="0.2">
      <c r="A252" s="3"/>
      <c r="B252" s="4"/>
      <c r="C252" s="186" t="s">
        <v>975</v>
      </c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AG252" t="s">
        <v>976</v>
      </c>
    </row>
    <row r="253" spans="1:60" x14ac:dyDescent="0.2">
      <c r="A253" s="3"/>
      <c r="B253" s="4"/>
      <c r="C253" s="186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60" x14ac:dyDescent="0.2">
      <c r="C254" s="188"/>
      <c r="D254" s="10"/>
      <c r="AG254" t="s">
        <v>224</v>
      </c>
    </row>
    <row r="255" spans="1:60" x14ac:dyDescent="0.2">
      <c r="D255" s="10"/>
    </row>
    <row r="256" spans="1:60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password="DCFD" sheet="1"/>
  <mergeCells count="60">
    <mergeCell ref="C243:G243"/>
    <mergeCell ref="C246:G246"/>
    <mergeCell ref="C206:G206"/>
    <mergeCell ref="C208:G208"/>
    <mergeCell ref="C230:G230"/>
    <mergeCell ref="C233:G233"/>
    <mergeCell ref="C236:G236"/>
    <mergeCell ref="C240:G240"/>
    <mergeCell ref="C204:G204"/>
    <mergeCell ref="C164:G164"/>
    <mergeCell ref="C165:G165"/>
    <mergeCell ref="C166:G166"/>
    <mergeCell ref="C168:G168"/>
    <mergeCell ref="C172:G172"/>
    <mergeCell ref="C175:G175"/>
    <mergeCell ref="C177:G177"/>
    <mergeCell ref="C182:G182"/>
    <mergeCell ref="C186:G186"/>
    <mergeCell ref="C198:G198"/>
    <mergeCell ref="C200:G200"/>
    <mergeCell ref="C95:G95"/>
    <mergeCell ref="C99:G99"/>
    <mergeCell ref="C158:G158"/>
    <mergeCell ref="C110:G110"/>
    <mergeCell ref="C113:G113"/>
    <mergeCell ref="C116:G116"/>
    <mergeCell ref="C125:G125"/>
    <mergeCell ref="C132:G132"/>
    <mergeCell ref="C137:G137"/>
    <mergeCell ref="C139:G139"/>
    <mergeCell ref="C141:G141"/>
    <mergeCell ref="C150:G150"/>
    <mergeCell ref="C156:G156"/>
    <mergeCell ref="C157:G157"/>
    <mergeCell ref="C76:G76"/>
    <mergeCell ref="C87:G87"/>
    <mergeCell ref="C89:G89"/>
    <mergeCell ref="C91:G91"/>
    <mergeCell ref="C93:G93"/>
    <mergeCell ref="A1:G1"/>
    <mergeCell ref="C2:G2"/>
    <mergeCell ref="C3:G3"/>
    <mergeCell ref="C4:G4"/>
    <mergeCell ref="C24:G24"/>
    <mergeCell ref="A249:B249"/>
    <mergeCell ref="C10:G10"/>
    <mergeCell ref="C13:G13"/>
    <mergeCell ref="C16:G16"/>
    <mergeCell ref="C20:G20"/>
    <mergeCell ref="C22:G22"/>
    <mergeCell ref="C35:G35"/>
    <mergeCell ref="C26:G26"/>
    <mergeCell ref="C28:G28"/>
    <mergeCell ref="C30:G30"/>
    <mergeCell ref="C33:G33"/>
    <mergeCell ref="C102:G102"/>
    <mergeCell ref="C48:G48"/>
    <mergeCell ref="C51:G51"/>
    <mergeCell ref="C62:G62"/>
    <mergeCell ref="C65:G6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60</vt:i4>
      </vt:variant>
    </vt:vector>
  </HeadingPairs>
  <TitlesOfParts>
    <vt:vector size="70" baseType="lpstr">
      <vt:lpstr>Pokyny pro vyplnění</vt:lpstr>
      <vt:lpstr>Stavba</vt:lpstr>
      <vt:lpstr>VzorPolozky</vt:lpstr>
      <vt:lpstr>00 0 Naklady</vt:lpstr>
      <vt:lpstr>300 1 Pol</vt:lpstr>
      <vt:lpstr>300 2 Pol</vt:lpstr>
      <vt:lpstr>300 3 Pol</vt:lpstr>
      <vt:lpstr>301 1 Pol</vt:lpstr>
      <vt:lpstr>301 2 Pol</vt:lpstr>
      <vt:lpstr>302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 Naklady'!Názvy_tisku</vt:lpstr>
      <vt:lpstr>'300 1 Pol'!Názvy_tisku</vt:lpstr>
      <vt:lpstr>'300 2 Pol'!Názvy_tisku</vt:lpstr>
      <vt:lpstr>'300 3 Pol'!Názvy_tisku</vt:lpstr>
      <vt:lpstr>'301 1 Pol'!Názvy_tisku</vt:lpstr>
      <vt:lpstr>'301 2 Pol'!Názvy_tisku</vt:lpstr>
      <vt:lpstr>'302 1 Pol'!Názvy_tisku</vt:lpstr>
      <vt:lpstr>oadresa</vt:lpstr>
      <vt:lpstr>Stavba!Objednatel</vt:lpstr>
      <vt:lpstr>Stavba!Objekt</vt:lpstr>
      <vt:lpstr>'00 0 Naklady'!Oblast_tisku</vt:lpstr>
      <vt:lpstr>'300 1 Pol'!Oblast_tisku</vt:lpstr>
      <vt:lpstr>'300 2 Pol'!Oblast_tisku</vt:lpstr>
      <vt:lpstr>'300 3 Pol'!Oblast_tisku</vt:lpstr>
      <vt:lpstr>'301 1 Pol'!Oblast_tisku</vt:lpstr>
      <vt:lpstr>'301 2 Pol'!Oblast_tisku</vt:lpstr>
      <vt:lpstr>'302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Kujan</dc:creator>
  <cp:lastModifiedBy>Hollerová Lenka</cp:lastModifiedBy>
  <cp:lastPrinted>2019-03-19T12:27:02Z</cp:lastPrinted>
  <dcterms:created xsi:type="dcterms:W3CDTF">2009-04-08T07:15:50Z</dcterms:created>
  <dcterms:modified xsi:type="dcterms:W3CDTF">2021-10-07T12:34:55Z</dcterms:modified>
</cp:coreProperties>
</file>