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401 - Veřejné osvětlení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101 - Komunikace'!$C$90:$K$261</definedName>
    <definedName name="_xlnm.Print_Area" localSheetId="1">'SO 101 - Komunikace'!$C$4:$J$39,'SO 101 - Komunikace'!$C$45:$J$72,'SO 101 - Komunikace'!$C$78:$K$261</definedName>
    <definedName name="_xlnm.Print_Titles" localSheetId="1">'SO 101 - Komunikace'!$90:$90</definedName>
    <definedName name="_xlnm._FilterDatabase" localSheetId="2" hidden="1">'SO 401 - Veřejné osvětlení'!$C$83:$K$144</definedName>
    <definedName name="_xlnm.Print_Area" localSheetId="2">'SO 401 - Veřejné osvětlení'!$C$4:$J$39,'SO 401 - Veřejné osvětlení'!$C$45:$J$65,'SO 401 - Veřejné osvětlení'!$C$71:$K$144</definedName>
    <definedName name="_xlnm.Print_Titles" localSheetId="2">'SO 401 - Veřejné osvětlení'!$83:$83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F78"/>
  <c r="E76"/>
  <c r="F52"/>
  <c r="E50"/>
  <c r="J24"/>
  <c r="E24"/>
  <c r="J55"/>
  <c r="J23"/>
  <c r="J21"/>
  <c r="E21"/>
  <c r="J54"/>
  <c r="J20"/>
  <c r="J18"/>
  <c r="E18"/>
  <c r="F81"/>
  <c r="J17"/>
  <c r="J15"/>
  <c r="E15"/>
  <c r="F80"/>
  <c r="J14"/>
  <c r="J12"/>
  <c r="J52"/>
  <c r="E7"/>
  <c r="E74"/>
  <c i="2" r="J37"/>
  <c r="J36"/>
  <c i="1" r="AY55"/>
  <c i="2" r="J35"/>
  <c i="1" r="AX55"/>
  <c i="2"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1"/>
  <c r="BH251"/>
  <c r="BG251"/>
  <c r="BF251"/>
  <c r="T251"/>
  <c r="T250"/>
  <c r="R251"/>
  <c r="R250"/>
  <c r="P251"/>
  <c r="P250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1" r="L50"/>
  <c r="AM50"/>
  <c r="AM49"/>
  <c r="L49"/>
  <c r="AM47"/>
  <c r="L47"/>
  <c r="L45"/>
  <c r="L44"/>
  <c i="2" r="J171"/>
  <c i="3" r="BK129"/>
  <c r="BK133"/>
  <c i="2" r="BK223"/>
  <c r="J122"/>
  <c i="3" r="BK122"/>
  <c i="2" r="J259"/>
  <c r="J237"/>
  <c i="3" r="J92"/>
  <c i="2" r="J174"/>
  <c r="J220"/>
  <c i="3" r="BK102"/>
  <c i="2" r="J204"/>
  <c r="BK145"/>
  <c r="BK177"/>
  <c r="BK187"/>
  <c i="3" r="J98"/>
  <c i="2" r="J163"/>
  <c r="BK133"/>
  <c i="3" r="J118"/>
  <c i="2" r="J185"/>
  <c i="3" r="J123"/>
  <c i="2" r="BK198"/>
  <c r="BK237"/>
  <c i="3" r="J99"/>
  <c i="2" r="J251"/>
  <c r="BK155"/>
  <c i="3" r="J131"/>
  <c i="2" r="BK190"/>
  <c i="3" r="BK106"/>
  <c i="2" r="J125"/>
  <c i="3" r="J107"/>
  <c i="2" r="BK176"/>
  <c i="3" r="BK134"/>
  <c i="2" r="J186"/>
  <c i="3" r="BK127"/>
  <c i="2" r="BK102"/>
  <c i="3" r="J124"/>
  <c i="2" r="BK217"/>
  <c r="J127"/>
  <c r="J190"/>
  <c i="3" r="J93"/>
  <c i="2" r="BK123"/>
  <c i="3" r="BK137"/>
  <c i="2" r="BK174"/>
  <c i="3" r="BK141"/>
  <c i="2" r="BK208"/>
  <c i="3" r="BK128"/>
  <c r="BK112"/>
  <c i="2" r="BK259"/>
  <c i="3" r="BK123"/>
  <c i="2" r="BK195"/>
  <c r="BK167"/>
  <c i="3" r="J128"/>
  <c i="2" r="J258"/>
  <c i="3" r="BK110"/>
  <c i="2" r="J119"/>
  <c r="J167"/>
  <c r="BK136"/>
  <c r="BK116"/>
  <c i="3" r="J103"/>
  <c i="2" r="J94"/>
  <c i="3" r="BK143"/>
  <c i="2" r="BK227"/>
  <c i="1" r="AS54"/>
  <c i="2" r="BK246"/>
  <c i="3" r="BK140"/>
  <c r="BK126"/>
  <c i="2" r="J145"/>
  <c i="3" r="J94"/>
  <c i="2" r="J98"/>
  <c i="3" r="BK117"/>
  <c r="BK86"/>
  <c i="2" r="BK244"/>
  <c i="3" r="J129"/>
  <c i="2" r="BK261"/>
  <c r="J132"/>
  <c r="BK220"/>
  <c r="BK258"/>
  <c r="BK94"/>
  <c i="3" r="J95"/>
  <c i="2" r="J187"/>
  <c i="3" r="BK99"/>
  <c r="J117"/>
  <c i="2" r="BK171"/>
  <c i="3" r="J108"/>
  <c i="2" r="J159"/>
  <c i="3" r="J133"/>
  <c r="BK101"/>
  <c r="BK124"/>
  <c i="2" r="BK143"/>
  <c i="3" r="J110"/>
  <c i="2" r="BK153"/>
  <c i="3" r="J114"/>
  <c i="2" r="J208"/>
  <c i="3" r="J119"/>
  <c i="2" r="BK186"/>
  <c r="J153"/>
  <c i="3" r="BK136"/>
  <c i="2" r="BK98"/>
  <c i="3" r="BK114"/>
  <c i="2" r="BK204"/>
  <c i="3" r="J139"/>
  <c i="2" r="J197"/>
  <c i="3" r="J120"/>
  <c r="BK111"/>
  <c i="2" r="BK249"/>
  <c i="3" r="J105"/>
  <c i="2" r="BK233"/>
  <c r="J102"/>
  <c r="BK241"/>
  <c i="3" r="J96"/>
  <c i="2" r="J177"/>
  <c r="BK256"/>
  <c i="3" r="BK108"/>
  <c i="2" r="J249"/>
  <c r="J261"/>
  <c i="3" r="J87"/>
  <c i="2" r="BK197"/>
  <c i="3" r="BK88"/>
  <c r="J91"/>
  <c i="2" r="BK108"/>
  <c i="3" r="J140"/>
  <c r="BK118"/>
  <c i="2" r="BK231"/>
  <c i="3" r="J127"/>
  <c i="2" r="BK214"/>
  <c i="3" r="BK89"/>
  <c i="2" r="BK251"/>
  <c i="3" r="J122"/>
  <c i="2" r="J194"/>
  <c i="3" r="BK120"/>
  <c i="2" r="BK179"/>
  <c r="J202"/>
  <c i="3" r="J109"/>
  <c i="2" r="J233"/>
  <c r="J133"/>
  <c i="3" r="BK93"/>
  <c r="BK94"/>
  <c i="2" r="BK131"/>
  <c i="3" r="J101"/>
  <c r="BK95"/>
  <c i="2" r="BK139"/>
  <c i="3" r="BK113"/>
  <c i="2" r="J231"/>
  <c r="J139"/>
  <c i="3" r="J89"/>
  <c i="2" r="BK173"/>
  <c i="3" r="J143"/>
  <c i="2" r="J223"/>
  <c i="3" r="BK104"/>
  <c i="2" r="J143"/>
  <c i="3" r="J135"/>
  <c i="2" r="J241"/>
  <c i="3" r="BK96"/>
  <c i="2" r="BK235"/>
  <c i="3" r="J97"/>
  <c i="2" r="BK104"/>
  <c i="3" r="BK139"/>
  <c i="2" r="J176"/>
  <c i="3" r="BK109"/>
  <c i="2" r="BK149"/>
  <c i="3" r="J134"/>
  <c r="J141"/>
  <c i="2" r="J256"/>
  <c r="J217"/>
  <c i="3" r="BK135"/>
  <c r="J111"/>
  <c r="J113"/>
  <c r="J126"/>
  <c i="2" r="BK255"/>
  <c i="3" r="BK98"/>
  <c i="2" r="J195"/>
  <c i="3" r="J90"/>
  <c i="2" r="J211"/>
  <c i="3" r="BK131"/>
  <c i="2" r="BK194"/>
  <c i="3" r="BK130"/>
  <c i="2" r="J155"/>
  <c i="3" r="J88"/>
  <c i="2" r="BK202"/>
  <c i="3" r="BK138"/>
  <c i="2" r="BK185"/>
  <c i="3" r="J137"/>
  <c r="BK87"/>
  <c i="2" r="J214"/>
  <c i="3" r="J125"/>
  <c i="2" r="J228"/>
  <c i="3" r="J86"/>
  <c i="2" r="J235"/>
  <c r="J131"/>
  <c i="3" r="BK132"/>
  <c i="2" r="J244"/>
  <c i="3" r="J112"/>
  <c i="2" r="BK122"/>
  <c i="3" r="J136"/>
  <c i="2" r="J136"/>
  <c i="3" r="J132"/>
  <c i="2" r="J149"/>
  <c i="3" r="BK92"/>
  <c i="2" r="J108"/>
  <c i="3" r="BK97"/>
  <c i="2" r="BK163"/>
  <c i="3" r="J130"/>
  <c i="2" r="BK112"/>
  <c r="J255"/>
  <c r="J104"/>
  <c r="J112"/>
  <c r="BK125"/>
  <c i="3" r="BK91"/>
  <c r="BK103"/>
  <c i="2" r="BK211"/>
  <c i="3" r="J116"/>
  <c r="BK116"/>
  <c i="2" r="BK132"/>
  <c r="J179"/>
  <c i="3" r="BK105"/>
  <c i="2" r="J227"/>
  <c r="J181"/>
  <c i="3" r="BK107"/>
  <c i="2" r="J246"/>
  <c r="BK228"/>
  <c i="3" r="BK90"/>
  <c i="2" r="J116"/>
  <c i="3" r="J104"/>
  <c i="2" r="BK119"/>
  <c r="J123"/>
  <c i="3" r="J102"/>
  <c i="2" r="BK181"/>
  <c i="3" r="J138"/>
  <c r="BK119"/>
  <c i="2" r="J198"/>
  <c r="BK159"/>
  <c r="BK127"/>
  <c i="3" r="J106"/>
  <c i="2" r="J173"/>
  <c i="3" r="BK125"/>
  <c i="2" l="1" r="BK93"/>
  <c r="J93"/>
  <c r="J61"/>
  <c r="R130"/>
  <c r="BK180"/>
  <c r="J180"/>
  <c r="J64"/>
  <c r="R243"/>
  <c r="T257"/>
  <c r="BK189"/>
  <c r="J189"/>
  <c r="J65"/>
  <c r="R254"/>
  <c r="T93"/>
  <c r="P130"/>
  <c r="R180"/>
  <c r="BK254"/>
  <c r="P93"/>
  <c r="BK130"/>
  <c r="J130"/>
  <c r="J62"/>
  <c r="T180"/>
  <c r="P189"/>
  <c i="3" r="BK85"/>
  <c r="J85"/>
  <c r="J60"/>
  <c i="2" r="R189"/>
  <c r="BK257"/>
  <c r="J257"/>
  <c r="J70"/>
  <c i="3" r="R100"/>
  <c i="2" r="BK138"/>
  <c r="J138"/>
  <c r="J63"/>
  <c r="BK243"/>
  <c r="J243"/>
  <c r="J66"/>
  <c r="P257"/>
  <c i="3" r="BK121"/>
  <c r="J121"/>
  <c r="J63"/>
  <c i="2" r="R93"/>
  <c r="T130"/>
  <c r="P180"/>
  <c i="3" r="BK100"/>
  <c r="J100"/>
  <c r="J61"/>
  <c r="T121"/>
  <c i="2" r="T189"/>
  <c r="R257"/>
  <c i="3" r="P100"/>
  <c r="P115"/>
  <c r="T115"/>
  <c i="2" r="T138"/>
  <c i="3" r="P85"/>
  <c r="T100"/>
  <c r="P121"/>
  <c i="2" r="R138"/>
  <c r="T243"/>
  <c r="T254"/>
  <c r="T253"/>
  <c i="3" r="R85"/>
  <c r="BK115"/>
  <c r="J115"/>
  <c r="J62"/>
  <c r="R121"/>
  <c i="2" r="P138"/>
  <c r="P243"/>
  <c r="P254"/>
  <c r="P253"/>
  <c i="3" r="T85"/>
  <c r="T84"/>
  <c r="R115"/>
  <c i="2" r="BK250"/>
  <c r="J250"/>
  <c r="J67"/>
  <c i="3" r="J81"/>
  <c r="BK142"/>
  <c r="J142"/>
  <c r="J64"/>
  <c i="2" r="BK260"/>
  <c r="J260"/>
  <c r="J71"/>
  <c i="3" r="BE90"/>
  <c r="BE129"/>
  <c i="2" r="J254"/>
  <c r="J69"/>
  <c i="3" r="BE92"/>
  <c r="BE98"/>
  <c r="BE103"/>
  <c r="BE104"/>
  <c r="BE138"/>
  <c r="E48"/>
  <c r="J80"/>
  <c r="BE128"/>
  <c r="BE132"/>
  <c r="BE137"/>
  <c i="2" r="BK92"/>
  <c r="J92"/>
  <c r="J60"/>
  <c i="3" r="F55"/>
  <c r="BE97"/>
  <c r="BE99"/>
  <c r="BE101"/>
  <c r="BE106"/>
  <c r="BE139"/>
  <c r="BE141"/>
  <c r="BE143"/>
  <c r="BE93"/>
  <c r="BE136"/>
  <c r="BE140"/>
  <c r="BE88"/>
  <c r="BE105"/>
  <c r="BE133"/>
  <c r="BE89"/>
  <c r="BE91"/>
  <c r="BE102"/>
  <c r="BE109"/>
  <c r="BE119"/>
  <c r="BE126"/>
  <c r="BE131"/>
  <c r="BE134"/>
  <c r="BE87"/>
  <c r="BE95"/>
  <c r="BE116"/>
  <c r="F54"/>
  <c r="BE94"/>
  <c r="BE108"/>
  <c r="BE110"/>
  <c r="BE112"/>
  <c r="BE127"/>
  <c r="J78"/>
  <c r="BE114"/>
  <c r="BE118"/>
  <c r="BE123"/>
  <c r="BE86"/>
  <c r="BE111"/>
  <c r="BE113"/>
  <c r="BE122"/>
  <c r="BE124"/>
  <c r="BE96"/>
  <c r="BE107"/>
  <c r="BE117"/>
  <c r="BE120"/>
  <c r="BE125"/>
  <c r="BE130"/>
  <c r="BE135"/>
  <c i="2" r="BE132"/>
  <c r="BE145"/>
  <c r="J52"/>
  <c r="BE94"/>
  <c r="BE102"/>
  <c r="BE133"/>
  <c r="BE139"/>
  <c r="BE159"/>
  <c r="BE179"/>
  <c r="BE195"/>
  <c r="BE208"/>
  <c r="BE211"/>
  <c r="BE214"/>
  <c r="BE217"/>
  <c r="F55"/>
  <c r="BE149"/>
  <c r="BE181"/>
  <c r="BE186"/>
  <c r="BE251"/>
  <c r="BE258"/>
  <c r="BE127"/>
  <c r="BE174"/>
  <c r="BE202"/>
  <c r="BE223"/>
  <c r="BE233"/>
  <c r="BE237"/>
  <c r="BE98"/>
  <c r="BE112"/>
  <c r="BE123"/>
  <c r="BE143"/>
  <c r="BE185"/>
  <c r="BE198"/>
  <c r="BE259"/>
  <c r="BE261"/>
  <c r="E81"/>
  <c r="BE116"/>
  <c r="BE119"/>
  <c r="BE136"/>
  <c r="BE197"/>
  <c r="BE227"/>
  <c r="BE231"/>
  <c r="BE256"/>
  <c r="BE104"/>
  <c r="BE155"/>
  <c r="BE173"/>
  <c r="BE190"/>
  <c r="BE249"/>
  <c r="BE220"/>
  <c r="BE246"/>
  <c r="BE125"/>
  <c r="BE163"/>
  <c r="BE167"/>
  <c r="BE204"/>
  <c r="BE235"/>
  <c r="BE255"/>
  <c r="BE131"/>
  <c r="BE153"/>
  <c r="BE171"/>
  <c r="BE176"/>
  <c r="BE244"/>
  <c r="BE108"/>
  <c r="BE122"/>
  <c r="BE177"/>
  <c r="BE187"/>
  <c r="BE194"/>
  <c r="BE228"/>
  <c r="BE241"/>
  <c r="F37"/>
  <c i="1" r="BD55"/>
  <c i="2" r="J34"/>
  <c i="1" r="AW55"/>
  <c i="2" r="F36"/>
  <c i="1" r="BC55"/>
  <c i="3" r="F34"/>
  <c i="1" r="BA56"/>
  <c i="2" r="F35"/>
  <c i="1" r="BB55"/>
  <c i="3" r="F37"/>
  <c i="1" r="BD56"/>
  <c i="3" r="F36"/>
  <c i="1" r="BC56"/>
  <c i="3" r="F35"/>
  <c i="1" r="BB56"/>
  <c i="3" r="J34"/>
  <c i="1" r="AW56"/>
  <c i="2" r="F34"/>
  <c i="1" r="BA55"/>
  <c i="3" l="1" r="R84"/>
  <c r="P84"/>
  <c i="1" r="AU56"/>
  <c i="2" r="R92"/>
  <c r="BK253"/>
  <c r="J253"/>
  <c r="J68"/>
  <c r="P92"/>
  <c r="P91"/>
  <c i="1" r="AU55"/>
  <c i="2" r="R253"/>
  <c r="T92"/>
  <c r="T91"/>
  <c i="3" r="BK84"/>
  <c r="J84"/>
  <c r="J59"/>
  <c i="2" r="BK91"/>
  <c r="J91"/>
  <c r="J59"/>
  <c i="3" r="F33"/>
  <c i="1" r="AZ56"/>
  <c i="2" r="F33"/>
  <c i="1" r="AZ55"/>
  <c i="2" r="J33"/>
  <c i="1" r="AV55"/>
  <c r="AT55"/>
  <c r="BB54"/>
  <c r="W31"/>
  <c r="BD54"/>
  <c r="W33"/>
  <c i="3" r="J33"/>
  <c i="1" r="AV56"/>
  <c r="AT56"/>
  <c r="BC54"/>
  <c r="AY54"/>
  <c r="BA54"/>
  <c r="W30"/>
  <c i="2" l="1" r="R91"/>
  <c i="1" r="AU54"/>
  <c i="2" r="J30"/>
  <c i="1" r="AG55"/>
  <c r="W32"/>
  <c r="AX54"/>
  <c r="AZ54"/>
  <c r="AV54"/>
  <c r="AK29"/>
  <c i="3" r="J30"/>
  <c i="1" r="AG56"/>
  <c r="AW54"/>
  <c r="AK30"/>
  <c i="3" l="1" r="J39"/>
  <c i="2" r="J39"/>
  <c i="1" r="AN55"/>
  <c r="AN56"/>
  <c r="AG54"/>
  <c r="AK26"/>
  <c r="AK35"/>
  <c r="W2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<sst xmlns="http://schemas.openxmlformats.org/spreadsheetml/2006/main">
  <si>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</si>
  <si>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</si>
  <si>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</si>
  <si>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</si>
  <si>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</si>
  <si>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{0db4efc5-0403-48d2-b6a2-84cabff9a576}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</si>
  <si>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</si>
  <si>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</si>
  <si>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</si>
  <si>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</si>
  <si>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</si>
  <si>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</si>
  <si>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</si>
  <si>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</si>
  <si>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2020-09-15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</si>
  <si>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</si>
  <si>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</si>
  <si>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Tuchlovice Zemědělská</t>
  </si>
  <si>
    <t>KSO:</t>
  </si>
  <si>
    <t/>
  </si>
  <si>
    <t>CC-CZ:</t>
  </si>
  <si>
    <t>Místo:</t>
  </si>
  <si>
    <t xml:space="preserve"> </t>
  </si>
  <si>
    <t>Datum:</t>
  </si>
  <si>
    <t>15. 9. 2020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</si>
  <si>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</si>
  <si>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</si>
  <si>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</si>
  <si>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</si>
  <si>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</si>
  <si>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</si>
  <si>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</si>
  <si>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</si>
  <si>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</si>
  <si>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</si>
  <si>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</si>
  <si>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</si>
  <si>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</si>
  <si>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</si>
  <si>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</si>
  <si>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</si>
  <si>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</si>
  <si>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</si>
  <si>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</si>
  <si>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</si>
  <si>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</si>
  <si>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</si>
  <si>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</si>
  <si>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</si>
  <si>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</si>
  <si>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</si>
  <si>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</si>
  <si>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</si>
  <si>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</si>
  <si>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</si>
  <si>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</si>
  <si>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</si>
  <si>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</si>
  <si>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</si>
  <si>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</si>
  <si>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</si>
  <si>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</si>
  <si>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</si>
  <si>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</si>
  <si>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</si>
  <si>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</si>
  <si>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</si>
  <si>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</si>
  <si>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</si>
  <si>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</si>
  <si>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</si>
  <si>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</si>
  <si>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</si>
  <si>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</si>
  <si>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</si>
  <si>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</si>
  <si>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</si>
  <si>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</si>
  <si>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{7bf60e36-3bef-431b-8f84-0da8f3a3892c}</t>
  </si>
  <si>
    <t>2</t>
  </si>
  <si>
    <t>SO 401</t>
  </si>
  <si>
    <t>Veřejné osvětlení</t>
  </si>
  <si>
    <t>{b56bad7e-0683-4237-9617-c6d3f5def249}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</si>
  <si>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</si>
  <si>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</si>
  <si>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</si>
  <si>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</si>
  <si>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</si>
  <si>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</si>
  <si>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</si>
  <si>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</si>
  <si>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</si>
  <si>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</si>
  <si>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</si>
  <si>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</si>
  <si>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</si>
  <si>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</si>
  <si>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</si>
  <si>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</si>
  <si>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</si>
  <si>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</si>
  <si>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</si>
  <si>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</si>
  <si>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</si>
  <si>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</si>
  <si>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</si>
  <si>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</si>
  <si>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</si>
  <si>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</si>
  <si>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</si>
  <si>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</si>
  <si>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</si>
  <si>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</si>
  <si>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</si>
  <si>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</si>
  <si>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</si>
  <si>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</si>
  <si>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</si>
  <si>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</si>
  <si>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</si>
  <si>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113107182</t>
  </si>
  <si>
    <t>Odstranění krytu živičného tl 100 mm strojně pl přes 50 do 200 m2</t>
  </si>
  <si>
    <t>m2</t>
  </si>
  <si>
    <t>CS ÚRS 2023 01</t>
  </si>
  <si>
    <t>4</t>
  </si>
  <si>
    <t>571361153</t>
  </si>
  <si>
    <t>Online PSC</t>
  </si>
  <si>
    <t>https://podminky.urs.cz/item/CS_URS_2023_01/113107182</t>
  </si>
  <si>
    <t>VV</t>
  </si>
  <si>
    <t>170</t>
  </si>
  <si>
    <t>Součet</t>
  </si>
  <si>
    <t>113107246</t>
  </si>
  <si>
    <t>Odstranění podkladu živičného tl 300 mm strojně pl přes 200 m2</t>
  </si>
  <si>
    <t>-1157361840</t>
  </si>
  <si>
    <t>https://podminky.urs.cz/item/CS_URS_2023_01/113107246</t>
  </si>
  <si>
    <t>133/0,3</t>
  </si>
  <si>
    <t>3</t>
  </si>
  <si>
    <t>113201112</t>
  </si>
  <si>
    <t>Vytrhání obrub silničních ležatých</t>
  </si>
  <si>
    <t>m</t>
  </si>
  <si>
    <t>-1298476273</t>
  </si>
  <si>
    <t>https://podminky.urs.cz/item/CS_URS_2023_01/113201112</t>
  </si>
  <si>
    <t>130001101</t>
  </si>
  <si>
    <t>Příplatek za ztížení vykopávky v blízkosti podzemního vedení</t>
  </si>
  <si>
    <t>m3</t>
  </si>
  <si>
    <t>989893402</t>
  </si>
  <si>
    <t>https://podminky.urs.cz/item/CS_URS_2023_01/130001101</t>
  </si>
  <si>
    <t>133/10</t>
  </si>
  <si>
    <t>5</t>
  </si>
  <si>
    <t>132201101</t>
  </si>
  <si>
    <t>Hloubení rýh š do 600 mm v hornině tř. 3 objemu do 100 m3</t>
  </si>
  <si>
    <t>1035573045</t>
  </si>
  <si>
    <t>"kanalizace"9*0,6*0,5</t>
  </si>
  <si>
    <t>"drenážní rýha"68*0,5*0,4</t>
  </si>
  <si>
    <t>6</t>
  </si>
  <si>
    <t>175111101</t>
  </si>
  <si>
    <t>Obsypání potrubí ručně sypaninou bez prohození sítem, uloženou do 3 m</t>
  </si>
  <si>
    <t>1541022</t>
  </si>
  <si>
    <t>https://podminky.urs.cz/item/CS_URS_2023_01/175111101</t>
  </si>
  <si>
    <t>2,7-(2,7*0,4)</t>
  </si>
  <si>
    <t>7</t>
  </si>
  <si>
    <t>162601102</t>
  </si>
  <si>
    <t>Vodorovné přemístění do 5000 m výkopku/sypaniny z horniny tř. 1 až 4</t>
  </si>
  <si>
    <t>-1548052023</t>
  </si>
  <si>
    <t>133</t>
  </si>
  <si>
    <t>8</t>
  </si>
  <si>
    <t>171201211</t>
  </si>
  <si>
    <t>Poplatek za uložení stavebního odpadu - zeminy a kameniva na skládce</t>
  </si>
  <si>
    <t>t</t>
  </si>
  <si>
    <t>-1801626252</t>
  </si>
  <si>
    <t>133*1,8</t>
  </si>
  <si>
    <t>9</t>
  </si>
  <si>
    <t>181301102</t>
  </si>
  <si>
    <t>Rozprostření ornice tl vrstvy do 150 mm pl do 500 m2 v rovině nebo ve svahu do 1:5</t>
  </si>
  <si>
    <t>827927425</t>
  </si>
  <si>
    <t>10</t>
  </si>
  <si>
    <t>181411131</t>
  </si>
  <si>
    <t>Založení parkového trávníku výsevem plochy do 1000 m2 v rovině a ve svahu do 1:5</t>
  </si>
  <si>
    <t>1441196481</t>
  </si>
  <si>
    <t>https://podminky.urs.cz/item/CS_URS_2023_01/181411131</t>
  </si>
  <si>
    <t>11</t>
  </si>
  <si>
    <t>M</t>
  </si>
  <si>
    <t>00572410</t>
  </si>
  <si>
    <t>osivo směs travní parková</t>
  </si>
  <si>
    <t>kg</t>
  </si>
  <si>
    <t>78662529</t>
  </si>
  <si>
    <t>130*0,015 "Přepočtené koeficientem množství</t>
  </si>
  <si>
    <t>12</t>
  </si>
  <si>
    <t>181951102</t>
  </si>
  <si>
    <t>Úprava pláně v hornině tř. 1 až 4 se zhutněním</t>
  </si>
  <si>
    <t>-859509259</t>
  </si>
  <si>
    <t>130</t>
  </si>
  <si>
    <t>Zakládání</t>
  </si>
  <si>
    <t>13</t>
  </si>
  <si>
    <t>212752212</t>
  </si>
  <si>
    <t>Trativod z drenážních trubek plastových flexibilních D do 100 mm včetně lože otevřený výkop</t>
  </si>
  <si>
    <t>241725608</t>
  </si>
  <si>
    <t>14</t>
  </si>
  <si>
    <t>174203301</t>
  </si>
  <si>
    <t>Zásyp rýh pro drény hl do 1,1 m</t>
  </si>
  <si>
    <t>1023905504</t>
  </si>
  <si>
    <t>58333674</t>
  </si>
  <si>
    <t>kamenivo těžené hrubé frakce 16/32</t>
  </si>
  <si>
    <t>-1390098230</t>
  </si>
  <si>
    <t>12,2*1,8</t>
  </si>
  <si>
    <t>16</t>
  </si>
  <si>
    <t>919726122</t>
  </si>
  <si>
    <t>Geotextilie pro ochranu, separaci a filtraci netkaná měrná hmotnost do 300 g/m2</t>
  </si>
  <si>
    <t>-1483100824</t>
  </si>
  <si>
    <t>https://podminky.urs.cz/item/CS_URS_2023_01/919726122</t>
  </si>
  <si>
    <t>Komunikace pozemní</t>
  </si>
  <si>
    <t>17</t>
  </si>
  <si>
    <t>564750111</t>
  </si>
  <si>
    <t>Podklad z kameniva hrubého drceného vel. 16-32 mm tl 150 mm</t>
  </si>
  <si>
    <t>1384697884</t>
  </si>
  <si>
    <t>https://podminky.urs.cz/item/CS_URS_2023_01/564750111</t>
  </si>
  <si>
    <t>303</t>
  </si>
  <si>
    <t>18</t>
  </si>
  <si>
    <t>564760111</t>
  </si>
  <si>
    <t>Podklad z kameniva hrubého drceného vel. 16-32 mm tl 200 mm</t>
  </si>
  <si>
    <t>1887390439</t>
  </si>
  <si>
    <t>https://podminky.urs.cz/item/CS_URS_2023_01/564760111</t>
  </si>
  <si>
    <t>19</t>
  </si>
  <si>
    <t>564761111</t>
  </si>
  <si>
    <t>Podklad z kameniva hrubého drceného vel. 32-63 mm tl 200 mm</t>
  </si>
  <si>
    <t>1003104046</t>
  </si>
  <si>
    <t>https://podminky.urs.cz/item/CS_URS_2023_01/564761111</t>
  </si>
  <si>
    <t>333</t>
  </si>
  <si>
    <t>20</t>
  </si>
  <si>
    <t>566301111</t>
  </si>
  <si>
    <t>Úprava krytu z kameniva drceného pro nový kryt s doplněním kameniva drceného do 0,06 m3/m2</t>
  </si>
  <si>
    <t>1373253909</t>
  </si>
  <si>
    <t>https://podminky.urs.cz/item/CS_URS_2023_01/566301111</t>
  </si>
  <si>
    <t>443</t>
  </si>
  <si>
    <t>572370111</t>
  </si>
  <si>
    <t>Vyspravení krytu komunikací po překopech plochy do 15 m2 dlažbou velkou do lože z kameniva</t>
  </si>
  <si>
    <t>1476484182</t>
  </si>
  <si>
    <t>https://podminky.urs.cz/item/CS_URS_2023_01/572370111</t>
  </si>
  <si>
    <t>22</t>
  </si>
  <si>
    <t>573111111</t>
  </si>
  <si>
    <t>Postřik živičný infiltrační s posypem z asfaltu množství 0,60 kg/m2</t>
  </si>
  <si>
    <t>826674131</t>
  </si>
  <si>
    <t>https://podminky.urs.cz/item/CS_URS_2023_01/573111111</t>
  </si>
  <si>
    <t>233</t>
  </si>
  <si>
    <t>23</t>
  </si>
  <si>
    <t>573211108</t>
  </si>
  <si>
    <t>Postřik živičný spojovací z asfaltu v množství 0,40 kg/m2</t>
  </si>
  <si>
    <t>-1983629360</t>
  </si>
  <si>
    <t>https://podminky.urs.cz/item/CS_URS_2023_01/573211108</t>
  </si>
  <si>
    <t>24</t>
  </si>
  <si>
    <t>576146311</t>
  </si>
  <si>
    <t>Asfaltový koberec otevřený AKO 16 (AKOH) tl 50 mm š do 3 m z nemodifikovaného asfaltu</t>
  </si>
  <si>
    <t>-949656400</t>
  </si>
  <si>
    <t>https://podminky.urs.cz/item/CS_URS_2023_01/576146311</t>
  </si>
  <si>
    <t>25</t>
  </si>
  <si>
    <t>577144111</t>
  </si>
  <si>
    <t>Asfaltový beton vrstva obrusná ACO 11 (ABS) tř. I tl 50 mm š do 3 m z nemodifikovaného asfaltu</t>
  </si>
  <si>
    <t>-17714795</t>
  </si>
  <si>
    <t>https://podminky.urs.cz/item/CS_URS_2023_01/577144111</t>
  </si>
  <si>
    <t>26</t>
  </si>
  <si>
    <t>596211110</t>
  </si>
  <si>
    <t>Kladení zámkové dlažby komunikací pro pěší tl 60 mm skupiny A pl do 50 m2</t>
  </si>
  <si>
    <t>-819181195</t>
  </si>
  <si>
    <t>https://podminky.urs.cz/item/CS_URS_2023_01/596211110</t>
  </si>
  <si>
    <t>27</t>
  </si>
  <si>
    <t>59245006</t>
  </si>
  <si>
    <t>dlažba skladebná betonová základní pro nevidomé 20 x 10 x 6 cm barevná</t>
  </si>
  <si>
    <t>1109324084</t>
  </si>
  <si>
    <t>28</t>
  </si>
  <si>
    <t>596211111</t>
  </si>
  <si>
    <t>Kladení zámkové dlažby komunikací pro pěší tl 60 mm skupiny A pl do 100 m2</t>
  </si>
  <si>
    <t>2132663832</t>
  </si>
  <si>
    <t>https://podminky.urs.cz/item/CS_URS_2023_01/596211111</t>
  </si>
  <si>
    <t>29</t>
  </si>
  <si>
    <t>PFB.2042111</t>
  </si>
  <si>
    <t>Zatravňovací dlažba Krosso</t>
  </si>
  <si>
    <t>-1679781396</t>
  </si>
  <si>
    <t>30</t>
  </si>
  <si>
    <t>596211112</t>
  </si>
  <si>
    <t>Kladení zámkové dlažby komunikací pro pěší tl 60 mm skupiny A pl do 300 m2</t>
  </si>
  <si>
    <t>1931305296</t>
  </si>
  <si>
    <t>https://podminky.urs.cz/item/CS_URS_2023_01/596211112</t>
  </si>
  <si>
    <t>31</t>
  </si>
  <si>
    <t>59245018</t>
  </si>
  <si>
    <t>dlažba skladebná betonová 20x10x6 cm přírodní</t>
  </si>
  <si>
    <t>344380361</t>
  </si>
  <si>
    <t>Trubní vedení</t>
  </si>
  <si>
    <t>32</t>
  </si>
  <si>
    <t>871310320</t>
  </si>
  <si>
    <t>Montáž kanalizačního potrubí hladkého plnostěnného SN 12 z polypropylenu DN 110</t>
  </si>
  <si>
    <t>-914094701</t>
  </si>
  <si>
    <t>https://podminky.urs.cz/item/CS_URS_2023_01/871310320</t>
  </si>
  <si>
    <t>33</t>
  </si>
  <si>
    <t>28617025</t>
  </si>
  <si>
    <t>trubka kanalizační PP plnostěnná třívrstvá DN 110x1000 mm SN 12</t>
  </si>
  <si>
    <t>-628659030</t>
  </si>
  <si>
    <t>34</t>
  </si>
  <si>
    <t>895941111</t>
  </si>
  <si>
    <t>Zrušeníí vpusti kanalizační uliční z betonových dílců typ UV-50 normální</t>
  </si>
  <si>
    <t>kus</t>
  </si>
  <si>
    <t>1550722989</t>
  </si>
  <si>
    <t>35</t>
  </si>
  <si>
    <t>899331111</t>
  </si>
  <si>
    <t>Výšková úprava uličního vstupu nebo vpusti do 200 mm zvýšením poklopu</t>
  </si>
  <si>
    <t>-170225790</t>
  </si>
  <si>
    <t>https://podminky.urs.cz/item/CS_URS_2023_01/899331111</t>
  </si>
  <si>
    <t>Ostatní konstrukce a práce, bourání</t>
  </si>
  <si>
    <t>36</t>
  </si>
  <si>
    <t>914111111</t>
  </si>
  <si>
    <t>Montáž svislé dopravní značky do velikosti 1 m2 objímkami na sloupek nebo konzolu</t>
  </si>
  <si>
    <t>1796418895</t>
  </si>
  <si>
    <t>https://podminky.urs.cz/item/CS_URS_2023_01/914111111</t>
  </si>
  <si>
    <t>37</t>
  </si>
  <si>
    <t>40444000</t>
  </si>
  <si>
    <t>značka dopravní svislá výstražná FeZn A1-A30 P1,P4 700mm</t>
  </si>
  <si>
    <t>-1741424981</t>
  </si>
  <si>
    <t>38</t>
  </si>
  <si>
    <t>914511111</t>
  </si>
  <si>
    <t>Montáž sloupku dopravních značek délky do 3,5 m s betonovým základem</t>
  </si>
  <si>
    <t>-14940019</t>
  </si>
  <si>
    <t>https://podminky.urs.cz/item/CS_URS_2023_01/914511111</t>
  </si>
  <si>
    <t>39</t>
  </si>
  <si>
    <t>914.1</t>
  </si>
  <si>
    <t>sloupek dopravní značky dl.300cm</t>
  </si>
  <si>
    <t>-459213108</t>
  </si>
  <si>
    <t>40</t>
  </si>
  <si>
    <t>915211111</t>
  </si>
  <si>
    <t>Vodorovné dopravní značení dělící čáry souvislé š 125 mm bílý plast</t>
  </si>
  <si>
    <t>393543355</t>
  </si>
  <si>
    <t>https://podminky.urs.cz/item/CS_URS_2023_01/915211111</t>
  </si>
  <si>
    <t>35+43+7</t>
  </si>
  <si>
    <t>41</t>
  </si>
  <si>
    <t>915231111</t>
  </si>
  <si>
    <t>Vodorovné dopravní značení přechody pro chodce, šipky, symboly bílý plast</t>
  </si>
  <si>
    <t>115065378</t>
  </si>
  <si>
    <t>https://podminky.urs.cz/item/CS_URS_2023_01/915231111</t>
  </si>
  <si>
    <t>42</t>
  </si>
  <si>
    <t>916131213</t>
  </si>
  <si>
    <t>Osazení silničního obrubníku betonového stojatého s boční opěrou do lože z betonu prostého</t>
  </si>
  <si>
    <t>1857440942</t>
  </si>
  <si>
    <t>https://podminky.urs.cz/item/CS_URS_2023_01/916131213</t>
  </si>
  <si>
    <t>149+15,5+75+35+6</t>
  </si>
  <si>
    <t>43</t>
  </si>
  <si>
    <t>59217031</t>
  </si>
  <si>
    <t>obrubník betonový silniční 100 x 15 x 25 cm</t>
  </si>
  <si>
    <t>-1581671395</t>
  </si>
  <si>
    <t>149</t>
  </si>
  <si>
    <t>44</t>
  </si>
  <si>
    <t>59217032</t>
  </si>
  <si>
    <t>obrubník betonový silniční 100x15x15 cm</t>
  </si>
  <si>
    <t>-1379408488</t>
  </si>
  <si>
    <t>15,5</t>
  </si>
  <si>
    <t>45</t>
  </si>
  <si>
    <t>59217016</t>
  </si>
  <si>
    <t>obrubník betonový chodníkový 100x8x25 cm</t>
  </si>
  <si>
    <t>1600939146</t>
  </si>
  <si>
    <t>75</t>
  </si>
  <si>
    <t>46</t>
  </si>
  <si>
    <t>59217017</t>
  </si>
  <si>
    <t>obrubník betonový chodníkový 100x10x25 cm</t>
  </si>
  <si>
    <t>820433699</t>
  </si>
  <si>
    <t>47</t>
  </si>
  <si>
    <t>59217027</t>
  </si>
  <si>
    <t>obrubník betonový silniční nájezdový 25x15x15 cm</t>
  </si>
  <si>
    <t>-1844725293</t>
  </si>
  <si>
    <t>48</t>
  </si>
  <si>
    <t>916241113</t>
  </si>
  <si>
    <t>Osazení obrubníku kamenného ležatého s boční opěrou do lože z betonu prostého</t>
  </si>
  <si>
    <t>-129155920</t>
  </si>
  <si>
    <t>https://podminky.urs.cz/item/CS_URS_2023_01/916241113</t>
  </si>
  <si>
    <t>14,7+6,3</t>
  </si>
  <si>
    <t>49</t>
  </si>
  <si>
    <t>58380006</t>
  </si>
  <si>
    <t>obrubník kamenný přímý, žula, 20x20</t>
  </si>
  <si>
    <t>-1096036015</t>
  </si>
  <si>
    <t>50</t>
  </si>
  <si>
    <t>58380418</t>
  </si>
  <si>
    <t>obrubník kamenný obloukový , žula, r=0,5÷1 m 20x20</t>
  </si>
  <si>
    <t>179253728</t>
  </si>
  <si>
    <t>6,3</t>
  </si>
  <si>
    <t>51</t>
  </si>
  <si>
    <t>919122112</t>
  </si>
  <si>
    <t>Těsnění spár zálivkou za tepla pro komůrky š 10 mm hl 25 mm s těsnicím profilem</t>
  </si>
  <si>
    <t>-1413644308</t>
  </si>
  <si>
    <t>https://podminky.urs.cz/item/CS_URS_2023_01/919122112</t>
  </si>
  <si>
    <t>52</t>
  </si>
  <si>
    <t>919732211</t>
  </si>
  <si>
    <t>Styčná spára napojení nového živičného povrchu na stávající za tepla š 15 mm hl 25 mm</t>
  </si>
  <si>
    <t>1628190710</t>
  </si>
  <si>
    <t>https://podminky.urs.cz/item/CS_URS_2023_01/919732211</t>
  </si>
  <si>
    <t>53</t>
  </si>
  <si>
    <t>919735112</t>
  </si>
  <si>
    <t>Řezání stávajícího živičného krytu hl do 100 mm</t>
  </si>
  <si>
    <t>-1425150588</t>
  </si>
  <si>
    <t>https://podminky.urs.cz/item/CS_URS_2023_01/919735112</t>
  </si>
  <si>
    <t>54</t>
  </si>
  <si>
    <t>935932321</t>
  </si>
  <si>
    <t>Odvodňovací plastový žlab pro zatížení C250 vnitřní š 150 mm s roštem můstkovým z litiny</t>
  </si>
  <si>
    <t>712794387</t>
  </si>
  <si>
    <t>https://podminky.urs.cz/item/CS_URS_2023_01/935932321</t>
  </si>
  <si>
    <t>55</t>
  </si>
  <si>
    <t>966006211</t>
  </si>
  <si>
    <t>Odstranění svislých dopravních značek ze sloupů, sloupků nebo konzol</t>
  </si>
  <si>
    <t>1310003040</t>
  </si>
  <si>
    <t>https://podminky.urs.cz/item/CS_URS_2023_01/966006211</t>
  </si>
  <si>
    <t>997</t>
  </si>
  <si>
    <t>Přesun sutě</t>
  </si>
  <si>
    <t>56</t>
  </si>
  <si>
    <t>997221571</t>
  </si>
  <si>
    <t>Vodorovná doprava vybouraných hmot do 1 km</t>
  </si>
  <si>
    <t>858438668</t>
  </si>
  <si>
    <t>https://podminky.urs.cz/item/CS_URS_2023_01/997221571</t>
  </si>
  <si>
    <t>57</t>
  </si>
  <si>
    <t>997221579</t>
  </si>
  <si>
    <t>Příplatek ZKD 1 km u vodorovné dopravy vybouraných hmot</t>
  </si>
  <si>
    <t>1824116121</t>
  </si>
  <si>
    <t>https://podminky.urs.cz/item/CS_URS_2023_01/997221579</t>
  </si>
  <si>
    <t>353,467*5 "Přepočtené koeficientem množství</t>
  </si>
  <si>
    <t>58</t>
  </si>
  <si>
    <t>997221855</t>
  </si>
  <si>
    <t>Poplatek za uložení na skládce (skládkovné) zeminy a kameniva kód odpadu 170 504</t>
  </si>
  <si>
    <t>-640514706</t>
  </si>
  <si>
    <t>998</t>
  </si>
  <si>
    <t>Přesun hmot</t>
  </si>
  <si>
    <t>59</t>
  </si>
  <si>
    <t>998225111</t>
  </si>
  <si>
    <t>Přesun hmot pro pozemní komunikace s krytem z kamene, monolitickým betonovým nebo živičným</t>
  </si>
  <si>
    <t>-1383727905</t>
  </si>
  <si>
    <t>https://podminky.urs.cz/item/CS_URS_2023_01/998225111</t>
  </si>
  <si>
    <t>VRN</t>
  </si>
  <si>
    <t>Vedlejší rozpočtové náklady</t>
  </si>
  <si>
    <t>VRN1</t>
  </si>
  <si>
    <t>Průzkumné, geodetické a projektové práce</t>
  </si>
  <si>
    <t>60</t>
  </si>
  <si>
    <t>012103000</t>
  </si>
  <si>
    <t>Geodetické práce před výstavbou-vytýčení sítí</t>
  </si>
  <si>
    <t>kpl</t>
  </si>
  <si>
    <t>1024</t>
  </si>
  <si>
    <t>60211632</t>
  </si>
  <si>
    <t>61</t>
  </si>
  <si>
    <t>012303000</t>
  </si>
  <si>
    <t>Geodetické práce po výstavbě-zaměření skutečného provedení</t>
  </si>
  <si>
    <t>-1210037843</t>
  </si>
  <si>
    <t>VRN3</t>
  </si>
  <si>
    <t>Zařízení staveniště</t>
  </si>
  <si>
    <t>62</t>
  </si>
  <si>
    <t>034303000</t>
  </si>
  <si>
    <t>DIO</t>
  </si>
  <si>
    <t>kpl…</t>
  </si>
  <si>
    <t>1764459382</t>
  </si>
  <si>
    <t>63</t>
  </si>
  <si>
    <t>039002000</t>
  </si>
  <si>
    <t>Zařízení a zrušení staveniště</t>
  </si>
  <si>
    <t>-1553225626</t>
  </si>
  <si>
    <t>VRN4</t>
  </si>
  <si>
    <t>Inženýrská činnost</t>
  </si>
  <si>
    <t>64</t>
  </si>
  <si>
    <t>043134000</t>
  </si>
  <si>
    <t>Zkoušky zatěžovací</t>
  </si>
  <si>
    <t>ks</t>
  </si>
  <si>
    <t>1501755301</t>
  </si>
  <si>
    <t>SO 401 - Veřejné osvětlení</t>
  </si>
  <si>
    <t>D11 - C21M - Elektromontáže</t>
  </si>
  <si>
    <t>D1 - C46M - Zemní práce</t>
  </si>
  <si>
    <t xml:space="preserve">D2 - Revize, DSPS,  geo. zaměření</t>
  </si>
  <si>
    <t>D3 - Materiály</t>
  </si>
  <si>
    <t>D4 - VRN</t>
  </si>
  <si>
    <t>D11</t>
  </si>
  <si>
    <t>C21M - Elektromontáže</t>
  </si>
  <si>
    <t>210010046</t>
  </si>
  <si>
    <t>trubka KOPODUR 50, volně</t>
  </si>
  <si>
    <t>210100001</t>
  </si>
  <si>
    <t>ukončení vodiče v rozvaděči vč. zapojení a koncovky do 2.5mm2</t>
  </si>
  <si>
    <t>210100002</t>
  </si>
  <si>
    <t>ukončení vodiče v rozvaděči vč. zapojení a koncovky do 6mm2</t>
  </si>
  <si>
    <t>210100003</t>
  </si>
  <si>
    <t>ukončení vodiče v rozvaděči vč. zapojení a koncovky do 16mm2</t>
  </si>
  <si>
    <t>210120001</t>
  </si>
  <si>
    <t>pojistka včetně vložek E 27 do 25 A</t>
  </si>
  <si>
    <t>210190001</t>
  </si>
  <si>
    <t>montáž oceloplech. rozvodnic do 20kg</t>
  </si>
  <si>
    <t>210202011.1</t>
  </si>
  <si>
    <t>montáž svítidla</t>
  </si>
  <si>
    <t>210204002</t>
  </si>
  <si>
    <t>stožár sadový ocelový</t>
  </si>
  <si>
    <t>210204201</t>
  </si>
  <si>
    <t>elektrovýzbroj stožáru pro 1okruh</t>
  </si>
  <si>
    <t>210220022</t>
  </si>
  <si>
    <t>uzemění v zemi FeZn průměru 8-10mm vč. svorek, propojení a izolace spojů</t>
  </si>
  <si>
    <t>210800527</t>
  </si>
  <si>
    <t>CY 6mm2 (H07V-U) zelenožlutý (VU)</t>
  </si>
  <si>
    <t>210810005</t>
  </si>
  <si>
    <t>CYKY-CYKYm 3Bx1.5mm2 (CYKY 3J1.5) 750V (VU)</t>
  </si>
  <si>
    <t>210810013</t>
  </si>
  <si>
    <t>CYKY-CYKYm 4Bx10mm2 (CYKY 4J10) 750V (VU)</t>
  </si>
  <si>
    <t>210950101</t>
  </si>
  <si>
    <t>označovací štítek na kabel(navíc proti ČSN)</t>
  </si>
  <si>
    <t>D1</t>
  </si>
  <si>
    <t>C46M - Zemní práce</t>
  </si>
  <si>
    <t>4600000001</t>
  </si>
  <si>
    <t>kabel.lože z kop.písku rýha 65cm tl.10cm</t>
  </si>
  <si>
    <t>4600000002</t>
  </si>
  <si>
    <t>křižovatka se silovým kabelem (potrubí)</t>
  </si>
  <si>
    <t>4600000003</t>
  </si>
  <si>
    <t>fólie výstražná z PVC šířky 33cm</t>
  </si>
  <si>
    <t>460010024</t>
  </si>
  <si>
    <t>Vytyčení trati vedení kabelového podzemního v zástavbě</t>
  </si>
  <si>
    <t>km</t>
  </si>
  <si>
    <t>460030011</t>
  </si>
  <si>
    <t>Sejmutí drnu jakékoliv tloušťky</t>
  </si>
  <si>
    <t>460050003.1</t>
  </si>
  <si>
    <t>ruční výkop jámy zem.tř.3-4</t>
  </si>
  <si>
    <t>460050003.1.1</t>
  </si>
  <si>
    <t>zához jámy zem.tř. 3-4</t>
  </si>
  <si>
    <t>460050005</t>
  </si>
  <si>
    <t>betonový základ do bednění</t>
  </si>
  <si>
    <t>460200163</t>
  </si>
  <si>
    <t>Hloubení kabelových nezapažených rýh ručně š. 35 cm, hl. 80 cm, v hornině tř. 3</t>
  </si>
  <si>
    <t>460200303</t>
  </si>
  <si>
    <t>Hloubení kabelových nezapažených rýh ručně š. 50 cm, hl. 120 cm, v hornině tř. 3</t>
  </si>
  <si>
    <t>460560143</t>
  </si>
  <si>
    <t>Zásyp rýh ručně šířky 35 cm, hloubky 60 cm, z horniny tř. 3</t>
  </si>
  <si>
    <t>460560283</t>
  </si>
  <si>
    <t>Zásyp rýh ručně šířky 50 cm, hloubky 100 cm, z horniny tř. 3</t>
  </si>
  <si>
    <t>460600061.1</t>
  </si>
  <si>
    <t>Odvoz zeminy a vybouraných hmot do 1 km</t>
  </si>
  <si>
    <t>460620002</t>
  </si>
  <si>
    <t>Položení drnu včetně zalití vodou na rovině</t>
  </si>
  <si>
    <t>D2</t>
  </si>
  <si>
    <t xml:space="preserve">Revize, DSPS,  geo. zaměření</t>
  </si>
  <si>
    <t>320410001</t>
  </si>
  <si>
    <t>celk.prohl.el.zaříz.a vyhot.rev.zp.do 50.tis.mont.</t>
  </si>
  <si>
    <t>objem</t>
  </si>
  <si>
    <t>320410001.1</t>
  </si>
  <si>
    <t>dokumentace skutečného provedení stavby</t>
  </si>
  <si>
    <t>320410001.2</t>
  </si>
  <si>
    <t>geodetické zaměření</t>
  </si>
  <si>
    <t>320410001.3</t>
  </si>
  <si>
    <t>montážní plošina</t>
  </si>
  <si>
    <t>320410021</t>
  </si>
  <si>
    <t>Měř.zemn.odporu pro zem.sít do 500m pásku</t>
  </si>
  <si>
    <t>66</t>
  </si>
  <si>
    <t>D3</t>
  </si>
  <si>
    <t>Materiály</t>
  </si>
  <si>
    <t>00240</t>
  </si>
  <si>
    <t>trubka ohebná KOPODUR 50</t>
  </si>
  <si>
    <t>68</t>
  </si>
  <si>
    <t>00906</t>
  </si>
  <si>
    <t>pojistkový dotyk 20A</t>
  </si>
  <si>
    <t>70</t>
  </si>
  <si>
    <t>00909</t>
  </si>
  <si>
    <t>pojistková vložka E27/20A</t>
  </si>
  <si>
    <t>72</t>
  </si>
  <si>
    <t>00909.1</t>
  </si>
  <si>
    <t>svítidlo AMPERA MIDI / 48 LED / 350 mA / 5145 / NW / 51 W</t>
  </si>
  <si>
    <t>74</t>
  </si>
  <si>
    <t>00909.2</t>
  </si>
  <si>
    <t>svítidlo AMPERA MIDI / 48 LED / 500 mA / 5145 / NW / 75 W</t>
  </si>
  <si>
    <t>76</t>
  </si>
  <si>
    <t>01063</t>
  </si>
  <si>
    <t>beton</t>
  </si>
  <si>
    <t>78</t>
  </si>
  <si>
    <t>01063.1</t>
  </si>
  <si>
    <t>kopaný písek</t>
  </si>
  <si>
    <t>80</t>
  </si>
  <si>
    <t>01063.2</t>
  </si>
  <si>
    <t>stožár sadový ocelový K 6</t>
  </si>
  <si>
    <t>82</t>
  </si>
  <si>
    <t>01063.3</t>
  </si>
  <si>
    <t>stožár sadový ocelový K 7</t>
  </si>
  <si>
    <t>84</t>
  </si>
  <si>
    <t>01154</t>
  </si>
  <si>
    <t>elektrovýzbroj stožáru pro 1 okruh</t>
  </si>
  <si>
    <t>86</t>
  </si>
  <si>
    <t>01403</t>
  </si>
  <si>
    <t>FeZn průměr 10mm</t>
  </si>
  <si>
    <t>88</t>
  </si>
  <si>
    <t>01403.1</t>
  </si>
  <si>
    <t>pojistková skříň na sloup PS vč. pojistek a příchytek</t>
  </si>
  <si>
    <t>90</t>
  </si>
  <si>
    <t>01473</t>
  </si>
  <si>
    <t>ochranná manžeta plastová</t>
  </si>
  <si>
    <t>92</t>
  </si>
  <si>
    <t>01473.1</t>
  </si>
  <si>
    <t>připojovací svorka SS spojovací pro lana</t>
  </si>
  <si>
    <t>94</t>
  </si>
  <si>
    <t>01473.2</t>
  </si>
  <si>
    <t>stožárové pouzdro</t>
  </si>
  <si>
    <t>96</t>
  </si>
  <si>
    <t>02944</t>
  </si>
  <si>
    <t>CYKY 4Bx10mm2 (CYKY 4J10)</t>
  </si>
  <si>
    <t>98</t>
  </si>
  <si>
    <t>15100</t>
  </si>
  <si>
    <t>pojistková hlavice 2310-11 E27</t>
  </si>
  <si>
    <t>100</t>
  </si>
  <si>
    <t>15101</t>
  </si>
  <si>
    <t>pojistkový spodek 2110-30 E27</t>
  </si>
  <si>
    <t>102</t>
  </si>
  <si>
    <t>33746</t>
  </si>
  <si>
    <t>CY 6mm2 (H07V-U) zelenožlutý</t>
  </si>
  <si>
    <t>104</t>
  </si>
  <si>
    <t>33912</t>
  </si>
  <si>
    <t>CYKY 3Bx1.5mm2 (CYKY 3J1.5)</t>
  </si>
  <si>
    <t>106</t>
  </si>
  <si>
    <t>D4</t>
  </si>
  <si>
    <t>R5</t>
  </si>
  <si>
    <t>GZS 2,50% z C21M a navázaného materiálu</t>
  </si>
  <si>
    <t>1459316733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</si>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</sst>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7182" TargetMode="External" /><Relationship Id="rId2" Type="http://schemas.openxmlformats.org/officeDocument/2006/relationships/hyperlink" Target="https://podminky.urs.cz/item/CS_URS_2023_01/113107246" TargetMode="External" /><Relationship Id="rId3" Type="http://schemas.openxmlformats.org/officeDocument/2006/relationships/hyperlink" Target="https://podminky.urs.cz/item/CS_URS_2023_01/113201112" TargetMode="External" /><Relationship Id="rId4" Type="http://schemas.openxmlformats.org/officeDocument/2006/relationships/hyperlink" Target="https://podminky.urs.cz/item/CS_URS_2023_01/130001101" TargetMode="External" /><Relationship Id="rId5" Type="http://schemas.openxmlformats.org/officeDocument/2006/relationships/hyperlink" Target="https://podminky.urs.cz/item/CS_URS_2023_01/175111101" TargetMode="External" /><Relationship Id="rId6" Type="http://schemas.openxmlformats.org/officeDocument/2006/relationships/hyperlink" Target="https://podminky.urs.cz/item/CS_URS_2023_01/181411131" TargetMode="External" /><Relationship Id="rId7" Type="http://schemas.openxmlformats.org/officeDocument/2006/relationships/hyperlink" Target="https://podminky.urs.cz/item/CS_URS_2023_01/919726122" TargetMode="External" /><Relationship Id="rId8" Type="http://schemas.openxmlformats.org/officeDocument/2006/relationships/hyperlink" Target="https://podminky.urs.cz/item/CS_URS_2023_01/564750111" TargetMode="External" /><Relationship Id="rId9" Type="http://schemas.openxmlformats.org/officeDocument/2006/relationships/hyperlink" Target="https://podminky.urs.cz/item/CS_URS_2023_01/564760111" TargetMode="External" /><Relationship Id="rId10" Type="http://schemas.openxmlformats.org/officeDocument/2006/relationships/hyperlink" Target="https://podminky.urs.cz/item/CS_URS_2023_01/564761111" TargetMode="External" /><Relationship Id="rId11" Type="http://schemas.openxmlformats.org/officeDocument/2006/relationships/hyperlink" Target="https://podminky.urs.cz/item/CS_URS_2023_01/566301111" TargetMode="External" /><Relationship Id="rId12" Type="http://schemas.openxmlformats.org/officeDocument/2006/relationships/hyperlink" Target="https://podminky.urs.cz/item/CS_URS_2023_01/572370111" TargetMode="External" /><Relationship Id="rId13" Type="http://schemas.openxmlformats.org/officeDocument/2006/relationships/hyperlink" Target="https://podminky.urs.cz/item/CS_URS_2023_01/573111111" TargetMode="External" /><Relationship Id="rId14" Type="http://schemas.openxmlformats.org/officeDocument/2006/relationships/hyperlink" Target="https://podminky.urs.cz/item/CS_URS_2023_01/573211108" TargetMode="External" /><Relationship Id="rId15" Type="http://schemas.openxmlformats.org/officeDocument/2006/relationships/hyperlink" Target="https://podminky.urs.cz/item/CS_URS_2023_01/576146311" TargetMode="External" /><Relationship Id="rId16" Type="http://schemas.openxmlformats.org/officeDocument/2006/relationships/hyperlink" Target="https://podminky.urs.cz/item/CS_URS_2023_01/577144111" TargetMode="External" /><Relationship Id="rId17" Type="http://schemas.openxmlformats.org/officeDocument/2006/relationships/hyperlink" Target="https://podminky.urs.cz/item/CS_URS_2023_01/596211110" TargetMode="External" /><Relationship Id="rId18" Type="http://schemas.openxmlformats.org/officeDocument/2006/relationships/hyperlink" Target="https://podminky.urs.cz/item/CS_URS_2023_01/596211111" TargetMode="External" /><Relationship Id="rId19" Type="http://schemas.openxmlformats.org/officeDocument/2006/relationships/hyperlink" Target="https://podminky.urs.cz/item/CS_URS_2023_01/596211112" TargetMode="External" /><Relationship Id="rId20" Type="http://schemas.openxmlformats.org/officeDocument/2006/relationships/hyperlink" Target="https://podminky.urs.cz/item/CS_URS_2023_01/871310320" TargetMode="External" /><Relationship Id="rId21" Type="http://schemas.openxmlformats.org/officeDocument/2006/relationships/hyperlink" Target="https://podminky.urs.cz/item/CS_URS_2023_01/899331111" TargetMode="External" /><Relationship Id="rId22" Type="http://schemas.openxmlformats.org/officeDocument/2006/relationships/hyperlink" Target="https://podminky.urs.cz/item/CS_URS_2023_01/914111111" TargetMode="External" /><Relationship Id="rId23" Type="http://schemas.openxmlformats.org/officeDocument/2006/relationships/hyperlink" Target="https://podminky.urs.cz/item/CS_URS_2023_01/914511111" TargetMode="External" /><Relationship Id="rId24" Type="http://schemas.openxmlformats.org/officeDocument/2006/relationships/hyperlink" Target="https://podminky.urs.cz/item/CS_URS_2023_01/915211111" TargetMode="External" /><Relationship Id="rId25" Type="http://schemas.openxmlformats.org/officeDocument/2006/relationships/hyperlink" Target="https://podminky.urs.cz/item/CS_URS_2023_01/915231111" TargetMode="External" /><Relationship Id="rId26" Type="http://schemas.openxmlformats.org/officeDocument/2006/relationships/hyperlink" Target="https://podminky.urs.cz/item/CS_URS_2023_01/916131213" TargetMode="External" /><Relationship Id="rId27" Type="http://schemas.openxmlformats.org/officeDocument/2006/relationships/hyperlink" Target="https://podminky.urs.cz/item/CS_URS_2023_01/916241113" TargetMode="External" /><Relationship Id="rId28" Type="http://schemas.openxmlformats.org/officeDocument/2006/relationships/hyperlink" Target="https://podminky.urs.cz/item/CS_URS_2023_01/919122112" TargetMode="External" /><Relationship Id="rId29" Type="http://schemas.openxmlformats.org/officeDocument/2006/relationships/hyperlink" Target="https://podminky.urs.cz/item/CS_URS_2023_01/919732211" TargetMode="External" /><Relationship Id="rId30" Type="http://schemas.openxmlformats.org/officeDocument/2006/relationships/hyperlink" Target="https://podminky.urs.cz/item/CS_URS_2023_01/919735112" TargetMode="External" /><Relationship Id="rId31" Type="http://schemas.openxmlformats.org/officeDocument/2006/relationships/hyperlink" Target="https://podminky.urs.cz/item/CS_URS_2023_01/935932321" TargetMode="External" /><Relationship Id="rId32" Type="http://schemas.openxmlformats.org/officeDocument/2006/relationships/hyperlink" Target="https://podminky.urs.cz/item/CS_URS_2023_01/966006211" TargetMode="External" /><Relationship Id="rId33" Type="http://schemas.openxmlformats.org/officeDocument/2006/relationships/hyperlink" Target="https://podminky.urs.cz/item/CS_URS_2023_01/997221571" TargetMode="External" /><Relationship Id="rId34" Type="http://schemas.openxmlformats.org/officeDocument/2006/relationships/hyperlink" Target="https://podminky.urs.cz/item/CS_URS_2023_01/997221579" TargetMode="External" /><Relationship Id="rId35" Type="http://schemas.openxmlformats.org/officeDocument/2006/relationships/hyperlink" Target="https://podminky.urs.cz/item/CS_URS_2023_01/998225111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2020-09-15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Tuchlovice Zemědělská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15. 9. 2020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30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49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28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32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50</v>
      </c>
      <c r="D52" s="87"/>
      <c r="E52" s="87"/>
      <c r="F52" s="87"/>
      <c r="G52" s="87"/>
      <c r="H52" s="88"/>
      <c r="I52" s="89" t="s">
        <v>51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52</v>
      </c>
      <c r="AH52" s="87"/>
      <c r="AI52" s="87"/>
      <c r="AJ52" s="87"/>
      <c r="AK52" s="87"/>
      <c r="AL52" s="87"/>
      <c r="AM52" s="87"/>
      <c r="AN52" s="89" t="s">
        <v>53</v>
      </c>
      <c r="AO52" s="87"/>
      <c r="AP52" s="87"/>
      <c r="AQ52" s="91" t="s">
        <v>54</v>
      </c>
      <c r="AR52" s="44"/>
      <c r="AS52" s="92" t="s">
        <v>55</v>
      </c>
      <c r="AT52" s="93" t="s">
        <v>56</v>
      </c>
      <c r="AU52" s="93" t="s">
        <v>57</v>
      </c>
      <c r="AV52" s="93" t="s">
        <v>58</v>
      </c>
      <c r="AW52" s="93" t="s">
        <v>59</v>
      </c>
      <c r="AX52" s="93" t="s">
        <v>60</v>
      </c>
      <c r="AY52" s="93" t="s">
        <v>61</v>
      </c>
      <c r="AZ52" s="93" t="s">
        <v>62</v>
      </c>
      <c r="BA52" s="93" t="s">
        <v>63</v>
      </c>
      <c r="BB52" s="93" t="s">
        <v>64</v>
      </c>
      <c r="BC52" s="93" t="s">
        <v>65</v>
      </c>
      <c r="BD52" s="94" t="s">
        <v>66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67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ROUND(SUM(AG55:AG56),2)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ROUND(SUM(AS55:AS56),2)</f>
        <v>0</v>
      </c>
      <c r="AT54" s="106">
        <f>ROUND(SUM(AV54:AW54),2)</f>
        <v>0</v>
      </c>
      <c r="AU54" s="107">
        <f>ROUND(SUM(AU55:AU56),5)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ROUND(SUM(AZ55:AZ56),2)</f>
        <v>0</v>
      </c>
      <c r="BA54" s="106">
        <f>ROUND(SUM(BA55:BA56),2)</f>
        <v>0</v>
      </c>
      <c r="BB54" s="106">
        <f>ROUND(SUM(BB55:BB56),2)</f>
        <v>0</v>
      </c>
      <c r="BC54" s="106">
        <f>ROUND(SUM(BC55:BC56),2)</f>
        <v>0</v>
      </c>
      <c r="BD54" s="108">
        <f>ROUND(SUM(BD55:BD56),2)</f>
        <v>0</v>
      </c>
      <c r="BE54" s="6"/>
      <c r="BS54" s="109" t="s">
        <v>68</v>
      </c>
      <c r="BT54" s="109" t="s">
        <v>69</v>
      </c>
      <c r="BU54" s="110" t="s">
        <v>70</v>
      </c>
      <c r="BV54" s="109" t="s">
        <v>71</v>
      </c>
      <c r="BW54" s="109" t="s">
        <v>5</v>
      </c>
      <c r="BX54" s="109" t="s">
        <v>72</v>
      </c>
      <c r="CL54" s="109" t="s">
        <v>19</v>
      </c>
    </row>
    <row r="55" s="7" customFormat="1" ht="16.5" customHeight="1">
      <c r="A55" s="111" t="s">
        <v>73</v>
      </c>
      <c r="B55" s="112"/>
      <c r="C55" s="113"/>
      <c r="D55" s="114" t="s">
        <v>74</v>
      </c>
      <c r="E55" s="114"/>
      <c r="F55" s="114"/>
      <c r="G55" s="114"/>
      <c r="H55" s="114"/>
      <c r="I55" s="115"/>
      <c r="J55" s="114" t="s">
        <v>75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101 - Komunikace'!J30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76</v>
      </c>
      <c r="AR55" s="118"/>
      <c r="AS55" s="119">
        <v>0</v>
      </c>
      <c r="AT55" s="120">
        <f>ROUND(SUM(AV55:AW55),2)</f>
        <v>0</v>
      </c>
      <c r="AU55" s="121">
        <f>'SO 101 - Komunikace'!P91</f>
        <v>0</v>
      </c>
      <c r="AV55" s="120">
        <f>'SO 101 - Komunikace'!J33</f>
        <v>0</v>
      </c>
      <c r="AW55" s="120">
        <f>'SO 101 - Komunikace'!J34</f>
        <v>0</v>
      </c>
      <c r="AX55" s="120">
        <f>'SO 101 - Komunikace'!J35</f>
        <v>0</v>
      </c>
      <c r="AY55" s="120">
        <f>'SO 101 - Komunikace'!J36</f>
        <v>0</v>
      </c>
      <c r="AZ55" s="120">
        <f>'SO 101 - Komunikace'!F33</f>
        <v>0</v>
      </c>
      <c r="BA55" s="120">
        <f>'SO 101 - Komunikace'!F34</f>
        <v>0</v>
      </c>
      <c r="BB55" s="120">
        <f>'SO 101 - Komunikace'!F35</f>
        <v>0</v>
      </c>
      <c r="BC55" s="120">
        <f>'SO 101 - Komunikace'!F36</f>
        <v>0</v>
      </c>
      <c r="BD55" s="122">
        <f>'SO 101 - Komunikace'!F37</f>
        <v>0</v>
      </c>
      <c r="BE55" s="7"/>
      <c r="BT55" s="123" t="s">
        <v>77</v>
      </c>
      <c r="BV55" s="123" t="s">
        <v>71</v>
      </c>
      <c r="BW55" s="123" t="s">
        <v>78</v>
      </c>
      <c r="BX55" s="123" t="s">
        <v>5</v>
      </c>
      <c r="CL55" s="123" t="s">
        <v>19</v>
      </c>
      <c r="CM55" s="123" t="s">
        <v>79</v>
      </c>
    </row>
    <row r="56" s="7" customFormat="1" ht="16.5" customHeight="1">
      <c r="A56" s="111" t="s">
        <v>73</v>
      </c>
      <c r="B56" s="112"/>
      <c r="C56" s="113"/>
      <c r="D56" s="114" t="s">
        <v>80</v>
      </c>
      <c r="E56" s="114"/>
      <c r="F56" s="114"/>
      <c r="G56" s="114"/>
      <c r="H56" s="114"/>
      <c r="I56" s="115"/>
      <c r="J56" s="114" t="s">
        <v>81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 401 - Veřejné osvětlení'!J30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76</v>
      </c>
      <c r="AR56" s="118"/>
      <c r="AS56" s="124">
        <v>0</v>
      </c>
      <c r="AT56" s="125">
        <f>ROUND(SUM(AV56:AW56),2)</f>
        <v>0</v>
      </c>
      <c r="AU56" s="126">
        <f>'SO 401 - Veřejné osvětlení'!P84</f>
        <v>0</v>
      </c>
      <c r="AV56" s="125">
        <f>'SO 401 - Veřejné osvětlení'!J33</f>
        <v>0</v>
      </c>
      <c r="AW56" s="125">
        <f>'SO 401 - Veřejné osvětlení'!J34</f>
        <v>0</v>
      </c>
      <c r="AX56" s="125">
        <f>'SO 401 - Veřejné osvětlení'!J35</f>
        <v>0</v>
      </c>
      <c r="AY56" s="125">
        <f>'SO 401 - Veřejné osvětlení'!J36</f>
        <v>0</v>
      </c>
      <c r="AZ56" s="125">
        <f>'SO 401 - Veřejné osvětlení'!F33</f>
        <v>0</v>
      </c>
      <c r="BA56" s="125">
        <f>'SO 401 - Veřejné osvětlení'!F34</f>
        <v>0</v>
      </c>
      <c r="BB56" s="125">
        <f>'SO 401 - Veřejné osvětlení'!F35</f>
        <v>0</v>
      </c>
      <c r="BC56" s="125">
        <f>'SO 401 - Veřejné osvětlení'!F36</f>
        <v>0</v>
      </c>
      <c r="BD56" s="127">
        <f>'SO 401 - Veřejné osvětlení'!F37</f>
        <v>0</v>
      </c>
      <c r="BE56" s="7"/>
      <c r="BT56" s="123" t="s">
        <v>77</v>
      </c>
      <c r="BV56" s="123" t="s">
        <v>71</v>
      </c>
      <c r="BW56" s="123" t="s">
        <v>82</v>
      </c>
      <c r="BX56" s="123" t="s">
        <v>5</v>
      </c>
      <c r="CL56" s="123" t="s">
        <v>19</v>
      </c>
      <c r="CM56" s="123" t="s">
        <v>79</v>
      </c>
    </row>
    <row r="57" s="2" customFormat="1" ht="30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sheetProtection sheet="1" formatColumns="0" formatRows="0" objects="1" scenarios="1" spinCount="100000" saltValue="Ukzotjo22xHbCMBUND8M6/aUsItXc6SsN8cZ8JSVtgbd0VOlSLBu0QoOAq5mRig7ipMpM9+EQ5QTncRBNnxn7A==" hashValue="tr4tBT8+fgrO3jUmM5zxxmy8WdESz3ml+z9rhHPjnOWRgOHWVJwvgXBM5sBAxgCypzwi9I35154puFE00quod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101 - Komunikace'!C2" display="/"/>
    <hyperlink ref="A56" location="'SO 401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79</v>
      </c>
    </row>
    <row r="4" s="1" customFormat="1" ht="24.96" customHeight="1">
      <c r="B4" s="20"/>
      <c r="D4" s="130" t="s">
        <v>83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Tuchlovice Zemědělská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15. 9. 2020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22</v>
      </c>
      <c r="F15" s="38"/>
      <c r="G15" s="38"/>
      <c r="H15" s="38"/>
      <c r="I15" s="132" t="s">
        <v>27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22</v>
      </c>
      <c r="F21" s="38"/>
      <c r="G21" s="38"/>
      <c r="H21" s="38"/>
      <c r="I21" s="132" t="s">
        <v>27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32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22</v>
      </c>
      <c r="F24" s="38"/>
      <c r="G24" s="38"/>
      <c r="H24" s="38"/>
      <c r="I24" s="132" t="s">
        <v>27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ROUND((SUM(BE91:BE261)),  2)</f>
        <v>0</v>
      </c>
      <c r="G33" s="38"/>
      <c r="H33" s="38"/>
      <c r="I33" s="148">
        <v>0.20999999999999999</v>
      </c>
      <c r="J33" s="147">
        <f>ROUND(((SUM(BE91:BE261))*I33),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ROUND((SUM(BF91:BF261)),  2)</f>
        <v>0</v>
      </c>
      <c r="G34" s="38"/>
      <c r="H34" s="38"/>
      <c r="I34" s="148">
        <v>0.14999999999999999</v>
      </c>
      <c r="J34" s="147">
        <f>ROUND(((SUM(BF91:BF261))*I34),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ROUND((SUM(BG91:BG261)),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ROUND((SUM(BH91:BH261)),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ROUND((SUM(BI91:BI261)),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86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Tuchlovice Zemědělská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101 - Komunikace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15. 9. 2020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30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32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87</v>
      </c>
      <c r="D57" s="162"/>
      <c r="E57" s="162"/>
      <c r="F57" s="162"/>
      <c r="G57" s="162"/>
      <c r="H57" s="162"/>
      <c r="I57" s="162"/>
      <c r="J57" s="163" t="s">
        <v>88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89</v>
      </c>
    </row>
    <row r="60" s="9" customFormat="1" ht="24.96" customHeight="1">
      <c r="A60" s="9"/>
      <c r="B60" s="165"/>
      <c r="C60" s="166"/>
      <c r="D60" s="167" t="s">
        <v>90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91</v>
      </c>
      <c r="E61" s="174"/>
      <c r="F61" s="174"/>
      <c r="G61" s="174"/>
      <c r="H61" s="174"/>
      <c r="I61" s="174"/>
      <c r="J61" s="175">
        <f>J93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92</v>
      </c>
      <c r="E62" s="174"/>
      <c r="F62" s="174"/>
      <c r="G62" s="174"/>
      <c r="H62" s="174"/>
      <c r="I62" s="174"/>
      <c r="J62" s="175">
        <f>J130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93</v>
      </c>
      <c r="E63" s="174"/>
      <c r="F63" s="174"/>
      <c r="G63" s="174"/>
      <c r="H63" s="174"/>
      <c r="I63" s="174"/>
      <c r="J63" s="175">
        <f>J138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94</v>
      </c>
      <c r="E64" s="174"/>
      <c r="F64" s="174"/>
      <c r="G64" s="174"/>
      <c r="H64" s="174"/>
      <c r="I64" s="174"/>
      <c r="J64" s="175">
        <f>J180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95</v>
      </c>
      <c r="E65" s="174"/>
      <c r="F65" s="174"/>
      <c r="G65" s="174"/>
      <c r="H65" s="174"/>
      <c r="I65" s="174"/>
      <c r="J65" s="175">
        <f>J189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96</v>
      </c>
      <c r="E66" s="174"/>
      <c r="F66" s="174"/>
      <c r="G66" s="174"/>
      <c r="H66" s="174"/>
      <c r="I66" s="174"/>
      <c r="J66" s="175">
        <f>J243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97</v>
      </c>
      <c r="E67" s="174"/>
      <c r="F67" s="174"/>
      <c r="G67" s="174"/>
      <c r="H67" s="174"/>
      <c r="I67" s="174"/>
      <c r="J67" s="175">
        <f>J250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5"/>
      <c r="C68" s="166"/>
      <c r="D68" s="167" t="s">
        <v>98</v>
      </c>
      <c r="E68" s="168"/>
      <c r="F68" s="168"/>
      <c r="G68" s="168"/>
      <c r="H68" s="168"/>
      <c r="I68" s="168"/>
      <c r="J68" s="169">
        <f>J253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1"/>
      <c r="C69" s="172"/>
      <c r="D69" s="173" t="s">
        <v>99</v>
      </c>
      <c r="E69" s="174"/>
      <c r="F69" s="174"/>
      <c r="G69" s="174"/>
      <c r="H69" s="174"/>
      <c r="I69" s="174"/>
      <c r="J69" s="175">
        <f>J254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100</v>
      </c>
      <c r="E70" s="174"/>
      <c r="F70" s="174"/>
      <c r="G70" s="174"/>
      <c r="H70" s="174"/>
      <c r="I70" s="174"/>
      <c r="J70" s="175">
        <f>J257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101</v>
      </c>
      <c r="E71" s="174"/>
      <c r="F71" s="174"/>
      <c r="G71" s="174"/>
      <c r="H71" s="174"/>
      <c r="I71" s="174"/>
      <c r="J71" s="175">
        <f>J260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102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Tuchlovice Zemědělská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84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 101 - Komunikace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 xml:space="preserve"> </v>
      </c>
      <c r="G85" s="40"/>
      <c r="H85" s="40"/>
      <c r="I85" s="32" t="s">
        <v>23</v>
      </c>
      <c r="J85" s="72" t="str">
        <f>IF(J12="","",J12)</f>
        <v>15. 9. 2020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40"/>
      <c r="E87" s="40"/>
      <c r="F87" s="27" t="str">
        <f>E15</f>
        <v xml:space="preserve"> </v>
      </c>
      <c r="G87" s="40"/>
      <c r="H87" s="40"/>
      <c r="I87" s="32" t="s">
        <v>30</v>
      </c>
      <c r="J87" s="36" t="str">
        <f>E21</f>
        <v xml:space="preserve"> 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28</v>
      </c>
      <c r="D88" s="40"/>
      <c r="E88" s="40"/>
      <c r="F88" s="27" t="str">
        <f>IF(E18="","",E18)</f>
        <v>Vyplň údaj</v>
      </c>
      <c r="G88" s="40"/>
      <c r="H88" s="40"/>
      <c r="I88" s="32" t="s">
        <v>32</v>
      </c>
      <c r="J88" s="36" t="str">
        <f>E24</f>
        <v xml:space="preserve"> 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77"/>
      <c r="B90" s="178"/>
      <c r="C90" s="179" t="s">
        <v>103</v>
      </c>
      <c r="D90" s="180" t="s">
        <v>54</v>
      </c>
      <c r="E90" s="180" t="s">
        <v>50</v>
      </c>
      <c r="F90" s="180" t="s">
        <v>51</v>
      </c>
      <c r="G90" s="180" t="s">
        <v>104</v>
      </c>
      <c r="H90" s="180" t="s">
        <v>105</v>
      </c>
      <c r="I90" s="180" t="s">
        <v>106</v>
      </c>
      <c r="J90" s="180" t="s">
        <v>88</v>
      </c>
      <c r="K90" s="181" t="s">
        <v>107</v>
      </c>
      <c r="L90" s="182"/>
      <c r="M90" s="92" t="s">
        <v>19</v>
      </c>
      <c r="N90" s="93" t="s">
        <v>39</v>
      </c>
      <c r="O90" s="93" t="s">
        <v>108</v>
      </c>
      <c r="P90" s="93" t="s">
        <v>109</v>
      </c>
      <c r="Q90" s="93" t="s">
        <v>110</v>
      </c>
      <c r="R90" s="93" t="s">
        <v>111</v>
      </c>
      <c r="S90" s="93" t="s">
        <v>112</v>
      </c>
      <c r="T90" s="94" t="s">
        <v>113</v>
      </c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</row>
    <row r="91" s="2" customFormat="1" ht="22.8" customHeight="1">
      <c r="A91" s="38"/>
      <c r="B91" s="39"/>
      <c r="C91" s="99" t="s">
        <v>114</v>
      </c>
      <c r="D91" s="40"/>
      <c r="E91" s="40"/>
      <c r="F91" s="40"/>
      <c r="G91" s="40"/>
      <c r="H91" s="40"/>
      <c r="I91" s="40"/>
      <c r="J91" s="183">
        <f>BK91</f>
        <v>0</v>
      </c>
      <c r="K91" s="40"/>
      <c r="L91" s="44"/>
      <c r="M91" s="95"/>
      <c r="N91" s="184"/>
      <c r="O91" s="96"/>
      <c r="P91" s="185">
        <f>P92+P253</f>
        <v>0</v>
      </c>
      <c r="Q91" s="96"/>
      <c r="R91" s="185">
        <f>R92+R253</f>
        <v>200.26531</v>
      </c>
      <c r="S91" s="96"/>
      <c r="T91" s="186">
        <f>T92+T253</f>
        <v>353.46709700000002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68</v>
      </c>
      <c r="AU91" s="17" t="s">
        <v>89</v>
      </c>
      <c r="BK91" s="187">
        <f>BK92+BK253</f>
        <v>0</v>
      </c>
    </row>
    <row r="92" s="12" customFormat="1" ht="25.92" customHeight="1">
      <c r="A92" s="12"/>
      <c r="B92" s="188"/>
      <c r="C92" s="189"/>
      <c r="D92" s="190" t="s">
        <v>68</v>
      </c>
      <c r="E92" s="191" t="s">
        <v>115</v>
      </c>
      <c r="F92" s="191" t="s">
        <v>116</v>
      </c>
      <c r="G92" s="189"/>
      <c r="H92" s="189"/>
      <c r="I92" s="192"/>
      <c r="J92" s="193">
        <f>BK92</f>
        <v>0</v>
      </c>
      <c r="K92" s="189"/>
      <c r="L92" s="194"/>
      <c r="M92" s="195"/>
      <c r="N92" s="196"/>
      <c r="O92" s="196"/>
      <c r="P92" s="197">
        <f>P93+P130+P138+P180+P189+P243+P250</f>
        <v>0</v>
      </c>
      <c r="Q92" s="196"/>
      <c r="R92" s="197">
        <f>R93+R130+R138+R180+R189+R243+R250</f>
        <v>200.26531</v>
      </c>
      <c r="S92" s="196"/>
      <c r="T92" s="198">
        <f>T93+T130+T138+T180+T189+T243+T250</f>
        <v>353.46709700000002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77</v>
      </c>
      <c r="AT92" s="200" t="s">
        <v>68</v>
      </c>
      <c r="AU92" s="200" t="s">
        <v>69</v>
      </c>
      <c r="AY92" s="199" t="s">
        <v>117</v>
      </c>
      <c r="BK92" s="201">
        <f>BK93+BK130+BK138+BK180+BK189+BK243+BK250</f>
        <v>0</v>
      </c>
    </row>
    <row r="93" s="12" customFormat="1" ht="22.8" customHeight="1">
      <c r="A93" s="12"/>
      <c r="B93" s="188"/>
      <c r="C93" s="189"/>
      <c r="D93" s="190" t="s">
        <v>68</v>
      </c>
      <c r="E93" s="202" t="s">
        <v>77</v>
      </c>
      <c r="F93" s="202" t="s">
        <v>118</v>
      </c>
      <c r="G93" s="189"/>
      <c r="H93" s="189"/>
      <c r="I93" s="192"/>
      <c r="J93" s="203">
        <f>BK93</f>
        <v>0</v>
      </c>
      <c r="K93" s="189"/>
      <c r="L93" s="194"/>
      <c r="M93" s="195"/>
      <c r="N93" s="196"/>
      <c r="O93" s="196"/>
      <c r="P93" s="197">
        <f>SUM(P94:P129)</f>
        <v>0</v>
      </c>
      <c r="Q93" s="196"/>
      <c r="R93" s="197">
        <f>SUM(R94:R129)</f>
        <v>0.0019499999999999999</v>
      </c>
      <c r="S93" s="196"/>
      <c r="T93" s="198">
        <f>SUM(T94:T129)</f>
        <v>353.463097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9" t="s">
        <v>77</v>
      </c>
      <c r="AT93" s="200" t="s">
        <v>68</v>
      </c>
      <c r="AU93" s="200" t="s">
        <v>77</v>
      </c>
      <c r="AY93" s="199" t="s">
        <v>117</v>
      </c>
      <c r="BK93" s="201">
        <f>SUM(BK94:BK129)</f>
        <v>0</v>
      </c>
    </row>
    <row r="94" s="2" customFormat="1" ht="16.5" customHeight="1">
      <c r="A94" s="38"/>
      <c r="B94" s="39"/>
      <c r="C94" s="204" t="s">
        <v>77</v>
      </c>
      <c r="D94" s="204" t="s">
        <v>119</v>
      </c>
      <c r="E94" s="205" t="s">
        <v>120</v>
      </c>
      <c r="F94" s="206" t="s">
        <v>121</v>
      </c>
      <c r="G94" s="207" t="s">
        <v>122</v>
      </c>
      <c r="H94" s="208">
        <v>170</v>
      </c>
      <c r="I94" s="209"/>
      <c r="J94" s="210">
        <f>ROUND(I94*H94,2)</f>
        <v>0</v>
      </c>
      <c r="K94" s="206" t="s">
        <v>123</v>
      </c>
      <c r="L94" s="44"/>
      <c r="M94" s="211" t="s">
        <v>19</v>
      </c>
      <c r="N94" s="212" t="s">
        <v>40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0.22</v>
      </c>
      <c r="T94" s="214">
        <f>S94*H94</f>
        <v>37.399999999999999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124</v>
      </c>
      <c r="AT94" s="215" t="s">
        <v>119</v>
      </c>
      <c r="AU94" s="215" t="s">
        <v>79</v>
      </c>
      <c r="AY94" s="17" t="s">
        <v>117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77</v>
      </c>
      <c r="BK94" s="216">
        <f>ROUND(I94*H94,2)</f>
        <v>0</v>
      </c>
      <c r="BL94" s="17" t="s">
        <v>124</v>
      </c>
      <c r="BM94" s="215" t="s">
        <v>125</v>
      </c>
    </row>
    <row r="95" s="2" customFormat="1">
      <c r="A95" s="38"/>
      <c r="B95" s="39"/>
      <c r="C95" s="40"/>
      <c r="D95" s="217" t="s">
        <v>126</v>
      </c>
      <c r="E95" s="40"/>
      <c r="F95" s="218" t="s">
        <v>127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126</v>
      </c>
      <c r="AU95" s="17" t="s">
        <v>79</v>
      </c>
    </row>
    <row r="96" s="13" customFormat="1">
      <c r="A96" s="13"/>
      <c r="B96" s="222"/>
      <c r="C96" s="223"/>
      <c r="D96" s="224" t="s">
        <v>128</v>
      </c>
      <c r="E96" s="225" t="s">
        <v>19</v>
      </c>
      <c r="F96" s="226" t="s">
        <v>129</v>
      </c>
      <c r="G96" s="223"/>
      <c r="H96" s="227">
        <v>170</v>
      </c>
      <c r="I96" s="228"/>
      <c r="J96" s="223"/>
      <c r="K96" s="223"/>
      <c r="L96" s="229"/>
      <c r="M96" s="230"/>
      <c r="N96" s="231"/>
      <c r="O96" s="231"/>
      <c r="P96" s="231"/>
      <c r="Q96" s="231"/>
      <c r="R96" s="231"/>
      <c r="S96" s="231"/>
      <c r="T96" s="23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3" t="s">
        <v>128</v>
      </c>
      <c r="AU96" s="233" t="s">
        <v>79</v>
      </c>
      <c r="AV96" s="13" t="s">
        <v>79</v>
      </c>
      <c r="AW96" s="13" t="s">
        <v>31</v>
      </c>
      <c r="AX96" s="13" t="s">
        <v>69</v>
      </c>
      <c r="AY96" s="233" t="s">
        <v>117</v>
      </c>
    </row>
    <row r="97" s="14" customFormat="1">
      <c r="A97" s="14"/>
      <c r="B97" s="234"/>
      <c r="C97" s="235"/>
      <c r="D97" s="224" t="s">
        <v>128</v>
      </c>
      <c r="E97" s="236" t="s">
        <v>19</v>
      </c>
      <c r="F97" s="237" t="s">
        <v>130</v>
      </c>
      <c r="G97" s="235"/>
      <c r="H97" s="238">
        <v>170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4" t="s">
        <v>128</v>
      </c>
      <c r="AU97" s="244" t="s">
        <v>79</v>
      </c>
      <c r="AV97" s="14" t="s">
        <v>124</v>
      </c>
      <c r="AW97" s="14" t="s">
        <v>31</v>
      </c>
      <c r="AX97" s="14" t="s">
        <v>77</v>
      </c>
      <c r="AY97" s="244" t="s">
        <v>117</v>
      </c>
    </row>
    <row r="98" s="2" customFormat="1" ht="16.5" customHeight="1">
      <c r="A98" s="38"/>
      <c r="B98" s="39"/>
      <c r="C98" s="204" t="s">
        <v>79</v>
      </c>
      <c r="D98" s="204" t="s">
        <v>119</v>
      </c>
      <c r="E98" s="205" t="s">
        <v>131</v>
      </c>
      <c r="F98" s="206" t="s">
        <v>132</v>
      </c>
      <c r="G98" s="207" t="s">
        <v>122</v>
      </c>
      <c r="H98" s="208">
        <v>443.33300000000003</v>
      </c>
      <c r="I98" s="209"/>
      <c r="J98" s="210">
        <f>ROUND(I98*H98,2)</f>
        <v>0</v>
      </c>
      <c r="K98" s="206" t="s">
        <v>123</v>
      </c>
      <c r="L98" s="44"/>
      <c r="M98" s="211" t="s">
        <v>19</v>
      </c>
      <c r="N98" s="212" t="s">
        <v>40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0.70899999999999996</v>
      </c>
      <c r="T98" s="214">
        <f>S98*H98</f>
        <v>314.32309700000002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124</v>
      </c>
      <c r="AT98" s="215" t="s">
        <v>119</v>
      </c>
      <c r="AU98" s="215" t="s">
        <v>79</v>
      </c>
      <c r="AY98" s="17" t="s">
        <v>117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77</v>
      </c>
      <c r="BK98" s="216">
        <f>ROUND(I98*H98,2)</f>
        <v>0</v>
      </c>
      <c r="BL98" s="17" t="s">
        <v>124</v>
      </c>
      <c r="BM98" s="215" t="s">
        <v>133</v>
      </c>
    </row>
    <row r="99" s="2" customFormat="1">
      <c r="A99" s="38"/>
      <c r="B99" s="39"/>
      <c r="C99" s="40"/>
      <c r="D99" s="217" t="s">
        <v>126</v>
      </c>
      <c r="E99" s="40"/>
      <c r="F99" s="218" t="s">
        <v>134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126</v>
      </c>
      <c r="AU99" s="17" t="s">
        <v>79</v>
      </c>
    </row>
    <row r="100" s="13" customFormat="1">
      <c r="A100" s="13"/>
      <c r="B100" s="222"/>
      <c r="C100" s="223"/>
      <c r="D100" s="224" t="s">
        <v>128</v>
      </c>
      <c r="E100" s="225" t="s">
        <v>19</v>
      </c>
      <c r="F100" s="226" t="s">
        <v>135</v>
      </c>
      <c r="G100" s="223"/>
      <c r="H100" s="227">
        <v>443.33300000000003</v>
      </c>
      <c r="I100" s="228"/>
      <c r="J100" s="223"/>
      <c r="K100" s="223"/>
      <c r="L100" s="229"/>
      <c r="M100" s="230"/>
      <c r="N100" s="231"/>
      <c r="O100" s="231"/>
      <c r="P100" s="231"/>
      <c r="Q100" s="231"/>
      <c r="R100" s="231"/>
      <c r="S100" s="231"/>
      <c r="T100" s="23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3" t="s">
        <v>128</v>
      </c>
      <c r="AU100" s="233" t="s">
        <v>79</v>
      </c>
      <c r="AV100" s="13" t="s">
        <v>79</v>
      </c>
      <c r="AW100" s="13" t="s">
        <v>31</v>
      </c>
      <c r="AX100" s="13" t="s">
        <v>69</v>
      </c>
      <c r="AY100" s="233" t="s">
        <v>117</v>
      </c>
    </row>
    <row r="101" s="14" customFormat="1">
      <c r="A101" s="14"/>
      <c r="B101" s="234"/>
      <c r="C101" s="235"/>
      <c r="D101" s="224" t="s">
        <v>128</v>
      </c>
      <c r="E101" s="236" t="s">
        <v>19</v>
      </c>
      <c r="F101" s="237" t="s">
        <v>130</v>
      </c>
      <c r="G101" s="235"/>
      <c r="H101" s="238">
        <v>443.33300000000003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4" t="s">
        <v>128</v>
      </c>
      <c r="AU101" s="244" t="s">
        <v>79</v>
      </c>
      <c r="AV101" s="14" t="s">
        <v>124</v>
      </c>
      <c r="AW101" s="14" t="s">
        <v>31</v>
      </c>
      <c r="AX101" s="14" t="s">
        <v>77</v>
      </c>
      <c r="AY101" s="244" t="s">
        <v>117</v>
      </c>
    </row>
    <row r="102" s="2" customFormat="1" ht="16.5" customHeight="1">
      <c r="A102" s="38"/>
      <c r="B102" s="39"/>
      <c r="C102" s="204" t="s">
        <v>136</v>
      </c>
      <c r="D102" s="204" t="s">
        <v>119</v>
      </c>
      <c r="E102" s="205" t="s">
        <v>137</v>
      </c>
      <c r="F102" s="206" t="s">
        <v>138</v>
      </c>
      <c r="G102" s="207" t="s">
        <v>139</v>
      </c>
      <c r="H102" s="208">
        <v>6</v>
      </c>
      <c r="I102" s="209"/>
      <c r="J102" s="210">
        <f>ROUND(I102*H102,2)</f>
        <v>0</v>
      </c>
      <c r="K102" s="206" t="s">
        <v>123</v>
      </c>
      <c r="L102" s="44"/>
      <c r="M102" s="211" t="s">
        <v>19</v>
      </c>
      <c r="N102" s="212" t="s">
        <v>40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0.28999999999999998</v>
      </c>
      <c r="T102" s="214">
        <f>S102*H102</f>
        <v>1.7399999999999998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124</v>
      </c>
      <c r="AT102" s="215" t="s">
        <v>119</v>
      </c>
      <c r="AU102" s="215" t="s">
        <v>79</v>
      </c>
      <c r="AY102" s="17" t="s">
        <v>117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77</v>
      </c>
      <c r="BK102" s="216">
        <f>ROUND(I102*H102,2)</f>
        <v>0</v>
      </c>
      <c r="BL102" s="17" t="s">
        <v>124</v>
      </c>
      <c r="BM102" s="215" t="s">
        <v>140</v>
      </c>
    </row>
    <row r="103" s="2" customFormat="1">
      <c r="A103" s="38"/>
      <c r="B103" s="39"/>
      <c r="C103" s="40"/>
      <c r="D103" s="217" t="s">
        <v>126</v>
      </c>
      <c r="E103" s="40"/>
      <c r="F103" s="218" t="s">
        <v>141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126</v>
      </c>
      <c r="AU103" s="17" t="s">
        <v>79</v>
      </c>
    </row>
    <row r="104" s="2" customFormat="1" ht="16.5" customHeight="1">
      <c r="A104" s="38"/>
      <c r="B104" s="39"/>
      <c r="C104" s="204" t="s">
        <v>124</v>
      </c>
      <c r="D104" s="204" t="s">
        <v>119</v>
      </c>
      <c r="E104" s="205" t="s">
        <v>142</v>
      </c>
      <c r="F104" s="206" t="s">
        <v>143</v>
      </c>
      <c r="G104" s="207" t="s">
        <v>144</v>
      </c>
      <c r="H104" s="208">
        <v>13.300000000000001</v>
      </c>
      <c r="I104" s="209"/>
      <c r="J104" s="210">
        <f>ROUND(I104*H104,2)</f>
        <v>0</v>
      </c>
      <c r="K104" s="206" t="s">
        <v>123</v>
      </c>
      <c r="L104" s="44"/>
      <c r="M104" s="211" t="s">
        <v>19</v>
      </c>
      <c r="N104" s="212" t="s">
        <v>40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124</v>
      </c>
      <c r="AT104" s="215" t="s">
        <v>119</v>
      </c>
      <c r="AU104" s="215" t="s">
        <v>79</v>
      </c>
      <c r="AY104" s="17" t="s">
        <v>117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77</v>
      </c>
      <c r="BK104" s="216">
        <f>ROUND(I104*H104,2)</f>
        <v>0</v>
      </c>
      <c r="BL104" s="17" t="s">
        <v>124</v>
      </c>
      <c r="BM104" s="215" t="s">
        <v>145</v>
      </c>
    </row>
    <row r="105" s="2" customFormat="1">
      <c r="A105" s="38"/>
      <c r="B105" s="39"/>
      <c r="C105" s="40"/>
      <c r="D105" s="217" t="s">
        <v>126</v>
      </c>
      <c r="E105" s="40"/>
      <c r="F105" s="218" t="s">
        <v>146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126</v>
      </c>
      <c r="AU105" s="17" t="s">
        <v>79</v>
      </c>
    </row>
    <row r="106" s="13" customFormat="1">
      <c r="A106" s="13"/>
      <c r="B106" s="222"/>
      <c r="C106" s="223"/>
      <c r="D106" s="224" t="s">
        <v>128</v>
      </c>
      <c r="E106" s="225" t="s">
        <v>19</v>
      </c>
      <c r="F106" s="226" t="s">
        <v>147</v>
      </c>
      <c r="G106" s="223"/>
      <c r="H106" s="227">
        <v>13.300000000000001</v>
      </c>
      <c r="I106" s="228"/>
      <c r="J106" s="223"/>
      <c r="K106" s="223"/>
      <c r="L106" s="229"/>
      <c r="M106" s="230"/>
      <c r="N106" s="231"/>
      <c r="O106" s="231"/>
      <c r="P106" s="231"/>
      <c r="Q106" s="231"/>
      <c r="R106" s="231"/>
      <c r="S106" s="231"/>
      <c r="T106" s="23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3" t="s">
        <v>128</v>
      </c>
      <c r="AU106" s="233" t="s">
        <v>79</v>
      </c>
      <c r="AV106" s="13" t="s">
        <v>79</v>
      </c>
      <c r="AW106" s="13" t="s">
        <v>31</v>
      </c>
      <c r="AX106" s="13" t="s">
        <v>69</v>
      </c>
      <c r="AY106" s="233" t="s">
        <v>117</v>
      </c>
    </row>
    <row r="107" s="14" customFormat="1">
      <c r="A107" s="14"/>
      <c r="B107" s="234"/>
      <c r="C107" s="235"/>
      <c r="D107" s="224" t="s">
        <v>128</v>
      </c>
      <c r="E107" s="236" t="s">
        <v>19</v>
      </c>
      <c r="F107" s="237" t="s">
        <v>130</v>
      </c>
      <c r="G107" s="235"/>
      <c r="H107" s="238">
        <v>13.300000000000001</v>
      </c>
      <c r="I107" s="239"/>
      <c r="J107" s="235"/>
      <c r="K107" s="235"/>
      <c r="L107" s="240"/>
      <c r="M107" s="241"/>
      <c r="N107" s="242"/>
      <c r="O107" s="242"/>
      <c r="P107" s="242"/>
      <c r="Q107" s="242"/>
      <c r="R107" s="242"/>
      <c r="S107" s="242"/>
      <c r="T107" s="24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4" t="s">
        <v>128</v>
      </c>
      <c r="AU107" s="244" t="s">
        <v>79</v>
      </c>
      <c r="AV107" s="14" t="s">
        <v>124</v>
      </c>
      <c r="AW107" s="14" t="s">
        <v>31</v>
      </c>
      <c r="AX107" s="14" t="s">
        <v>77</v>
      </c>
      <c r="AY107" s="244" t="s">
        <v>117</v>
      </c>
    </row>
    <row r="108" s="2" customFormat="1" ht="16.5" customHeight="1">
      <c r="A108" s="38"/>
      <c r="B108" s="39"/>
      <c r="C108" s="204" t="s">
        <v>148</v>
      </c>
      <c r="D108" s="204" t="s">
        <v>119</v>
      </c>
      <c r="E108" s="205" t="s">
        <v>149</v>
      </c>
      <c r="F108" s="206" t="s">
        <v>150</v>
      </c>
      <c r="G108" s="207" t="s">
        <v>144</v>
      </c>
      <c r="H108" s="208">
        <v>16.300000000000001</v>
      </c>
      <c r="I108" s="209"/>
      <c r="J108" s="210">
        <f>ROUND(I108*H108,2)</f>
        <v>0</v>
      </c>
      <c r="K108" s="206" t="s">
        <v>19</v>
      </c>
      <c r="L108" s="44"/>
      <c r="M108" s="211" t="s">
        <v>19</v>
      </c>
      <c r="N108" s="212" t="s">
        <v>40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124</v>
      </c>
      <c r="AT108" s="215" t="s">
        <v>119</v>
      </c>
      <c r="AU108" s="215" t="s">
        <v>79</v>
      </c>
      <c r="AY108" s="17" t="s">
        <v>117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77</v>
      </c>
      <c r="BK108" s="216">
        <f>ROUND(I108*H108,2)</f>
        <v>0</v>
      </c>
      <c r="BL108" s="17" t="s">
        <v>124</v>
      </c>
      <c r="BM108" s="215" t="s">
        <v>151</v>
      </c>
    </row>
    <row r="109" s="13" customFormat="1">
      <c r="A109" s="13"/>
      <c r="B109" s="222"/>
      <c r="C109" s="223"/>
      <c r="D109" s="224" t="s">
        <v>128</v>
      </c>
      <c r="E109" s="225" t="s">
        <v>19</v>
      </c>
      <c r="F109" s="226" t="s">
        <v>152</v>
      </c>
      <c r="G109" s="223"/>
      <c r="H109" s="227">
        <v>2.7000000000000002</v>
      </c>
      <c r="I109" s="228"/>
      <c r="J109" s="223"/>
      <c r="K109" s="223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128</v>
      </c>
      <c r="AU109" s="233" t="s">
        <v>79</v>
      </c>
      <c r="AV109" s="13" t="s">
        <v>79</v>
      </c>
      <c r="AW109" s="13" t="s">
        <v>31</v>
      </c>
      <c r="AX109" s="13" t="s">
        <v>69</v>
      </c>
      <c r="AY109" s="233" t="s">
        <v>117</v>
      </c>
    </row>
    <row r="110" s="13" customFormat="1">
      <c r="A110" s="13"/>
      <c r="B110" s="222"/>
      <c r="C110" s="223"/>
      <c r="D110" s="224" t="s">
        <v>128</v>
      </c>
      <c r="E110" s="225" t="s">
        <v>19</v>
      </c>
      <c r="F110" s="226" t="s">
        <v>153</v>
      </c>
      <c r="G110" s="223"/>
      <c r="H110" s="227">
        <v>13.6</v>
      </c>
      <c r="I110" s="228"/>
      <c r="J110" s="223"/>
      <c r="K110" s="223"/>
      <c r="L110" s="229"/>
      <c r="M110" s="230"/>
      <c r="N110" s="231"/>
      <c r="O110" s="231"/>
      <c r="P110" s="231"/>
      <c r="Q110" s="231"/>
      <c r="R110" s="231"/>
      <c r="S110" s="231"/>
      <c r="T110" s="23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3" t="s">
        <v>128</v>
      </c>
      <c r="AU110" s="233" t="s">
        <v>79</v>
      </c>
      <c r="AV110" s="13" t="s">
        <v>79</v>
      </c>
      <c r="AW110" s="13" t="s">
        <v>31</v>
      </c>
      <c r="AX110" s="13" t="s">
        <v>69</v>
      </c>
      <c r="AY110" s="233" t="s">
        <v>117</v>
      </c>
    </row>
    <row r="111" s="14" customFormat="1">
      <c r="A111" s="14"/>
      <c r="B111" s="234"/>
      <c r="C111" s="235"/>
      <c r="D111" s="224" t="s">
        <v>128</v>
      </c>
      <c r="E111" s="236" t="s">
        <v>19</v>
      </c>
      <c r="F111" s="237" t="s">
        <v>130</v>
      </c>
      <c r="G111" s="235"/>
      <c r="H111" s="238">
        <v>16.300000000000001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4" t="s">
        <v>128</v>
      </c>
      <c r="AU111" s="244" t="s">
        <v>79</v>
      </c>
      <c r="AV111" s="14" t="s">
        <v>124</v>
      </c>
      <c r="AW111" s="14" t="s">
        <v>31</v>
      </c>
      <c r="AX111" s="14" t="s">
        <v>77</v>
      </c>
      <c r="AY111" s="244" t="s">
        <v>117</v>
      </c>
    </row>
    <row r="112" s="2" customFormat="1" ht="16.5" customHeight="1">
      <c r="A112" s="38"/>
      <c r="B112" s="39"/>
      <c r="C112" s="204" t="s">
        <v>154</v>
      </c>
      <c r="D112" s="204" t="s">
        <v>119</v>
      </c>
      <c r="E112" s="205" t="s">
        <v>155</v>
      </c>
      <c r="F112" s="206" t="s">
        <v>156</v>
      </c>
      <c r="G112" s="207" t="s">
        <v>144</v>
      </c>
      <c r="H112" s="208">
        <v>1.6200000000000001</v>
      </c>
      <c r="I112" s="209"/>
      <c r="J112" s="210">
        <f>ROUND(I112*H112,2)</f>
        <v>0</v>
      </c>
      <c r="K112" s="206" t="s">
        <v>123</v>
      </c>
      <c r="L112" s="44"/>
      <c r="M112" s="211" t="s">
        <v>19</v>
      </c>
      <c r="N112" s="212" t="s">
        <v>40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124</v>
      </c>
      <c r="AT112" s="215" t="s">
        <v>119</v>
      </c>
      <c r="AU112" s="215" t="s">
        <v>79</v>
      </c>
      <c r="AY112" s="17" t="s">
        <v>117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77</v>
      </c>
      <c r="BK112" s="216">
        <f>ROUND(I112*H112,2)</f>
        <v>0</v>
      </c>
      <c r="BL112" s="17" t="s">
        <v>124</v>
      </c>
      <c r="BM112" s="215" t="s">
        <v>157</v>
      </c>
    </row>
    <row r="113" s="2" customFormat="1">
      <c r="A113" s="38"/>
      <c r="B113" s="39"/>
      <c r="C113" s="40"/>
      <c r="D113" s="217" t="s">
        <v>126</v>
      </c>
      <c r="E113" s="40"/>
      <c r="F113" s="218" t="s">
        <v>158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126</v>
      </c>
      <c r="AU113" s="17" t="s">
        <v>79</v>
      </c>
    </row>
    <row r="114" s="13" customFormat="1">
      <c r="A114" s="13"/>
      <c r="B114" s="222"/>
      <c r="C114" s="223"/>
      <c r="D114" s="224" t="s">
        <v>128</v>
      </c>
      <c r="E114" s="225" t="s">
        <v>19</v>
      </c>
      <c r="F114" s="226" t="s">
        <v>159</v>
      </c>
      <c r="G114" s="223"/>
      <c r="H114" s="227">
        <v>1.6200000000000001</v>
      </c>
      <c r="I114" s="228"/>
      <c r="J114" s="223"/>
      <c r="K114" s="223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128</v>
      </c>
      <c r="AU114" s="233" t="s">
        <v>79</v>
      </c>
      <c r="AV114" s="13" t="s">
        <v>79</v>
      </c>
      <c r="AW114" s="13" t="s">
        <v>31</v>
      </c>
      <c r="AX114" s="13" t="s">
        <v>69</v>
      </c>
      <c r="AY114" s="233" t="s">
        <v>117</v>
      </c>
    </row>
    <row r="115" s="14" customFormat="1">
      <c r="A115" s="14"/>
      <c r="B115" s="234"/>
      <c r="C115" s="235"/>
      <c r="D115" s="224" t="s">
        <v>128</v>
      </c>
      <c r="E115" s="236" t="s">
        <v>19</v>
      </c>
      <c r="F115" s="237" t="s">
        <v>130</v>
      </c>
      <c r="G115" s="235"/>
      <c r="H115" s="238">
        <v>1.6200000000000001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128</v>
      </c>
      <c r="AU115" s="244" t="s">
        <v>79</v>
      </c>
      <c r="AV115" s="14" t="s">
        <v>124</v>
      </c>
      <c r="AW115" s="14" t="s">
        <v>31</v>
      </c>
      <c r="AX115" s="14" t="s">
        <v>77</v>
      </c>
      <c r="AY115" s="244" t="s">
        <v>117</v>
      </c>
    </row>
    <row r="116" s="2" customFormat="1" ht="16.5" customHeight="1">
      <c r="A116" s="38"/>
      <c r="B116" s="39"/>
      <c r="C116" s="204" t="s">
        <v>160</v>
      </c>
      <c r="D116" s="204" t="s">
        <v>119</v>
      </c>
      <c r="E116" s="205" t="s">
        <v>161</v>
      </c>
      <c r="F116" s="206" t="s">
        <v>162</v>
      </c>
      <c r="G116" s="207" t="s">
        <v>144</v>
      </c>
      <c r="H116" s="208">
        <v>133</v>
      </c>
      <c r="I116" s="209"/>
      <c r="J116" s="210">
        <f>ROUND(I116*H116,2)</f>
        <v>0</v>
      </c>
      <c r="K116" s="206" t="s">
        <v>19</v>
      </c>
      <c r="L116" s="44"/>
      <c r="M116" s="211" t="s">
        <v>19</v>
      </c>
      <c r="N116" s="212" t="s">
        <v>40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124</v>
      </c>
      <c r="AT116" s="215" t="s">
        <v>119</v>
      </c>
      <c r="AU116" s="215" t="s">
        <v>79</v>
      </c>
      <c r="AY116" s="17" t="s">
        <v>117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77</v>
      </c>
      <c r="BK116" s="216">
        <f>ROUND(I116*H116,2)</f>
        <v>0</v>
      </c>
      <c r="BL116" s="17" t="s">
        <v>124</v>
      </c>
      <c r="BM116" s="215" t="s">
        <v>163</v>
      </c>
    </row>
    <row r="117" s="13" customFormat="1">
      <c r="A117" s="13"/>
      <c r="B117" s="222"/>
      <c r="C117" s="223"/>
      <c r="D117" s="224" t="s">
        <v>128</v>
      </c>
      <c r="E117" s="225" t="s">
        <v>19</v>
      </c>
      <c r="F117" s="226" t="s">
        <v>164</v>
      </c>
      <c r="G117" s="223"/>
      <c r="H117" s="227">
        <v>133</v>
      </c>
      <c r="I117" s="228"/>
      <c r="J117" s="223"/>
      <c r="K117" s="223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128</v>
      </c>
      <c r="AU117" s="233" t="s">
        <v>79</v>
      </c>
      <c r="AV117" s="13" t="s">
        <v>79</v>
      </c>
      <c r="AW117" s="13" t="s">
        <v>31</v>
      </c>
      <c r="AX117" s="13" t="s">
        <v>69</v>
      </c>
      <c r="AY117" s="233" t="s">
        <v>117</v>
      </c>
    </row>
    <row r="118" s="14" customFormat="1">
      <c r="A118" s="14"/>
      <c r="B118" s="234"/>
      <c r="C118" s="235"/>
      <c r="D118" s="224" t="s">
        <v>128</v>
      </c>
      <c r="E118" s="236" t="s">
        <v>19</v>
      </c>
      <c r="F118" s="237" t="s">
        <v>130</v>
      </c>
      <c r="G118" s="235"/>
      <c r="H118" s="238">
        <v>133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4" t="s">
        <v>128</v>
      </c>
      <c r="AU118" s="244" t="s">
        <v>79</v>
      </c>
      <c r="AV118" s="14" t="s">
        <v>124</v>
      </c>
      <c r="AW118" s="14" t="s">
        <v>31</v>
      </c>
      <c r="AX118" s="14" t="s">
        <v>77</v>
      </c>
      <c r="AY118" s="244" t="s">
        <v>117</v>
      </c>
    </row>
    <row r="119" s="2" customFormat="1" ht="16.5" customHeight="1">
      <c r="A119" s="38"/>
      <c r="B119" s="39"/>
      <c r="C119" s="204" t="s">
        <v>165</v>
      </c>
      <c r="D119" s="204" t="s">
        <v>119</v>
      </c>
      <c r="E119" s="205" t="s">
        <v>166</v>
      </c>
      <c r="F119" s="206" t="s">
        <v>167</v>
      </c>
      <c r="G119" s="207" t="s">
        <v>168</v>
      </c>
      <c r="H119" s="208">
        <v>239.40000000000001</v>
      </c>
      <c r="I119" s="209"/>
      <c r="J119" s="210">
        <f>ROUND(I119*H119,2)</f>
        <v>0</v>
      </c>
      <c r="K119" s="206" t="s">
        <v>19</v>
      </c>
      <c r="L119" s="44"/>
      <c r="M119" s="211" t="s">
        <v>19</v>
      </c>
      <c r="N119" s="212" t="s">
        <v>40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124</v>
      </c>
      <c r="AT119" s="215" t="s">
        <v>119</v>
      </c>
      <c r="AU119" s="215" t="s">
        <v>79</v>
      </c>
      <c r="AY119" s="17" t="s">
        <v>117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77</v>
      </c>
      <c r="BK119" s="216">
        <f>ROUND(I119*H119,2)</f>
        <v>0</v>
      </c>
      <c r="BL119" s="17" t="s">
        <v>124</v>
      </c>
      <c r="BM119" s="215" t="s">
        <v>169</v>
      </c>
    </row>
    <row r="120" s="13" customFormat="1">
      <c r="A120" s="13"/>
      <c r="B120" s="222"/>
      <c r="C120" s="223"/>
      <c r="D120" s="224" t="s">
        <v>128</v>
      </c>
      <c r="E120" s="225" t="s">
        <v>19</v>
      </c>
      <c r="F120" s="226" t="s">
        <v>170</v>
      </c>
      <c r="G120" s="223"/>
      <c r="H120" s="227">
        <v>239.40000000000001</v>
      </c>
      <c r="I120" s="228"/>
      <c r="J120" s="223"/>
      <c r="K120" s="223"/>
      <c r="L120" s="229"/>
      <c r="M120" s="230"/>
      <c r="N120" s="231"/>
      <c r="O120" s="231"/>
      <c r="P120" s="231"/>
      <c r="Q120" s="231"/>
      <c r="R120" s="231"/>
      <c r="S120" s="231"/>
      <c r="T120" s="23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3" t="s">
        <v>128</v>
      </c>
      <c r="AU120" s="233" t="s">
        <v>79</v>
      </c>
      <c r="AV120" s="13" t="s">
        <v>79</v>
      </c>
      <c r="AW120" s="13" t="s">
        <v>31</v>
      </c>
      <c r="AX120" s="13" t="s">
        <v>69</v>
      </c>
      <c r="AY120" s="233" t="s">
        <v>117</v>
      </c>
    </row>
    <row r="121" s="14" customFormat="1">
      <c r="A121" s="14"/>
      <c r="B121" s="234"/>
      <c r="C121" s="235"/>
      <c r="D121" s="224" t="s">
        <v>128</v>
      </c>
      <c r="E121" s="236" t="s">
        <v>19</v>
      </c>
      <c r="F121" s="237" t="s">
        <v>130</v>
      </c>
      <c r="G121" s="235"/>
      <c r="H121" s="238">
        <v>239.40000000000001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4" t="s">
        <v>128</v>
      </c>
      <c r="AU121" s="244" t="s">
        <v>79</v>
      </c>
      <c r="AV121" s="14" t="s">
        <v>124</v>
      </c>
      <c r="AW121" s="14" t="s">
        <v>31</v>
      </c>
      <c r="AX121" s="14" t="s">
        <v>77</v>
      </c>
      <c r="AY121" s="244" t="s">
        <v>117</v>
      </c>
    </row>
    <row r="122" s="2" customFormat="1" ht="16.5" customHeight="1">
      <c r="A122" s="38"/>
      <c r="B122" s="39"/>
      <c r="C122" s="204" t="s">
        <v>171</v>
      </c>
      <c r="D122" s="204" t="s">
        <v>119</v>
      </c>
      <c r="E122" s="205" t="s">
        <v>172</v>
      </c>
      <c r="F122" s="206" t="s">
        <v>173</v>
      </c>
      <c r="G122" s="207" t="s">
        <v>122</v>
      </c>
      <c r="H122" s="208">
        <v>130</v>
      </c>
      <c r="I122" s="209"/>
      <c r="J122" s="210">
        <f>ROUND(I122*H122,2)</f>
        <v>0</v>
      </c>
      <c r="K122" s="206" t="s">
        <v>19</v>
      </c>
      <c r="L122" s="44"/>
      <c r="M122" s="211" t="s">
        <v>19</v>
      </c>
      <c r="N122" s="212" t="s">
        <v>40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124</v>
      </c>
      <c r="AT122" s="215" t="s">
        <v>119</v>
      </c>
      <c r="AU122" s="215" t="s">
        <v>79</v>
      </c>
      <c r="AY122" s="17" t="s">
        <v>117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77</v>
      </c>
      <c r="BK122" s="216">
        <f>ROUND(I122*H122,2)</f>
        <v>0</v>
      </c>
      <c r="BL122" s="17" t="s">
        <v>124</v>
      </c>
      <c r="BM122" s="215" t="s">
        <v>174</v>
      </c>
    </row>
    <row r="123" s="2" customFormat="1" ht="16.5" customHeight="1">
      <c r="A123" s="38"/>
      <c r="B123" s="39"/>
      <c r="C123" s="204" t="s">
        <v>175</v>
      </c>
      <c r="D123" s="204" t="s">
        <v>119</v>
      </c>
      <c r="E123" s="205" t="s">
        <v>176</v>
      </c>
      <c r="F123" s="206" t="s">
        <v>177</v>
      </c>
      <c r="G123" s="207" t="s">
        <v>122</v>
      </c>
      <c r="H123" s="208">
        <v>130</v>
      </c>
      <c r="I123" s="209"/>
      <c r="J123" s="210">
        <f>ROUND(I123*H123,2)</f>
        <v>0</v>
      </c>
      <c r="K123" s="206" t="s">
        <v>123</v>
      </c>
      <c r="L123" s="44"/>
      <c r="M123" s="211" t="s">
        <v>19</v>
      </c>
      <c r="N123" s="212" t="s">
        <v>40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124</v>
      </c>
      <c r="AT123" s="215" t="s">
        <v>119</v>
      </c>
      <c r="AU123" s="215" t="s">
        <v>79</v>
      </c>
      <c r="AY123" s="17" t="s">
        <v>117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77</v>
      </c>
      <c r="BK123" s="216">
        <f>ROUND(I123*H123,2)</f>
        <v>0</v>
      </c>
      <c r="BL123" s="17" t="s">
        <v>124</v>
      </c>
      <c r="BM123" s="215" t="s">
        <v>178</v>
      </c>
    </row>
    <row r="124" s="2" customFormat="1">
      <c r="A124" s="38"/>
      <c r="B124" s="39"/>
      <c r="C124" s="40"/>
      <c r="D124" s="217" t="s">
        <v>126</v>
      </c>
      <c r="E124" s="40"/>
      <c r="F124" s="218" t="s">
        <v>179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126</v>
      </c>
      <c r="AU124" s="17" t="s">
        <v>79</v>
      </c>
    </row>
    <row r="125" s="2" customFormat="1" ht="16.5" customHeight="1">
      <c r="A125" s="38"/>
      <c r="B125" s="39"/>
      <c r="C125" s="245" t="s">
        <v>180</v>
      </c>
      <c r="D125" s="245" t="s">
        <v>181</v>
      </c>
      <c r="E125" s="246" t="s">
        <v>182</v>
      </c>
      <c r="F125" s="247" t="s">
        <v>183</v>
      </c>
      <c r="G125" s="248" t="s">
        <v>184</v>
      </c>
      <c r="H125" s="249">
        <v>1.95</v>
      </c>
      <c r="I125" s="250"/>
      <c r="J125" s="251">
        <f>ROUND(I125*H125,2)</f>
        <v>0</v>
      </c>
      <c r="K125" s="247" t="s">
        <v>123</v>
      </c>
      <c r="L125" s="252"/>
      <c r="M125" s="253" t="s">
        <v>19</v>
      </c>
      <c r="N125" s="254" t="s">
        <v>40</v>
      </c>
      <c r="O125" s="84"/>
      <c r="P125" s="213">
        <f>O125*H125</f>
        <v>0</v>
      </c>
      <c r="Q125" s="213">
        <v>0.001</v>
      </c>
      <c r="R125" s="213">
        <f>Q125*H125</f>
        <v>0.0019499999999999999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165</v>
      </c>
      <c r="AT125" s="215" t="s">
        <v>181</v>
      </c>
      <c r="AU125" s="215" t="s">
        <v>79</v>
      </c>
      <c r="AY125" s="17" t="s">
        <v>117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77</v>
      </c>
      <c r="BK125" s="216">
        <f>ROUND(I125*H125,2)</f>
        <v>0</v>
      </c>
      <c r="BL125" s="17" t="s">
        <v>124</v>
      </c>
      <c r="BM125" s="215" t="s">
        <v>185</v>
      </c>
    </row>
    <row r="126" s="13" customFormat="1">
      <c r="A126" s="13"/>
      <c r="B126" s="222"/>
      <c r="C126" s="223"/>
      <c r="D126" s="224" t="s">
        <v>128</v>
      </c>
      <c r="E126" s="225" t="s">
        <v>19</v>
      </c>
      <c r="F126" s="226" t="s">
        <v>186</v>
      </c>
      <c r="G126" s="223"/>
      <c r="H126" s="227">
        <v>1.95</v>
      </c>
      <c r="I126" s="228"/>
      <c r="J126" s="223"/>
      <c r="K126" s="223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128</v>
      </c>
      <c r="AU126" s="233" t="s">
        <v>79</v>
      </c>
      <c r="AV126" s="13" t="s">
        <v>79</v>
      </c>
      <c r="AW126" s="13" t="s">
        <v>31</v>
      </c>
      <c r="AX126" s="13" t="s">
        <v>77</v>
      </c>
      <c r="AY126" s="233" t="s">
        <v>117</v>
      </c>
    </row>
    <row r="127" s="2" customFormat="1" ht="16.5" customHeight="1">
      <c r="A127" s="38"/>
      <c r="B127" s="39"/>
      <c r="C127" s="204" t="s">
        <v>187</v>
      </c>
      <c r="D127" s="204" t="s">
        <v>119</v>
      </c>
      <c r="E127" s="205" t="s">
        <v>188</v>
      </c>
      <c r="F127" s="206" t="s">
        <v>189</v>
      </c>
      <c r="G127" s="207" t="s">
        <v>122</v>
      </c>
      <c r="H127" s="208">
        <v>130</v>
      </c>
      <c r="I127" s="209"/>
      <c r="J127" s="210">
        <f>ROUND(I127*H127,2)</f>
        <v>0</v>
      </c>
      <c r="K127" s="206" t="s">
        <v>19</v>
      </c>
      <c r="L127" s="44"/>
      <c r="M127" s="211" t="s">
        <v>19</v>
      </c>
      <c r="N127" s="212" t="s">
        <v>40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124</v>
      </c>
      <c r="AT127" s="215" t="s">
        <v>119</v>
      </c>
      <c r="AU127" s="215" t="s">
        <v>79</v>
      </c>
      <c r="AY127" s="17" t="s">
        <v>117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77</v>
      </c>
      <c r="BK127" s="216">
        <f>ROUND(I127*H127,2)</f>
        <v>0</v>
      </c>
      <c r="BL127" s="17" t="s">
        <v>124</v>
      </c>
      <c r="BM127" s="215" t="s">
        <v>190</v>
      </c>
    </row>
    <row r="128" s="13" customFormat="1">
      <c r="A128" s="13"/>
      <c r="B128" s="222"/>
      <c r="C128" s="223"/>
      <c r="D128" s="224" t="s">
        <v>128</v>
      </c>
      <c r="E128" s="225" t="s">
        <v>19</v>
      </c>
      <c r="F128" s="226" t="s">
        <v>191</v>
      </c>
      <c r="G128" s="223"/>
      <c r="H128" s="227">
        <v>130</v>
      </c>
      <c r="I128" s="228"/>
      <c r="J128" s="223"/>
      <c r="K128" s="223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128</v>
      </c>
      <c r="AU128" s="233" t="s">
        <v>79</v>
      </c>
      <c r="AV128" s="13" t="s">
        <v>79</v>
      </c>
      <c r="AW128" s="13" t="s">
        <v>31</v>
      </c>
      <c r="AX128" s="13" t="s">
        <v>69</v>
      </c>
      <c r="AY128" s="233" t="s">
        <v>117</v>
      </c>
    </row>
    <row r="129" s="14" customFormat="1">
      <c r="A129" s="14"/>
      <c r="B129" s="234"/>
      <c r="C129" s="235"/>
      <c r="D129" s="224" t="s">
        <v>128</v>
      </c>
      <c r="E129" s="236" t="s">
        <v>19</v>
      </c>
      <c r="F129" s="237" t="s">
        <v>130</v>
      </c>
      <c r="G129" s="235"/>
      <c r="H129" s="238">
        <v>130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4" t="s">
        <v>128</v>
      </c>
      <c r="AU129" s="244" t="s">
        <v>79</v>
      </c>
      <c r="AV129" s="14" t="s">
        <v>124</v>
      </c>
      <c r="AW129" s="14" t="s">
        <v>31</v>
      </c>
      <c r="AX129" s="14" t="s">
        <v>77</v>
      </c>
      <c r="AY129" s="244" t="s">
        <v>117</v>
      </c>
    </row>
    <row r="130" s="12" customFormat="1" ht="22.8" customHeight="1">
      <c r="A130" s="12"/>
      <c r="B130" s="188"/>
      <c r="C130" s="189"/>
      <c r="D130" s="190" t="s">
        <v>68</v>
      </c>
      <c r="E130" s="202" t="s">
        <v>79</v>
      </c>
      <c r="F130" s="202" t="s">
        <v>192</v>
      </c>
      <c r="G130" s="189"/>
      <c r="H130" s="189"/>
      <c r="I130" s="192"/>
      <c r="J130" s="203">
        <f>BK130</f>
        <v>0</v>
      </c>
      <c r="K130" s="189"/>
      <c r="L130" s="194"/>
      <c r="M130" s="195"/>
      <c r="N130" s="196"/>
      <c r="O130" s="196"/>
      <c r="P130" s="197">
        <f>SUM(P131:P137)</f>
        <v>0</v>
      </c>
      <c r="Q130" s="196"/>
      <c r="R130" s="197">
        <f>SUM(R131:R137)</f>
        <v>37.424100000000003</v>
      </c>
      <c r="S130" s="196"/>
      <c r="T130" s="198">
        <f>SUM(T131:T137)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99" t="s">
        <v>77</v>
      </c>
      <c r="AT130" s="200" t="s">
        <v>68</v>
      </c>
      <c r="AU130" s="200" t="s">
        <v>77</v>
      </c>
      <c r="AY130" s="199" t="s">
        <v>117</v>
      </c>
      <c r="BK130" s="201">
        <f>SUM(BK131:BK137)</f>
        <v>0</v>
      </c>
    </row>
    <row r="131" s="2" customFormat="1" ht="16.5" customHeight="1">
      <c r="A131" s="38"/>
      <c r="B131" s="39"/>
      <c r="C131" s="204" t="s">
        <v>193</v>
      </c>
      <c r="D131" s="204" t="s">
        <v>119</v>
      </c>
      <c r="E131" s="205" t="s">
        <v>194</v>
      </c>
      <c r="F131" s="206" t="s">
        <v>195</v>
      </c>
      <c r="G131" s="207" t="s">
        <v>139</v>
      </c>
      <c r="H131" s="208">
        <v>68</v>
      </c>
      <c r="I131" s="209"/>
      <c r="J131" s="210">
        <f>ROUND(I131*H131,2)</f>
        <v>0</v>
      </c>
      <c r="K131" s="206" t="s">
        <v>19</v>
      </c>
      <c r="L131" s="44"/>
      <c r="M131" s="211" t="s">
        <v>19</v>
      </c>
      <c r="N131" s="212" t="s">
        <v>40</v>
      </c>
      <c r="O131" s="84"/>
      <c r="P131" s="213">
        <f>O131*H131</f>
        <v>0</v>
      </c>
      <c r="Q131" s="213">
        <v>0.22656999999999999</v>
      </c>
      <c r="R131" s="213">
        <f>Q131*H131</f>
        <v>15.40676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124</v>
      </c>
      <c r="AT131" s="215" t="s">
        <v>119</v>
      </c>
      <c r="AU131" s="215" t="s">
        <v>79</v>
      </c>
      <c r="AY131" s="17" t="s">
        <v>117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77</v>
      </c>
      <c r="BK131" s="216">
        <f>ROUND(I131*H131,2)</f>
        <v>0</v>
      </c>
      <c r="BL131" s="17" t="s">
        <v>124</v>
      </c>
      <c r="BM131" s="215" t="s">
        <v>196</v>
      </c>
    </row>
    <row r="132" s="2" customFormat="1" ht="16.5" customHeight="1">
      <c r="A132" s="38"/>
      <c r="B132" s="39"/>
      <c r="C132" s="204" t="s">
        <v>197</v>
      </c>
      <c r="D132" s="204" t="s">
        <v>119</v>
      </c>
      <c r="E132" s="205" t="s">
        <v>198</v>
      </c>
      <c r="F132" s="206" t="s">
        <v>199</v>
      </c>
      <c r="G132" s="207" t="s">
        <v>139</v>
      </c>
      <c r="H132" s="208">
        <v>68</v>
      </c>
      <c r="I132" s="209"/>
      <c r="J132" s="210">
        <f>ROUND(I132*H132,2)</f>
        <v>0</v>
      </c>
      <c r="K132" s="206" t="s">
        <v>19</v>
      </c>
      <c r="L132" s="44"/>
      <c r="M132" s="211" t="s">
        <v>19</v>
      </c>
      <c r="N132" s="212" t="s">
        <v>40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124</v>
      </c>
      <c r="AT132" s="215" t="s">
        <v>119</v>
      </c>
      <c r="AU132" s="215" t="s">
        <v>79</v>
      </c>
      <c r="AY132" s="17" t="s">
        <v>117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77</v>
      </c>
      <c r="BK132" s="216">
        <f>ROUND(I132*H132,2)</f>
        <v>0</v>
      </c>
      <c r="BL132" s="17" t="s">
        <v>124</v>
      </c>
      <c r="BM132" s="215" t="s">
        <v>200</v>
      </c>
    </row>
    <row r="133" s="2" customFormat="1" ht="16.5" customHeight="1">
      <c r="A133" s="38"/>
      <c r="B133" s="39"/>
      <c r="C133" s="245" t="s">
        <v>8</v>
      </c>
      <c r="D133" s="245" t="s">
        <v>181</v>
      </c>
      <c r="E133" s="246" t="s">
        <v>201</v>
      </c>
      <c r="F133" s="247" t="s">
        <v>202</v>
      </c>
      <c r="G133" s="248" t="s">
        <v>168</v>
      </c>
      <c r="H133" s="249">
        <v>21.960000000000001</v>
      </c>
      <c r="I133" s="250"/>
      <c r="J133" s="251">
        <f>ROUND(I133*H133,2)</f>
        <v>0</v>
      </c>
      <c r="K133" s="247" t="s">
        <v>123</v>
      </c>
      <c r="L133" s="252"/>
      <c r="M133" s="253" t="s">
        <v>19</v>
      </c>
      <c r="N133" s="254" t="s">
        <v>40</v>
      </c>
      <c r="O133" s="84"/>
      <c r="P133" s="213">
        <f>O133*H133</f>
        <v>0</v>
      </c>
      <c r="Q133" s="213">
        <v>1</v>
      </c>
      <c r="R133" s="213">
        <f>Q133*H133</f>
        <v>21.960000000000001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165</v>
      </c>
      <c r="AT133" s="215" t="s">
        <v>181</v>
      </c>
      <c r="AU133" s="215" t="s">
        <v>79</v>
      </c>
      <c r="AY133" s="17" t="s">
        <v>117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77</v>
      </c>
      <c r="BK133" s="216">
        <f>ROUND(I133*H133,2)</f>
        <v>0</v>
      </c>
      <c r="BL133" s="17" t="s">
        <v>124</v>
      </c>
      <c r="BM133" s="215" t="s">
        <v>203</v>
      </c>
    </row>
    <row r="134" s="13" customFormat="1">
      <c r="A134" s="13"/>
      <c r="B134" s="222"/>
      <c r="C134" s="223"/>
      <c r="D134" s="224" t="s">
        <v>128</v>
      </c>
      <c r="E134" s="225" t="s">
        <v>19</v>
      </c>
      <c r="F134" s="226" t="s">
        <v>204</v>
      </c>
      <c r="G134" s="223"/>
      <c r="H134" s="227">
        <v>21.960000000000001</v>
      </c>
      <c r="I134" s="228"/>
      <c r="J134" s="223"/>
      <c r="K134" s="223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128</v>
      </c>
      <c r="AU134" s="233" t="s">
        <v>79</v>
      </c>
      <c r="AV134" s="13" t="s">
        <v>79</v>
      </c>
      <c r="AW134" s="13" t="s">
        <v>31</v>
      </c>
      <c r="AX134" s="13" t="s">
        <v>69</v>
      </c>
      <c r="AY134" s="233" t="s">
        <v>117</v>
      </c>
    </row>
    <row r="135" s="14" customFormat="1">
      <c r="A135" s="14"/>
      <c r="B135" s="234"/>
      <c r="C135" s="235"/>
      <c r="D135" s="224" t="s">
        <v>128</v>
      </c>
      <c r="E135" s="236" t="s">
        <v>19</v>
      </c>
      <c r="F135" s="237" t="s">
        <v>130</v>
      </c>
      <c r="G135" s="235"/>
      <c r="H135" s="238">
        <v>21.960000000000001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4" t="s">
        <v>128</v>
      </c>
      <c r="AU135" s="244" t="s">
        <v>79</v>
      </c>
      <c r="AV135" s="14" t="s">
        <v>124</v>
      </c>
      <c r="AW135" s="14" t="s">
        <v>31</v>
      </c>
      <c r="AX135" s="14" t="s">
        <v>77</v>
      </c>
      <c r="AY135" s="244" t="s">
        <v>117</v>
      </c>
    </row>
    <row r="136" s="2" customFormat="1" ht="16.5" customHeight="1">
      <c r="A136" s="38"/>
      <c r="B136" s="39"/>
      <c r="C136" s="204" t="s">
        <v>205</v>
      </c>
      <c r="D136" s="204" t="s">
        <v>119</v>
      </c>
      <c r="E136" s="205" t="s">
        <v>206</v>
      </c>
      <c r="F136" s="206" t="s">
        <v>207</v>
      </c>
      <c r="G136" s="207" t="s">
        <v>122</v>
      </c>
      <c r="H136" s="208">
        <v>122</v>
      </c>
      <c r="I136" s="209"/>
      <c r="J136" s="210">
        <f>ROUND(I136*H136,2)</f>
        <v>0</v>
      </c>
      <c r="K136" s="206" t="s">
        <v>123</v>
      </c>
      <c r="L136" s="44"/>
      <c r="M136" s="211" t="s">
        <v>19</v>
      </c>
      <c r="N136" s="212" t="s">
        <v>40</v>
      </c>
      <c r="O136" s="84"/>
      <c r="P136" s="213">
        <f>O136*H136</f>
        <v>0</v>
      </c>
      <c r="Q136" s="213">
        <v>0.00046999999999999999</v>
      </c>
      <c r="R136" s="213">
        <f>Q136*H136</f>
        <v>0.057339999999999995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124</v>
      </c>
      <c r="AT136" s="215" t="s">
        <v>119</v>
      </c>
      <c r="AU136" s="215" t="s">
        <v>79</v>
      </c>
      <c r="AY136" s="17" t="s">
        <v>117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77</v>
      </c>
      <c r="BK136" s="216">
        <f>ROUND(I136*H136,2)</f>
        <v>0</v>
      </c>
      <c r="BL136" s="17" t="s">
        <v>124</v>
      </c>
      <c r="BM136" s="215" t="s">
        <v>208</v>
      </c>
    </row>
    <row r="137" s="2" customFormat="1">
      <c r="A137" s="38"/>
      <c r="B137" s="39"/>
      <c r="C137" s="40"/>
      <c r="D137" s="217" t="s">
        <v>126</v>
      </c>
      <c r="E137" s="40"/>
      <c r="F137" s="218" t="s">
        <v>209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126</v>
      </c>
      <c r="AU137" s="17" t="s">
        <v>79</v>
      </c>
    </row>
    <row r="138" s="12" customFormat="1" ht="22.8" customHeight="1">
      <c r="A138" s="12"/>
      <c r="B138" s="188"/>
      <c r="C138" s="189"/>
      <c r="D138" s="190" t="s">
        <v>68</v>
      </c>
      <c r="E138" s="202" t="s">
        <v>148</v>
      </c>
      <c r="F138" s="202" t="s">
        <v>210</v>
      </c>
      <c r="G138" s="189"/>
      <c r="H138" s="189"/>
      <c r="I138" s="192"/>
      <c r="J138" s="203">
        <f>BK138</f>
        <v>0</v>
      </c>
      <c r="K138" s="189"/>
      <c r="L138" s="194"/>
      <c r="M138" s="195"/>
      <c r="N138" s="196"/>
      <c r="O138" s="196"/>
      <c r="P138" s="197">
        <f>SUM(P139:P179)</f>
        <v>0</v>
      </c>
      <c r="Q138" s="196"/>
      <c r="R138" s="197">
        <f>SUM(R139:R179)</f>
        <v>91.15449000000001</v>
      </c>
      <c r="S138" s="196"/>
      <c r="T138" s="198">
        <f>SUM(T139:T179)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9" t="s">
        <v>77</v>
      </c>
      <c r="AT138" s="200" t="s">
        <v>68</v>
      </c>
      <c r="AU138" s="200" t="s">
        <v>77</v>
      </c>
      <c r="AY138" s="199" t="s">
        <v>117</v>
      </c>
      <c r="BK138" s="201">
        <f>SUM(BK139:BK179)</f>
        <v>0</v>
      </c>
    </row>
    <row r="139" s="2" customFormat="1" ht="16.5" customHeight="1">
      <c r="A139" s="38"/>
      <c r="B139" s="39"/>
      <c r="C139" s="204" t="s">
        <v>211</v>
      </c>
      <c r="D139" s="204" t="s">
        <v>119</v>
      </c>
      <c r="E139" s="205" t="s">
        <v>212</v>
      </c>
      <c r="F139" s="206" t="s">
        <v>213</v>
      </c>
      <c r="G139" s="207" t="s">
        <v>122</v>
      </c>
      <c r="H139" s="208">
        <v>303</v>
      </c>
      <c r="I139" s="209"/>
      <c r="J139" s="210">
        <f>ROUND(I139*H139,2)</f>
        <v>0</v>
      </c>
      <c r="K139" s="206" t="s">
        <v>123</v>
      </c>
      <c r="L139" s="44"/>
      <c r="M139" s="211" t="s">
        <v>19</v>
      </c>
      <c r="N139" s="212" t="s">
        <v>40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124</v>
      </c>
      <c r="AT139" s="215" t="s">
        <v>119</v>
      </c>
      <c r="AU139" s="215" t="s">
        <v>79</v>
      </c>
      <c r="AY139" s="17" t="s">
        <v>117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77</v>
      </c>
      <c r="BK139" s="216">
        <f>ROUND(I139*H139,2)</f>
        <v>0</v>
      </c>
      <c r="BL139" s="17" t="s">
        <v>124</v>
      </c>
      <c r="BM139" s="215" t="s">
        <v>214</v>
      </c>
    </row>
    <row r="140" s="2" customFormat="1">
      <c r="A140" s="38"/>
      <c r="B140" s="39"/>
      <c r="C140" s="40"/>
      <c r="D140" s="217" t="s">
        <v>126</v>
      </c>
      <c r="E140" s="40"/>
      <c r="F140" s="218" t="s">
        <v>215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126</v>
      </c>
      <c r="AU140" s="17" t="s">
        <v>79</v>
      </c>
    </row>
    <row r="141" s="13" customFormat="1">
      <c r="A141" s="13"/>
      <c r="B141" s="222"/>
      <c r="C141" s="223"/>
      <c r="D141" s="224" t="s">
        <v>128</v>
      </c>
      <c r="E141" s="225" t="s">
        <v>19</v>
      </c>
      <c r="F141" s="226" t="s">
        <v>216</v>
      </c>
      <c r="G141" s="223"/>
      <c r="H141" s="227">
        <v>303</v>
      </c>
      <c r="I141" s="228"/>
      <c r="J141" s="223"/>
      <c r="K141" s="223"/>
      <c r="L141" s="229"/>
      <c r="M141" s="230"/>
      <c r="N141" s="231"/>
      <c r="O141" s="231"/>
      <c r="P141" s="231"/>
      <c r="Q141" s="231"/>
      <c r="R141" s="231"/>
      <c r="S141" s="231"/>
      <c r="T141" s="23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3" t="s">
        <v>128</v>
      </c>
      <c r="AU141" s="233" t="s">
        <v>79</v>
      </c>
      <c r="AV141" s="13" t="s">
        <v>79</v>
      </c>
      <c r="AW141" s="13" t="s">
        <v>31</v>
      </c>
      <c r="AX141" s="13" t="s">
        <v>69</v>
      </c>
      <c r="AY141" s="233" t="s">
        <v>117</v>
      </c>
    </row>
    <row r="142" s="14" customFormat="1">
      <c r="A142" s="14"/>
      <c r="B142" s="234"/>
      <c r="C142" s="235"/>
      <c r="D142" s="224" t="s">
        <v>128</v>
      </c>
      <c r="E142" s="236" t="s">
        <v>19</v>
      </c>
      <c r="F142" s="237" t="s">
        <v>130</v>
      </c>
      <c r="G142" s="235"/>
      <c r="H142" s="238">
        <v>303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4" t="s">
        <v>128</v>
      </c>
      <c r="AU142" s="244" t="s">
        <v>79</v>
      </c>
      <c r="AV142" s="14" t="s">
        <v>124</v>
      </c>
      <c r="AW142" s="14" t="s">
        <v>31</v>
      </c>
      <c r="AX142" s="14" t="s">
        <v>77</v>
      </c>
      <c r="AY142" s="244" t="s">
        <v>117</v>
      </c>
    </row>
    <row r="143" s="2" customFormat="1" ht="16.5" customHeight="1">
      <c r="A143" s="38"/>
      <c r="B143" s="39"/>
      <c r="C143" s="204" t="s">
        <v>217</v>
      </c>
      <c r="D143" s="204" t="s">
        <v>119</v>
      </c>
      <c r="E143" s="205" t="s">
        <v>218</v>
      </c>
      <c r="F143" s="206" t="s">
        <v>219</v>
      </c>
      <c r="G143" s="207" t="s">
        <v>122</v>
      </c>
      <c r="H143" s="208">
        <v>140</v>
      </c>
      <c r="I143" s="209"/>
      <c r="J143" s="210">
        <f>ROUND(I143*H143,2)</f>
        <v>0</v>
      </c>
      <c r="K143" s="206" t="s">
        <v>123</v>
      </c>
      <c r="L143" s="44"/>
      <c r="M143" s="211" t="s">
        <v>19</v>
      </c>
      <c r="N143" s="212" t="s">
        <v>40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124</v>
      </c>
      <c r="AT143" s="215" t="s">
        <v>119</v>
      </c>
      <c r="AU143" s="215" t="s">
        <v>79</v>
      </c>
      <c r="AY143" s="17" t="s">
        <v>117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77</v>
      </c>
      <c r="BK143" s="216">
        <f>ROUND(I143*H143,2)</f>
        <v>0</v>
      </c>
      <c r="BL143" s="17" t="s">
        <v>124</v>
      </c>
      <c r="BM143" s="215" t="s">
        <v>220</v>
      </c>
    </row>
    <row r="144" s="2" customFormat="1">
      <c r="A144" s="38"/>
      <c r="B144" s="39"/>
      <c r="C144" s="40"/>
      <c r="D144" s="217" t="s">
        <v>126</v>
      </c>
      <c r="E144" s="40"/>
      <c r="F144" s="218" t="s">
        <v>221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126</v>
      </c>
      <c r="AU144" s="17" t="s">
        <v>79</v>
      </c>
    </row>
    <row r="145" s="2" customFormat="1" ht="16.5" customHeight="1">
      <c r="A145" s="38"/>
      <c r="B145" s="39"/>
      <c r="C145" s="204" t="s">
        <v>222</v>
      </c>
      <c r="D145" s="204" t="s">
        <v>119</v>
      </c>
      <c r="E145" s="205" t="s">
        <v>223</v>
      </c>
      <c r="F145" s="206" t="s">
        <v>224</v>
      </c>
      <c r="G145" s="207" t="s">
        <v>122</v>
      </c>
      <c r="H145" s="208">
        <v>333</v>
      </c>
      <c r="I145" s="209"/>
      <c r="J145" s="210">
        <f>ROUND(I145*H145,2)</f>
        <v>0</v>
      </c>
      <c r="K145" s="206" t="s">
        <v>123</v>
      </c>
      <c r="L145" s="44"/>
      <c r="M145" s="211" t="s">
        <v>19</v>
      </c>
      <c r="N145" s="212" t="s">
        <v>40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124</v>
      </c>
      <c r="AT145" s="215" t="s">
        <v>119</v>
      </c>
      <c r="AU145" s="215" t="s">
        <v>79</v>
      </c>
      <c r="AY145" s="17" t="s">
        <v>117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77</v>
      </c>
      <c r="BK145" s="216">
        <f>ROUND(I145*H145,2)</f>
        <v>0</v>
      </c>
      <c r="BL145" s="17" t="s">
        <v>124</v>
      </c>
      <c r="BM145" s="215" t="s">
        <v>225</v>
      </c>
    </row>
    <row r="146" s="2" customFormat="1">
      <c r="A146" s="38"/>
      <c r="B146" s="39"/>
      <c r="C146" s="40"/>
      <c r="D146" s="217" t="s">
        <v>126</v>
      </c>
      <c r="E146" s="40"/>
      <c r="F146" s="218" t="s">
        <v>226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126</v>
      </c>
      <c r="AU146" s="17" t="s">
        <v>79</v>
      </c>
    </row>
    <row r="147" s="13" customFormat="1">
      <c r="A147" s="13"/>
      <c r="B147" s="222"/>
      <c r="C147" s="223"/>
      <c r="D147" s="224" t="s">
        <v>128</v>
      </c>
      <c r="E147" s="225" t="s">
        <v>19</v>
      </c>
      <c r="F147" s="226" t="s">
        <v>227</v>
      </c>
      <c r="G147" s="223"/>
      <c r="H147" s="227">
        <v>333</v>
      </c>
      <c r="I147" s="228"/>
      <c r="J147" s="223"/>
      <c r="K147" s="223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128</v>
      </c>
      <c r="AU147" s="233" t="s">
        <v>79</v>
      </c>
      <c r="AV147" s="13" t="s">
        <v>79</v>
      </c>
      <c r="AW147" s="13" t="s">
        <v>31</v>
      </c>
      <c r="AX147" s="13" t="s">
        <v>69</v>
      </c>
      <c r="AY147" s="233" t="s">
        <v>117</v>
      </c>
    </row>
    <row r="148" s="14" customFormat="1">
      <c r="A148" s="14"/>
      <c r="B148" s="234"/>
      <c r="C148" s="235"/>
      <c r="D148" s="224" t="s">
        <v>128</v>
      </c>
      <c r="E148" s="236" t="s">
        <v>19</v>
      </c>
      <c r="F148" s="237" t="s">
        <v>130</v>
      </c>
      <c r="G148" s="235"/>
      <c r="H148" s="238">
        <v>333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128</v>
      </c>
      <c r="AU148" s="244" t="s">
        <v>79</v>
      </c>
      <c r="AV148" s="14" t="s">
        <v>124</v>
      </c>
      <c r="AW148" s="14" t="s">
        <v>31</v>
      </c>
      <c r="AX148" s="14" t="s">
        <v>77</v>
      </c>
      <c r="AY148" s="244" t="s">
        <v>117</v>
      </c>
    </row>
    <row r="149" s="2" customFormat="1" ht="21.75" customHeight="1">
      <c r="A149" s="38"/>
      <c r="B149" s="39"/>
      <c r="C149" s="204" t="s">
        <v>228</v>
      </c>
      <c r="D149" s="204" t="s">
        <v>119</v>
      </c>
      <c r="E149" s="205" t="s">
        <v>229</v>
      </c>
      <c r="F149" s="206" t="s">
        <v>230</v>
      </c>
      <c r="G149" s="207" t="s">
        <v>122</v>
      </c>
      <c r="H149" s="208">
        <v>443</v>
      </c>
      <c r="I149" s="209"/>
      <c r="J149" s="210">
        <f>ROUND(I149*H149,2)</f>
        <v>0</v>
      </c>
      <c r="K149" s="206" t="s">
        <v>123</v>
      </c>
      <c r="L149" s="44"/>
      <c r="M149" s="211" t="s">
        <v>19</v>
      </c>
      <c r="N149" s="212" t="s">
        <v>40</v>
      </c>
      <c r="O149" s="84"/>
      <c r="P149" s="213">
        <f>O149*H149</f>
        <v>0</v>
      </c>
      <c r="Q149" s="213">
        <v>0.098479999999999998</v>
      </c>
      <c r="R149" s="213">
        <f>Q149*H149</f>
        <v>43.626640000000002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124</v>
      </c>
      <c r="AT149" s="215" t="s">
        <v>119</v>
      </c>
      <c r="AU149" s="215" t="s">
        <v>79</v>
      </c>
      <c r="AY149" s="17" t="s">
        <v>117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77</v>
      </c>
      <c r="BK149" s="216">
        <f>ROUND(I149*H149,2)</f>
        <v>0</v>
      </c>
      <c r="BL149" s="17" t="s">
        <v>124</v>
      </c>
      <c r="BM149" s="215" t="s">
        <v>231</v>
      </c>
    </row>
    <row r="150" s="2" customFormat="1">
      <c r="A150" s="38"/>
      <c r="B150" s="39"/>
      <c r="C150" s="40"/>
      <c r="D150" s="217" t="s">
        <v>126</v>
      </c>
      <c r="E150" s="40"/>
      <c r="F150" s="218" t="s">
        <v>232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126</v>
      </c>
      <c r="AU150" s="17" t="s">
        <v>79</v>
      </c>
    </row>
    <row r="151" s="13" customFormat="1">
      <c r="A151" s="13"/>
      <c r="B151" s="222"/>
      <c r="C151" s="223"/>
      <c r="D151" s="224" t="s">
        <v>128</v>
      </c>
      <c r="E151" s="225" t="s">
        <v>19</v>
      </c>
      <c r="F151" s="226" t="s">
        <v>233</v>
      </c>
      <c r="G151" s="223"/>
      <c r="H151" s="227">
        <v>443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128</v>
      </c>
      <c r="AU151" s="233" t="s">
        <v>79</v>
      </c>
      <c r="AV151" s="13" t="s">
        <v>79</v>
      </c>
      <c r="AW151" s="13" t="s">
        <v>31</v>
      </c>
      <c r="AX151" s="13" t="s">
        <v>69</v>
      </c>
      <c r="AY151" s="233" t="s">
        <v>117</v>
      </c>
    </row>
    <row r="152" s="14" customFormat="1">
      <c r="A152" s="14"/>
      <c r="B152" s="234"/>
      <c r="C152" s="235"/>
      <c r="D152" s="224" t="s">
        <v>128</v>
      </c>
      <c r="E152" s="236" t="s">
        <v>19</v>
      </c>
      <c r="F152" s="237" t="s">
        <v>130</v>
      </c>
      <c r="G152" s="235"/>
      <c r="H152" s="238">
        <v>443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4" t="s">
        <v>128</v>
      </c>
      <c r="AU152" s="244" t="s">
        <v>79</v>
      </c>
      <c r="AV152" s="14" t="s">
        <v>124</v>
      </c>
      <c r="AW152" s="14" t="s">
        <v>31</v>
      </c>
      <c r="AX152" s="14" t="s">
        <v>77</v>
      </c>
      <c r="AY152" s="244" t="s">
        <v>117</v>
      </c>
    </row>
    <row r="153" s="2" customFormat="1" ht="16.5" customHeight="1">
      <c r="A153" s="38"/>
      <c r="B153" s="39"/>
      <c r="C153" s="204" t="s">
        <v>7</v>
      </c>
      <c r="D153" s="204" t="s">
        <v>119</v>
      </c>
      <c r="E153" s="205" t="s">
        <v>234</v>
      </c>
      <c r="F153" s="206" t="s">
        <v>235</v>
      </c>
      <c r="G153" s="207" t="s">
        <v>122</v>
      </c>
      <c r="H153" s="208">
        <v>3</v>
      </c>
      <c r="I153" s="209"/>
      <c r="J153" s="210">
        <f>ROUND(I153*H153,2)</f>
        <v>0</v>
      </c>
      <c r="K153" s="206" t="s">
        <v>123</v>
      </c>
      <c r="L153" s="44"/>
      <c r="M153" s="211" t="s">
        <v>19</v>
      </c>
      <c r="N153" s="212" t="s">
        <v>40</v>
      </c>
      <c r="O153" s="84"/>
      <c r="P153" s="213">
        <f>O153*H153</f>
        <v>0</v>
      </c>
      <c r="Q153" s="213">
        <v>0.52370000000000005</v>
      </c>
      <c r="R153" s="213">
        <f>Q153*H153</f>
        <v>1.5711000000000002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124</v>
      </c>
      <c r="AT153" s="215" t="s">
        <v>119</v>
      </c>
      <c r="AU153" s="215" t="s">
        <v>79</v>
      </c>
      <c r="AY153" s="17" t="s">
        <v>117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77</v>
      </c>
      <c r="BK153" s="216">
        <f>ROUND(I153*H153,2)</f>
        <v>0</v>
      </c>
      <c r="BL153" s="17" t="s">
        <v>124</v>
      </c>
      <c r="BM153" s="215" t="s">
        <v>236</v>
      </c>
    </row>
    <row r="154" s="2" customFormat="1">
      <c r="A154" s="38"/>
      <c r="B154" s="39"/>
      <c r="C154" s="40"/>
      <c r="D154" s="217" t="s">
        <v>126</v>
      </c>
      <c r="E154" s="40"/>
      <c r="F154" s="218" t="s">
        <v>237</v>
      </c>
      <c r="G154" s="40"/>
      <c r="H154" s="40"/>
      <c r="I154" s="219"/>
      <c r="J154" s="40"/>
      <c r="K154" s="40"/>
      <c r="L154" s="44"/>
      <c r="M154" s="220"/>
      <c r="N154" s="221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126</v>
      </c>
      <c r="AU154" s="17" t="s">
        <v>79</v>
      </c>
    </row>
    <row r="155" s="2" customFormat="1" ht="16.5" customHeight="1">
      <c r="A155" s="38"/>
      <c r="B155" s="39"/>
      <c r="C155" s="204" t="s">
        <v>238</v>
      </c>
      <c r="D155" s="204" t="s">
        <v>119</v>
      </c>
      <c r="E155" s="205" t="s">
        <v>239</v>
      </c>
      <c r="F155" s="206" t="s">
        <v>240</v>
      </c>
      <c r="G155" s="207" t="s">
        <v>122</v>
      </c>
      <c r="H155" s="208">
        <v>233</v>
      </c>
      <c r="I155" s="209"/>
      <c r="J155" s="210">
        <f>ROUND(I155*H155,2)</f>
        <v>0</v>
      </c>
      <c r="K155" s="206" t="s">
        <v>123</v>
      </c>
      <c r="L155" s="44"/>
      <c r="M155" s="211" t="s">
        <v>19</v>
      </c>
      <c r="N155" s="212" t="s">
        <v>40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124</v>
      </c>
      <c r="AT155" s="215" t="s">
        <v>119</v>
      </c>
      <c r="AU155" s="215" t="s">
        <v>79</v>
      </c>
      <c r="AY155" s="17" t="s">
        <v>117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77</v>
      </c>
      <c r="BK155" s="216">
        <f>ROUND(I155*H155,2)</f>
        <v>0</v>
      </c>
      <c r="BL155" s="17" t="s">
        <v>124</v>
      </c>
      <c r="BM155" s="215" t="s">
        <v>241</v>
      </c>
    </row>
    <row r="156" s="2" customFormat="1">
      <c r="A156" s="38"/>
      <c r="B156" s="39"/>
      <c r="C156" s="40"/>
      <c r="D156" s="217" t="s">
        <v>126</v>
      </c>
      <c r="E156" s="40"/>
      <c r="F156" s="218" t="s">
        <v>242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126</v>
      </c>
      <c r="AU156" s="17" t="s">
        <v>79</v>
      </c>
    </row>
    <row r="157" s="13" customFormat="1">
      <c r="A157" s="13"/>
      <c r="B157" s="222"/>
      <c r="C157" s="223"/>
      <c r="D157" s="224" t="s">
        <v>128</v>
      </c>
      <c r="E157" s="225" t="s">
        <v>19</v>
      </c>
      <c r="F157" s="226" t="s">
        <v>243</v>
      </c>
      <c r="G157" s="223"/>
      <c r="H157" s="227">
        <v>233</v>
      </c>
      <c r="I157" s="228"/>
      <c r="J157" s="223"/>
      <c r="K157" s="223"/>
      <c r="L157" s="229"/>
      <c r="M157" s="230"/>
      <c r="N157" s="231"/>
      <c r="O157" s="231"/>
      <c r="P157" s="231"/>
      <c r="Q157" s="231"/>
      <c r="R157" s="231"/>
      <c r="S157" s="231"/>
      <c r="T157" s="23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3" t="s">
        <v>128</v>
      </c>
      <c r="AU157" s="233" t="s">
        <v>79</v>
      </c>
      <c r="AV157" s="13" t="s">
        <v>79</v>
      </c>
      <c r="AW157" s="13" t="s">
        <v>31</v>
      </c>
      <c r="AX157" s="13" t="s">
        <v>69</v>
      </c>
      <c r="AY157" s="233" t="s">
        <v>117</v>
      </c>
    </row>
    <row r="158" s="14" customFormat="1">
      <c r="A158" s="14"/>
      <c r="B158" s="234"/>
      <c r="C158" s="235"/>
      <c r="D158" s="224" t="s">
        <v>128</v>
      </c>
      <c r="E158" s="236" t="s">
        <v>19</v>
      </c>
      <c r="F158" s="237" t="s">
        <v>130</v>
      </c>
      <c r="G158" s="235"/>
      <c r="H158" s="238">
        <v>233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4" t="s">
        <v>128</v>
      </c>
      <c r="AU158" s="244" t="s">
        <v>79</v>
      </c>
      <c r="AV158" s="14" t="s">
        <v>124</v>
      </c>
      <c r="AW158" s="14" t="s">
        <v>31</v>
      </c>
      <c r="AX158" s="14" t="s">
        <v>77</v>
      </c>
      <c r="AY158" s="244" t="s">
        <v>117</v>
      </c>
    </row>
    <row r="159" s="2" customFormat="1" ht="16.5" customHeight="1">
      <c r="A159" s="38"/>
      <c r="B159" s="39"/>
      <c r="C159" s="204" t="s">
        <v>244</v>
      </c>
      <c r="D159" s="204" t="s">
        <v>119</v>
      </c>
      <c r="E159" s="205" t="s">
        <v>245</v>
      </c>
      <c r="F159" s="206" t="s">
        <v>246</v>
      </c>
      <c r="G159" s="207" t="s">
        <v>122</v>
      </c>
      <c r="H159" s="208">
        <v>233</v>
      </c>
      <c r="I159" s="209"/>
      <c r="J159" s="210">
        <f>ROUND(I159*H159,2)</f>
        <v>0</v>
      </c>
      <c r="K159" s="206" t="s">
        <v>123</v>
      </c>
      <c r="L159" s="44"/>
      <c r="M159" s="211" t="s">
        <v>19</v>
      </c>
      <c r="N159" s="212" t="s">
        <v>40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124</v>
      </c>
      <c r="AT159" s="215" t="s">
        <v>119</v>
      </c>
      <c r="AU159" s="215" t="s">
        <v>79</v>
      </c>
      <c r="AY159" s="17" t="s">
        <v>117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77</v>
      </c>
      <c r="BK159" s="216">
        <f>ROUND(I159*H159,2)</f>
        <v>0</v>
      </c>
      <c r="BL159" s="17" t="s">
        <v>124</v>
      </c>
      <c r="BM159" s="215" t="s">
        <v>247</v>
      </c>
    </row>
    <row r="160" s="2" customFormat="1">
      <c r="A160" s="38"/>
      <c r="B160" s="39"/>
      <c r="C160" s="40"/>
      <c r="D160" s="217" t="s">
        <v>126</v>
      </c>
      <c r="E160" s="40"/>
      <c r="F160" s="218" t="s">
        <v>248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126</v>
      </c>
      <c r="AU160" s="17" t="s">
        <v>79</v>
      </c>
    </row>
    <row r="161" s="13" customFormat="1">
      <c r="A161" s="13"/>
      <c r="B161" s="222"/>
      <c r="C161" s="223"/>
      <c r="D161" s="224" t="s">
        <v>128</v>
      </c>
      <c r="E161" s="225" t="s">
        <v>19</v>
      </c>
      <c r="F161" s="226" t="s">
        <v>243</v>
      </c>
      <c r="G161" s="223"/>
      <c r="H161" s="227">
        <v>233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128</v>
      </c>
      <c r="AU161" s="233" t="s">
        <v>79</v>
      </c>
      <c r="AV161" s="13" t="s">
        <v>79</v>
      </c>
      <c r="AW161" s="13" t="s">
        <v>31</v>
      </c>
      <c r="AX161" s="13" t="s">
        <v>69</v>
      </c>
      <c r="AY161" s="233" t="s">
        <v>117</v>
      </c>
    </row>
    <row r="162" s="14" customFormat="1">
      <c r="A162" s="14"/>
      <c r="B162" s="234"/>
      <c r="C162" s="235"/>
      <c r="D162" s="224" t="s">
        <v>128</v>
      </c>
      <c r="E162" s="236" t="s">
        <v>19</v>
      </c>
      <c r="F162" s="237" t="s">
        <v>130</v>
      </c>
      <c r="G162" s="235"/>
      <c r="H162" s="238">
        <v>233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4" t="s">
        <v>128</v>
      </c>
      <c r="AU162" s="244" t="s">
        <v>79</v>
      </c>
      <c r="AV162" s="14" t="s">
        <v>124</v>
      </c>
      <c r="AW162" s="14" t="s">
        <v>31</v>
      </c>
      <c r="AX162" s="14" t="s">
        <v>77</v>
      </c>
      <c r="AY162" s="244" t="s">
        <v>117</v>
      </c>
    </row>
    <row r="163" s="2" customFormat="1" ht="16.5" customHeight="1">
      <c r="A163" s="38"/>
      <c r="B163" s="39"/>
      <c r="C163" s="204" t="s">
        <v>249</v>
      </c>
      <c r="D163" s="204" t="s">
        <v>119</v>
      </c>
      <c r="E163" s="205" t="s">
        <v>250</v>
      </c>
      <c r="F163" s="206" t="s">
        <v>251</v>
      </c>
      <c r="G163" s="207" t="s">
        <v>122</v>
      </c>
      <c r="H163" s="208">
        <v>233</v>
      </c>
      <c r="I163" s="209"/>
      <c r="J163" s="210">
        <f>ROUND(I163*H163,2)</f>
        <v>0</v>
      </c>
      <c r="K163" s="206" t="s">
        <v>123</v>
      </c>
      <c r="L163" s="44"/>
      <c r="M163" s="211" t="s">
        <v>19</v>
      </c>
      <c r="N163" s="212" t="s">
        <v>40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124</v>
      </c>
      <c r="AT163" s="215" t="s">
        <v>119</v>
      </c>
      <c r="AU163" s="215" t="s">
        <v>79</v>
      </c>
      <c r="AY163" s="17" t="s">
        <v>117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77</v>
      </c>
      <c r="BK163" s="216">
        <f>ROUND(I163*H163,2)</f>
        <v>0</v>
      </c>
      <c r="BL163" s="17" t="s">
        <v>124</v>
      </c>
      <c r="BM163" s="215" t="s">
        <v>252</v>
      </c>
    </row>
    <row r="164" s="2" customFormat="1">
      <c r="A164" s="38"/>
      <c r="B164" s="39"/>
      <c r="C164" s="40"/>
      <c r="D164" s="217" t="s">
        <v>126</v>
      </c>
      <c r="E164" s="40"/>
      <c r="F164" s="218" t="s">
        <v>253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126</v>
      </c>
      <c r="AU164" s="17" t="s">
        <v>79</v>
      </c>
    </row>
    <row r="165" s="13" customFormat="1">
      <c r="A165" s="13"/>
      <c r="B165" s="222"/>
      <c r="C165" s="223"/>
      <c r="D165" s="224" t="s">
        <v>128</v>
      </c>
      <c r="E165" s="225" t="s">
        <v>19</v>
      </c>
      <c r="F165" s="226" t="s">
        <v>243</v>
      </c>
      <c r="G165" s="223"/>
      <c r="H165" s="227">
        <v>233</v>
      </c>
      <c r="I165" s="228"/>
      <c r="J165" s="223"/>
      <c r="K165" s="223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128</v>
      </c>
      <c r="AU165" s="233" t="s">
        <v>79</v>
      </c>
      <c r="AV165" s="13" t="s">
        <v>79</v>
      </c>
      <c r="AW165" s="13" t="s">
        <v>31</v>
      </c>
      <c r="AX165" s="13" t="s">
        <v>69</v>
      </c>
      <c r="AY165" s="233" t="s">
        <v>117</v>
      </c>
    </row>
    <row r="166" s="14" customFormat="1">
      <c r="A166" s="14"/>
      <c r="B166" s="234"/>
      <c r="C166" s="235"/>
      <c r="D166" s="224" t="s">
        <v>128</v>
      </c>
      <c r="E166" s="236" t="s">
        <v>19</v>
      </c>
      <c r="F166" s="237" t="s">
        <v>130</v>
      </c>
      <c r="G166" s="235"/>
      <c r="H166" s="238">
        <v>233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4" t="s">
        <v>128</v>
      </c>
      <c r="AU166" s="244" t="s">
        <v>79</v>
      </c>
      <c r="AV166" s="14" t="s">
        <v>124</v>
      </c>
      <c r="AW166" s="14" t="s">
        <v>31</v>
      </c>
      <c r="AX166" s="14" t="s">
        <v>77</v>
      </c>
      <c r="AY166" s="244" t="s">
        <v>117</v>
      </c>
    </row>
    <row r="167" s="2" customFormat="1" ht="21.75" customHeight="1">
      <c r="A167" s="38"/>
      <c r="B167" s="39"/>
      <c r="C167" s="204" t="s">
        <v>254</v>
      </c>
      <c r="D167" s="204" t="s">
        <v>119</v>
      </c>
      <c r="E167" s="205" t="s">
        <v>255</v>
      </c>
      <c r="F167" s="206" t="s">
        <v>256</v>
      </c>
      <c r="G167" s="207" t="s">
        <v>122</v>
      </c>
      <c r="H167" s="208">
        <v>233</v>
      </c>
      <c r="I167" s="209"/>
      <c r="J167" s="210">
        <f>ROUND(I167*H167,2)</f>
        <v>0</v>
      </c>
      <c r="K167" s="206" t="s">
        <v>123</v>
      </c>
      <c r="L167" s="44"/>
      <c r="M167" s="211" t="s">
        <v>19</v>
      </c>
      <c r="N167" s="212" t="s">
        <v>40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124</v>
      </c>
      <c r="AT167" s="215" t="s">
        <v>119</v>
      </c>
      <c r="AU167" s="215" t="s">
        <v>79</v>
      </c>
      <c r="AY167" s="17" t="s">
        <v>117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77</v>
      </c>
      <c r="BK167" s="216">
        <f>ROUND(I167*H167,2)</f>
        <v>0</v>
      </c>
      <c r="BL167" s="17" t="s">
        <v>124</v>
      </c>
      <c r="BM167" s="215" t="s">
        <v>257</v>
      </c>
    </row>
    <row r="168" s="2" customFormat="1">
      <c r="A168" s="38"/>
      <c r="B168" s="39"/>
      <c r="C168" s="40"/>
      <c r="D168" s="217" t="s">
        <v>126</v>
      </c>
      <c r="E168" s="40"/>
      <c r="F168" s="218" t="s">
        <v>258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126</v>
      </c>
      <c r="AU168" s="17" t="s">
        <v>79</v>
      </c>
    </row>
    <row r="169" s="13" customFormat="1">
      <c r="A169" s="13"/>
      <c r="B169" s="222"/>
      <c r="C169" s="223"/>
      <c r="D169" s="224" t="s">
        <v>128</v>
      </c>
      <c r="E169" s="225" t="s">
        <v>19</v>
      </c>
      <c r="F169" s="226" t="s">
        <v>243</v>
      </c>
      <c r="G169" s="223"/>
      <c r="H169" s="227">
        <v>233</v>
      </c>
      <c r="I169" s="228"/>
      <c r="J169" s="223"/>
      <c r="K169" s="223"/>
      <c r="L169" s="229"/>
      <c r="M169" s="230"/>
      <c r="N169" s="231"/>
      <c r="O169" s="231"/>
      <c r="P169" s="231"/>
      <c r="Q169" s="231"/>
      <c r="R169" s="231"/>
      <c r="S169" s="231"/>
      <c r="T169" s="23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3" t="s">
        <v>128</v>
      </c>
      <c r="AU169" s="233" t="s">
        <v>79</v>
      </c>
      <c r="AV169" s="13" t="s">
        <v>79</v>
      </c>
      <c r="AW169" s="13" t="s">
        <v>31</v>
      </c>
      <c r="AX169" s="13" t="s">
        <v>69</v>
      </c>
      <c r="AY169" s="233" t="s">
        <v>117</v>
      </c>
    </row>
    <row r="170" s="14" customFormat="1">
      <c r="A170" s="14"/>
      <c r="B170" s="234"/>
      <c r="C170" s="235"/>
      <c r="D170" s="224" t="s">
        <v>128</v>
      </c>
      <c r="E170" s="236" t="s">
        <v>19</v>
      </c>
      <c r="F170" s="237" t="s">
        <v>130</v>
      </c>
      <c r="G170" s="235"/>
      <c r="H170" s="238">
        <v>233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128</v>
      </c>
      <c r="AU170" s="244" t="s">
        <v>79</v>
      </c>
      <c r="AV170" s="14" t="s">
        <v>124</v>
      </c>
      <c r="AW170" s="14" t="s">
        <v>31</v>
      </c>
      <c r="AX170" s="14" t="s">
        <v>77</v>
      </c>
      <c r="AY170" s="244" t="s">
        <v>117</v>
      </c>
    </row>
    <row r="171" s="2" customFormat="1" ht="16.5" customHeight="1">
      <c r="A171" s="38"/>
      <c r="B171" s="39"/>
      <c r="C171" s="204" t="s">
        <v>259</v>
      </c>
      <c r="D171" s="204" t="s">
        <v>119</v>
      </c>
      <c r="E171" s="205" t="s">
        <v>260</v>
      </c>
      <c r="F171" s="206" t="s">
        <v>261</v>
      </c>
      <c r="G171" s="207" t="s">
        <v>122</v>
      </c>
      <c r="H171" s="208">
        <v>15</v>
      </c>
      <c r="I171" s="209"/>
      <c r="J171" s="210">
        <f>ROUND(I171*H171,2)</f>
        <v>0</v>
      </c>
      <c r="K171" s="206" t="s">
        <v>123</v>
      </c>
      <c r="L171" s="44"/>
      <c r="M171" s="211" t="s">
        <v>19</v>
      </c>
      <c r="N171" s="212" t="s">
        <v>40</v>
      </c>
      <c r="O171" s="84"/>
      <c r="P171" s="213">
        <f>O171*H171</f>
        <v>0</v>
      </c>
      <c r="Q171" s="213">
        <v>0.084250000000000005</v>
      </c>
      <c r="R171" s="213">
        <f>Q171*H171</f>
        <v>1.2637500000000002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124</v>
      </c>
      <c r="AT171" s="215" t="s">
        <v>119</v>
      </c>
      <c r="AU171" s="215" t="s">
        <v>79</v>
      </c>
      <c r="AY171" s="17" t="s">
        <v>117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77</v>
      </c>
      <c r="BK171" s="216">
        <f>ROUND(I171*H171,2)</f>
        <v>0</v>
      </c>
      <c r="BL171" s="17" t="s">
        <v>124</v>
      </c>
      <c r="BM171" s="215" t="s">
        <v>262</v>
      </c>
    </row>
    <row r="172" s="2" customFormat="1">
      <c r="A172" s="38"/>
      <c r="B172" s="39"/>
      <c r="C172" s="40"/>
      <c r="D172" s="217" t="s">
        <v>126</v>
      </c>
      <c r="E172" s="40"/>
      <c r="F172" s="218" t="s">
        <v>263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126</v>
      </c>
      <c r="AU172" s="17" t="s">
        <v>79</v>
      </c>
    </row>
    <row r="173" s="2" customFormat="1" ht="16.5" customHeight="1">
      <c r="A173" s="38"/>
      <c r="B173" s="39"/>
      <c r="C173" s="245" t="s">
        <v>264</v>
      </c>
      <c r="D173" s="245" t="s">
        <v>181</v>
      </c>
      <c r="E173" s="246" t="s">
        <v>265</v>
      </c>
      <c r="F173" s="247" t="s">
        <v>266</v>
      </c>
      <c r="G173" s="248" t="s">
        <v>122</v>
      </c>
      <c r="H173" s="249">
        <v>15</v>
      </c>
      <c r="I173" s="250"/>
      <c r="J173" s="251">
        <f>ROUND(I173*H173,2)</f>
        <v>0</v>
      </c>
      <c r="K173" s="247" t="s">
        <v>123</v>
      </c>
      <c r="L173" s="252"/>
      <c r="M173" s="253" t="s">
        <v>19</v>
      </c>
      <c r="N173" s="254" t="s">
        <v>40</v>
      </c>
      <c r="O173" s="84"/>
      <c r="P173" s="213">
        <f>O173*H173</f>
        <v>0</v>
      </c>
      <c r="Q173" s="213">
        <v>0.13100000000000001</v>
      </c>
      <c r="R173" s="213">
        <f>Q173*H173</f>
        <v>1.9650000000000001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165</v>
      </c>
      <c r="AT173" s="215" t="s">
        <v>181</v>
      </c>
      <c r="AU173" s="215" t="s">
        <v>79</v>
      </c>
      <c r="AY173" s="17" t="s">
        <v>117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77</v>
      </c>
      <c r="BK173" s="216">
        <f>ROUND(I173*H173,2)</f>
        <v>0</v>
      </c>
      <c r="BL173" s="17" t="s">
        <v>124</v>
      </c>
      <c r="BM173" s="215" t="s">
        <v>267</v>
      </c>
    </row>
    <row r="174" s="2" customFormat="1" ht="16.5" customHeight="1">
      <c r="A174" s="38"/>
      <c r="B174" s="39"/>
      <c r="C174" s="204" t="s">
        <v>268</v>
      </c>
      <c r="D174" s="204" t="s">
        <v>119</v>
      </c>
      <c r="E174" s="205" t="s">
        <v>269</v>
      </c>
      <c r="F174" s="206" t="s">
        <v>270</v>
      </c>
      <c r="G174" s="207" t="s">
        <v>122</v>
      </c>
      <c r="H174" s="208">
        <v>70</v>
      </c>
      <c r="I174" s="209"/>
      <c r="J174" s="210">
        <f>ROUND(I174*H174,2)</f>
        <v>0</v>
      </c>
      <c r="K174" s="206" t="s">
        <v>123</v>
      </c>
      <c r="L174" s="44"/>
      <c r="M174" s="211" t="s">
        <v>19</v>
      </c>
      <c r="N174" s="212" t="s">
        <v>40</v>
      </c>
      <c r="O174" s="84"/>
      <c r="P174" s="213">
        <f>O174*H174</f>
        <v>0</v>
      </c>
      <c r="Q174" s="213">
        <v>0.084250000000000005</v>
      </c>
      <c r="R174" s="213">
        <f>Q174*H174</f>
        <v>5.8975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124</v>
      </c>
      <c r="AT174" s="215" t="s">
        <v>119</v>
      </c>
      <c r="AU174" s="215" t="s">
        <v>79</v>
      </c>
      <c r="AY174" s="17" t="s">
        <v>117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77</v>
      </c>
      <c r="BK174" s="216">
        <f>ROUND(I174*H174,2)</f>
        <v>0</v>
      </c>
      <c r="BL174" s="17" t="s">
        <v>124</v>
      </c>
      <c r="BM174" s="215" t="s">
        <v>271</v>
      </c>
    </row>
    <row r="175" s="2" customFormat="1">
      <c r="A175" s="38"/>
      <c r="B175" s="39"/>
      <c r="C175" s="40"/>
      <c r="D175" s="217" t="s">
        <v>126</v>
      </c>
      <c r="E175" s="40"/>
      <c r="F175" s="218" t="s">
        <v>272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126</v>
      </c>
      <c r="AU175" s="17" t="s">
        <v>79</v>
      </c>
    </row>
    <row r="176" s="2" customFormat="1" ht="16.5" customHeight="1">
      <c r="A176" s="38"/>
      <c r="B176" s="39"/>
      <c r="C176" s="245" t="s">
        <v>273</v>
      </c>
      <c r="D176" s="245" t="s">
        <v>181</v>
      </c>
      <c r="E176" s="246" t="s">
        <v>274</v>
      </c>
      <c r="F176" s="247" t="s">
        <v>275</v>
      </c>
      <c r="G176" s="248" t="s">
        <v>122</v>
      </c>
      <c r="H176" s="249">
        <v>70</v>
      </c>
      <c r="I176" s="250"/>
      <c r="J176" s="251">
        <f>ROUND(I176*H176,2)</f>
        <v>0</v>
      </c>
      <c r="K176" s="247" t="s">
        <v>19</v>
      </c>
      <c r="L176" s="252"/>
      <c r="M176" s="253" t="s">
        <v>19</v>
      </c>
      <c r="N176" s="254" t="s">
        <v>40</v>
      </c>
      <c r="O176" s="84"/>
      <c r="P176" s="213">
        <f>O176*H176</f>
        <v>0</v>
      </c>
      <c r="Q176" s="213">
        <v>0.151</v>
      </c>
      <c r="R176" s="213">
        <f>Q176*H176</f>
        <v>10.57</v>
      </c>
      <c r="S176" s="213">
        <v>0</v>
      </c>
      <c r="T176" s="21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165</v>
      </c>
      <c r="AT176" s="215" t="s">
        <v>181</v>
      </c>
      <c r="AU176" s="215" t="s">
        <v>79</v>
      </c>
      <c r="AY176" s="17" t="s">
        <v>117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77</v>
      </c>
      <c r="BK176" s="216">
        <f>ROUND(I176*H176,2)</f>
        <v>0</v>
      </c>
      <c r="BL176" s="17" t="s">
        <v>124</v>
      </c>
      <c r="BM176" s="215" t="s">
        <v>276</v>
      </c>
    </row>
    <row r="177" s="2" customFormat="1" ht="16.5" customHeight="1">
      <c r="A177" s="38"/>
      <c r="B177" s="39"/>
      <c r="C177" s="204" t="s">
        <v>277</v>
      </c>
      <c r="D177" s="204" t="s">
        <v>119</v>
      </c>
      <c r="E177" s="205" t="s">
        <v>278</v>
      </c>
      <c r="F177" s="206" t="s">
        <v>279</v>
      </c>
      <c r="G177" s="207" t="s">
        <v>122</v>
      </c>
      <c r="H177" s="208">
        <v>122</v>
      </c>
      <c r="I177" s="209"/>
      <c r="J177" s="210">
        <f>ROUND(I177*H177,2)</f>
        <v>0</v>
      </c>
      <c r="K177" s="206" t="s">
        <v>123</v>
      </c>
      <c r="L177" s="44"/>
      <c r="M177" s="211" t="s">
        <v>19</v>
      </c>
      <c r="N177" s="212" t="s">
        <v>40</v>
      </c>
      <c r="O177" s="84"/>
      <c r="P177" s="213">
        <f>O177*H177</f>
        <v>0</v>
      </c>
      <c r="Q177" s="213">
        <v>0.084250000000000005</v>
      </c>
      <c r="R177" s="213">
        <f>Q177*H177</f>
        <v>10.278500000000001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124</v>
      </c>
      <c r="AT177" s="215" t="s">
        <v>119</v>
      </c>
      <c r="AU177" s="215" t="s">
        <v>79</v>
      </c>
      <c r="AY177" s="17" t="s">
        <v>117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77</v>
      </c>
      <c r="BK177" s="216">
        <f>ROUND(I177*H177,2)</f>
        <v>0</v>
      </c>
      <c r="BL177" s="17" t="s">
        <v>124</v>
      </c>
      <c r="BM177" s="215" t="s">
        <v>280</v>
      </c>
    </row>
    <row r="178" s="2" customFormat="1">
      <c r="A178" s="38"/>
      <c r="B178" s="39"/>
      <c r="C178" s="40"/>
      <c r="D178" s="217" t="s">
        <v>126</v>
      </c>
      <c r="E178" s="40"/>
      <c r="F178" s="218" t="s">
        <v>281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126</v>
      </c>
      <c r="AU178" s="17" t="s">
        <v>79</v>
      </c>
    </row>
    <row r="179" s="2" customFormat="1" ht="16.5" customHeight="1">
      <c r="A179" s="38"/>
      <c r="B179" s="39"/>
      <c r="C179" s="245" t="s">
        <v>282</v>
      </c>
      <c r="D179" s="245" t="s">
        <v>181</v>
      </c>
      <c r="E179" s="246" t="s">
        <v>283</v>
      </c>
      <c r="F179" s="247" t="s">
        <v>284</v>
      </c>
      <c r="G179" s="248" t="s">
        <v>122</v>
      </c>
      <c r="H179" s="249">
        <v>122</v>
      </c>
      <c r="I179" s="250"/>
      <c r="J179" s="251">
        <f>ROUND(I179*H179,2)</f>
        <v>0</v>
      </c>
      <c r="K179" s="247" t="s">
        <v>123</v>
      </c>
      <c r="L179" s="252"/>
      <c r="M179" s="253" t="s">
        <v>19</v>
      </c>
      <c r="N179" s="254" t="s">
        <v>40</v>
      </c>
      <c r="O179" s="84"/>
      <c r="P179" s="213">
        <f>O179*H179</f>
        <v>0</v>
      </c>
      <c r="Q179" s="213">
        <v>0.13100000000000001</v>
      </c>
      <c r="R179" s="213">
        <f>Q179*H179</f>
        <v>15.982000000000001</v>
      </c>
      <c r="S179" s="213">
        <v>0</v>
      </c>
      <c r="T179" s="21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5" t="s">
        <v>165</v>
      </c>
      <c r="AT179" s="215" t="s">
        <v>181</v>
      </c>
      <c r="AU179" s="215" t="s">
        <v>79</v>
      </c>
      <c r="AY179" s="17" t="s">
        <v>117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77</v>
      </c>
      <c r="BK179" s="216">
        <f>ROUND(I179*H179,2)</f>
        <v>0</v>
      </c>
      <c r="BL179" s="17" t="s">
        <v>124</v>
      </c>
      <c r="BM179" s="215" t="s">
        <v>285</v>
      </c>
    </row>
    <row r="180" s="12" customFormat="1" ht="22.8" customHeight="1">
      <c r="A180" s="12"/>
      <c r="B180" s="188"/>
      <c r="C180" s="189"/>
      <c r="D180" s="190" t="s">
        <v>68</v>
      </c>
      <c r="E180" s="202" t="s">
        <v>165</v>
      </c>
      <c r="F180" s="202" t="s">
        <v>286</v>
      </c>
      <c r="G180" s="189"/>
      <c r="H180" s="189"/>
      <c r="I180" s="192"/>
      <c r="J180" s="203">
        <f>BK180</f>
        <v>0</v>
      </c>
      <c r="K180" s="189"/>
      <c r="L180" s="194"/>
      <c r="M180" s="195"/>
      <c r="N180" s="196"/>
      <c r="O180" s="196"/>
      <c r="P180" s="197">
        <f>SUM(P181:P188)</f>
        <v>0</v>
      </c>
      <c r="Q180" s="196"/>
      <c r="R180" s="197">
        <f>SUM(R181:R188)</f>
        <v>0.79418999999999995</v>
      </c>
      <c r="S180" s="196"/>
      <c r="T180" s="198">
        <f>SUM(T181:T188)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99" t="s">
        <v>77</v>
      </c>
      <c r="AT180" s="200" t="s">
        <v>68</v>
      </c>
      <c r="AU180" s="200" t="s">
        <v>77</v>
      </c>
      <c r="AY180" s="199" t="s">
        <v>117</v>
      </c>
      <c r="BK180" s="201">
        <f>SUM(BK181:BK188)</f>
        <v>0</v>
      </c>
    </row>
    <row r="181" s="2" customFormat="1" ht="16.5" customHeight="1">
      <c r="A181" s="38"/>
      <c r="B181" s="39"/>
      <c r="C181" s="204" t="s">
        <v>287</v>
      </c>
      <c r="D181" s="204" t="s">
        <v>119</v>
      </c>
      <c r="E181" s="205" t="s">
        <v>288</v>
      </c>
      <c r="F181" s="206" t="s">
        <v>289</v>
      </c>
      <c r="G181" s="207" t="s">
        <v>139</v>
      </c>
      <c r="H181" s="208">
        <v>9</v>
      </c>
      <c r="I181" s="209"/>
      <c r="J181" s="210">
        <f>ROUND(I181*H181,2)</f>
        <v>0</v>
      </c>
      <c r="K181" s="206" t="s">
        <v>123</v>
      </c>
      <c r="L181" s="44"/>
      <c r="M181" s="211" t="s">
        <v>19</v>
      </c>
      <c r="N181" s="212" t="s">
        <v>40</v>
      </c>
      <c r="O181" s="84"/>
      <c r="P181" s="213">
        <f>O181*H181</f>
        <v>0</v>
      </c>
      <c r="Q181" s="213">
        <v>1.0000000000000001E-05</v>
      </c>
      <c r="R181" s="213">
        <f>Q181*H181</f>
        <v>9.0000000000000006E-05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124</v>
      </c>
      <c r="AT181" s="215" t="s">
        <v>119</v>
      </c>
      <c r="AU181" s="215" t="s">
        <v>79</v>
      </c>
      <c r="AY181" s="17" t="s">
        <v>117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77</v>
      </c>
      <c r="BK181" s="216">
        <f>ROUND(I181*H181,2)</f>
        <v>0</v>
      </c>
      <c r="BL181" s="17" t="s">
        <v>124</v>
      </c>
      <c r="BM181" s="215" t="s">
        <v>290</v>
      </c>
    </row>
    <row r="182" s="2" customFormat="1">
      <c r="A182" s="38"/>
      <c r="B182" s="39"/>
      <c r="C182" s="40"/>
      <c r="D182" s="217" t="s">
        <v>126</v>
      </c>
      <c r="E182" s="40"/>
      <c r="F182" s="218" t="s">
        <v>291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126</v>
      </c>
      <c r="AU182" s="17" t="s">
        <v>79</v>
      </c>
    </row>
    <row r="183" s="13" customFormat="1">
      <c r="A183" s="13"/>
      <c r="B183" s="222"/>
      <c r="C183" s="223"/>
      <c r="D183" s="224" t="s">
        <v>128</v>
      </c>
      <c r="E183" s="225" t="s">
        <v>19</v>
      </c>
      <c r="F183" s="226" t="s">
        <v>171</v>
      </c>
      <c r="G183" s="223"/>
      <c r="H183" s="227">
        <v>9</v>
      </c>
      <c r="I183" s="228"/>
      <c r="J183" s="223"/>
      <c r="K183" s="223"/>
      <c r="L183" s="229"/>
      <c r="M183" s="230"/>
      <c r="N183" s="231"/>
      <c r="O183" s="231"/>
      <c r="P183" s="231"/>
      <c r="Q183" s="231"/>
      <c r="R183" s="231"/>
      <c r="S183" s="231"/>
      <c r="T183" s="23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3" t="s">
        <v>128</v>
      </c>
      <c r="AU183" s="233" t="s">
        <v>79</v>
      </c>
      <c r="AV183" s="13" t="s">
        <v>79</v>
      </c>
      <c r="AW183" s="13" t="s">
        <v>31</v>
      </c>
      <c r="AX183" s="13" t="s">
        <v>69</v>
      </c>
      <c r="AY183" s="233" t="s">
        <v>117</v>
      </c>
    </row>
    <row r="184" s="14" customFormat="1">
      <c r="A184" s="14"/>
      <c r="B184" s="234"/>
      <c r="C184" s="235"/>
      <c r="D184" s="224" t="s">
        <v>128</v>
      </c>
      <c r="E184" s="236" t="s">
        <v>19</v>
      </c>
      <c r="F184" s="237" t="s">
        <v>130</v>
      </c>
      <c r="G184" s="235"/>
      <c r="H184" s="238">
        <v>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4" t="s">
        <v>128</v>
      </c>
      <c r="AU184" s="244" t="s">
        <v>79</v>
      </c>
      <c r="AV184" s="14" t="s">
        <v>124</v>
      </c>
      <c r="AW184" s="14" t="s">
        <v>31</v>
      </c>
      <c r="AX184" s="14" t="s">
        <v>77</v>
      </c>
      <c r="AY184" s="244" t="s">
        <v>117</v>
      </c>
    </row>
    <row r="185" s="2" customFormat="1" ht="16.5" customHeight="1">
      <c r="A185" s="38"/>
      <c r="B185" s="39"/>
      <c r="C185" s="245" t="s">
        <v>292</v>
      </c>
      <c r="D185" s="245" t="s">
        <v>181</v>
      </c>
      <c r="E185" s="246" t="s">
        <v>293</v>
      </c>
      <c r="F185" s="247" t="s">
        <v>294</v>
      </c>
      <c r="G185" s="248" t="s">
        <v>139</v>
      </c>
      <c r="H185" s="249">
        <v>9</v>
      </c>
      <c r="I185" s="250"/>
      <c r="J185" s="251">
        <f>ROUND(I185*H185,2)</f>
        <v>0</v>
      </c>
      <c r="K185" s="247" t="s">
        <v>123</v>
      </c>
      <c r="L185" s="252"/>
      <c r="M185" s="253" t="s">
        <v>19</v>
      </c>
      <c r="N185" s="254" t="s">
        <v>40</v>
      </c>
      <c r="O185" s="84"/>
      <c r="P185" s="213">
        <f>O185*H185</f>
        <v>0</v>
      </c>
      <c r="Q185" s="213">
        <v>0.0035999999999999999</v>
      </c>
      <c r="R185" s="213">
        <f>Q185*H185</f>
        <v>0.032399999999999998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165</v>
      </c>
      <c r="AT185" s="215" t="s">
        <v>181</v>
      </c>
      <c r="AU185" s="215" t="s">
        <v>79</v>
      </c>
      <c r="AY185" s="17" t="s">
        <v>117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77</v>
      </c>
      <c r="BK185" s="216">
        <f>ROUND(I185*H185,2)</f>
        <v>0</v>
      </c>
      <c r="BL185" s="17" t="s">
        <v>124</v>
      </c>
      <c r="BM185" s="215" t="s">
        <v>295</v>
      </c>
    </row>
    <row r="186" s="2" customFormat="1" ht="16.5" customHeight="1">
      <c r="A186" s="38"/>
      <c r="B186" s="39"/>
      <c r="C186" s="204" t="s">
        <v>296</v>
      </c>
      <c r="D186" s="204" t="s">
        <v>119</v>
      </c>
      <c r="E186" s="205" t="s">
        <v>297</v>
      </c>
      <c r="F186" s="206" t="s">
        <v>298</v>
      </c>
      <c r="G186" s="207" t="s">
        <v>299</v>
      </c>
      <c r="H186" s="208">
        <v>1</v>
      </c>
      <c r="I186" s="209"/>
      <c r="J186" s="210">
        <f>ROUND(I186*H186,2)</f>
        <v>0</v>
      </c>
      <c r="K186" s="206" t="s">
        <v>19</v>
      </c>
      <c r="L186" s="44"/>
      <c r="M186" s="211" t="s">
        <v>19</v>
      </c>
      <c r="N186" s="212" t="s">
        <v>40</v>
      </c>
      <c r="O186" s="84"/>
      <c r="P186" s="213">
        <f>O186*H186</f>
        <v>0</v>
      </c>
      <c r="Q186" s="213">
        <v>0.34089999999999998</v>
      </c>
      <c r="R186" s="213">
        <f>Q186*H186</f>
        <v>0.34089999999999998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124</v>
      </c>
      <c r="AT186" s="215" t="s">
        <v>119</v>
      </c>
      <c r="AU186" s="215" t="s">
        <v>79</v>
      </c>
      <c r="AY186" s="17" t="s">
        <v>117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77</v>
      </c>
      <c r="BK186" s="216">
        <f>ROUND(I186*H186,2)</f>
        <v>0</v>
      </c>
      <c r="BL186" s="17" t="s">
        <v>124</v>
      </c>
      <c r="BM186" s="215" t="s">
        <v>300</v>
      </c>
    </row>
    <row r="187" s="2" customFormat="1" ht="16.5" customHeight="1">
      <c r="A187" s="38"/>
      <c r="B187" s="39"/>
      <c r="C187" s="204" t="s">
        <v>301</v>
      </c>
      <c r="D187" s="204" t="s">
        <v>119</v>
      </c>
      <c r="E187" s="205" t="s">
        <v>302</v>
      </c>
      <c r="F187" s="206" t="s">
        <v>303</v>
      </c>
      <c r="G187" s="207" t="s">
        <v>299</v>
      </c>
      <c r="H187" s="208">
        <v>1</v>
      </c>
      <c r="I187" s="209"/>
      <c r="J187" s="210">
        <f>ROUND(I187*H187,2)</f>
        <v>0</v>
      </c>
      <c r="K187" s="206" t="s">
        <v>123</v>
      </c>
      <c r="L187" s="44"/>
      <c r="M187" s="211" t="s">
        <v>19</v>
      </c>
      <c r="N187" s="212" t="s">
        <v>40</v>
      </c>
      <c r="O187" s="84"/>
      <c r="P187" s="213">
        <f>O187*H187</f>
        <v>0</v>
      </c>
      <c r="Q187" s="213">
        <v>0.42080000000000001</v>
      </c>
      <c r="R187" s="213">
        <f>Q187*H187</f>
        <v>0.42080000000000001</v>
      </c>
      <c r="S187" s="213">
        <v>0</v>
      </c>
      <c r="T187" s="21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15" t="s">
        <v>124</v>
      </c>
      <c r="AT187" s="215" t="s">
        <v>119</v>
      </c>
      <c r="AU187" s="215" t="s">
        <v>79</v>
      </c>
      <c r="AY187" s="17" t="s">
        <v>117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77</v>
      </c>
      <c r="BK187" s="216">
        <f>ROUND(I187*H187,2)</f>
        <v>0</v>
      </c>
      <c r="BL187" s="17" t="s">
        <v>124</v>
      </c>
      <c r="BM187" s="215" t="s">
        <v>304</v>
      </c>
    </row>
    <row r="188" s="2" customFormat="1">
      <c r="A188" s="38"/>
      <c r="B188" s="39"/>
      <c r="C188" s="40"/>
      <c r="D188" s="217" t="s">
        <v>126</v>
      </c>
      <c r="E188" s="40"/>
      <c r="F188" s="218" t="s">
        <v>305</v>
      </c>
      <c r="G188" s="40"/>
      <c r="H188" s="40"/>
      <c r="I188" s="219"/>
      <c r="J188" s="40"/>
      <c r="K188" s="40"/>
      <c r="L188" s="44"/>
      <c r="M188" s="220"/>
      <c r="N188" s="221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126</v>
      </c>
      <c r="AU188" s="17" t="s">
        <v>79</v>
      </c>
    </row>
    <row r="189" s="12" customFormat="1" ht="22.8" customHeight="1">
      <c r="A189" s="12"/>
      <c r="B189" s="188"/>
      <c r="C189" s="189"/>
      <c r="D189" s="190" t="s">
        <v>68</v>
      </c>
      <c r="E189" s="202" t="s">
        <v>171</v>
      </c>
      <c r="F189" s="202" t="s">
        <v>306</v>
      </c>
      <c r="G189" s="189"/>
      <c r="H189" s="189"/>
      <c r="I189" s="192"/>
      <c r="J189" s="203">
        <f>BK189</f>
        <v>0</v>
      </c>
      <c r="K189" s="189"/>
      <c r="L189" s="194"/>
      <c r="M189" s="195"/>
      <c r="N189" s="196"/>
      <c r="O189" s="196"/>
      <c r="P189" s="197">
        <f>SUM(P190:P242)</f>
        <v>0</v>
      </c>
      <c r="Q189" s="196"/>
      <c r="R189" s="197">
        <f>SUM(R190:R242)</f>
        <v>70.89058</v>
      </c>
      <c r="S189" s="196"/>
      <c r="T189" s="198">
        <f>SUM(T190:T242)</f>
        <v>0.0040000000000000001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99" t="s">
        <v>77</v>
      </c>
      <c r="AT189" s="200" t="s">
        <v>68</v>
      </c>
      <c r="AU189" s="200" t="s">
        <v>77</v>
      </c>
      <c r="AY189" s="199" t="s">
        <v>117</v>
      </c>
      <c r="BK189" s="201">
        <f>SUM(BK190:BK242)</f>
        <v>0</v>
      </c>
    </row>
    <row r="190" s="2" customFormat="1" ht="16.5" customHeight="1">
      <c r="A190" s="38"/>
      <c r="B190" s="39"/>
      <c r="C190" s="204" t="s">
        <v>307</v>
      </c>
      <c r="D190" s="204" t="s">
        <v>119</v>
      </c>
      <c r="E190" s="205" t="s">
        <v>308</v>
      </c>
      <c r="F190" s="206" t="s">
        <v>309</v>
      </c>
      <c r="G190" s="207" t="s">
        <v>299</v>
      </c>
      <c r="H190" s="208">
        <v>6</v>
      </c>
      <c r="I190" s="209"/>
      <c r="J190" s="210">
        <f>ROUND(I190*H190,2)</f>
        <v>0</v>
      </c>
      <c r="K190" s="206" t="s">
        <v>123</v>
      </c>
      <c r="L190" s="44"/>
      <c r="M190" s="211" t="s">
        <v>19</v>
      </c>
      <c r="N190" s="212" t="s">
        <v>40</v>
      </c>
      <c r="O190" s="84"/>
      <c r="P190" s="213">
        <f>O190*H190</f>
        <v>0</v>
      </c>
      <c r="Q190" s="213">
        <v>0.00069999999999999999</v>
      </c>
      <c r="R190" s="213">
        <f>Q190*H190</f>
        <v>0.0041999999999999997</v>
      </c>
      <c r="S190" s="213">
        <v>0</v>
      </c>
      <c r="T190" s="21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5" t="s">
        <v>124</v>
      </c>
      <c r="AT190" s="215" t="s">
        <v>119</v>
      </c>
      <c r="AU190" s="215" t="s">
        <v>79</v>
      </c>
      <c r="AY190" s="17" t="s">
        <v>117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77</v>
      </c>
      <c r="BK190" s="216">
        <f>ROUND(I190*H190,2)</f>
        <v>0</v>
      </c>
      <c r="BL190" s="17" t="s">
        <v>124</v>
      </c>
      <c r="BM190" s="215" t="s">
        <v>310</v>
      </c>
    </row>
    <row r="191" s="2" customFormat="1">
      <c r="A191" s="38"/>
      <c r="B191" s="39"/>
      <c r="C191" s="40"/>
      <c r="D191" s="217" t="s">
        <v>126</v>
      </c>
      <c r="E191" s="40"/>
      <c r="F191" s="218" t="s">
        <v>311</v>
      </c>
      <c r="G191" s="40"/>
      <c r="H191" s="40"/>
      <c r="I191" s="219"/>
      <c r="J191" s="40"/>
      <c r="K191" s="40"/>
      <c r="L191" s="44"/>
      <c r="M191" s="220"/>
      <c r="N191" s="221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126</v>
      </c>
      <c r="AU191" s="17" t="s">
        <v>79</v>
      </c>
    </row>
    <row r="192" s="13" customFormat="1">
      <c r="A192" s="13"/>
      <c r="B192" s="222"/>
      <c r="C192" s="223"/>
      <c r="D192" s="224" t="s">
        <v>128</v>
      </c>
      <c r="E192" s="225" t="s">
        <v>19</v>
      </c>
      <c r="F192" s="226" t="s">
        <v>154</v>
      </c>
      <c r="G192" s="223"/>
      <c r="H192" s="227">
        <v>6</v>
      </c>
      <c r="I192" s="228"/>
      <c r="J192" s="223"/>
      <c r="K192" s="223"/>
      <c r="L192" s="229"/>
      <c r="M192" s="230"/>
      <c r="N192" s="231"/>
      <c r="O192" s="231"/>
      <c r="P192" s="231"/>
      <c r="Q192" s="231"/>
      <c r="R192" s="231"/>
      <c r="S192" s="231"/>
      <c r="T192" s="23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3" t="s">
        <v>128</v>
      </c>
      <c r="AU192" s="233" t="s">
        <v>79</v>
      </c>
      <c r="AV192" s="13" t="s">
        <v>79</v>
      </c>
      <c r="AW192" s="13" t="s">
        <v>31</v>
      </c>
      <c r="AX192" s="13" t="s">
        <v>69</v>
      </c>
      <c r="AY192" s="233" t="s">
        <v>117</v>
      </c>
    </row>
    <row r="193" s="14" customFormat="1">
      <c r="A193" s="14"/>
      <c r="B193" s="234"/>
      <c r="C193" s="235"/>
      <c r="D193" s="224" t="s">
        <v>128</v>
      </c>
      <c r="E193" s="236" t="s">
        <v>19</v>
      </c>
      <c r="F193" s="237" t="s">
        <v>130</v>
      </c>
      <c r="G193" s="235"/>
      <c r="H193" s="238">
        <v>6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4" t="s">
        <v>128</v>
      </c>
      <c r="AU193" s="244" t="s">
        <v>79</v>
      </c>
      <c r="AV193" s="14" t="s">
        <v>124</v>
      </c>
      <c r="AW193" s="14" t="s">
        <v>31</v>
      </c>
      <c r="AX193" s="14" t="s">
        <v>77</v>
      </c>
      <c r="AY193" s="244" t="s">
        <v>117</v>
      </c>
    </row>
    <row r="194" s="2" customFormat="1" ht="16.5" customHeight="1">
      <c r="A194" s="38"/>
      <c r="B194" s="39"/>
      <c r="C194" s="245" t="s">
        <v>312</v>
      </c>
      <c r="D194" s="245" t="s">
        <v>181</v>
      </c>
      <c r="E194" s="246" t="s">
        <v>313</v>
      </c>
      <c r="F194" s="247" t="s">
        <v>314</v>
      </c>
      <c r="G194" s="248" t="s">
        <v>299</v>
      </c>
      <c r="H194" s="249">
        <v>6</v>
      </c>
      <c r="I194" s="250"/>
      <c r="J194" s="251">
        <f>ROUND(I194*H194,2)</f>
        <v>0</v>
      </c>
      <c r="K194" s="247" t="s">
        <v>19</v>
      </c>
      <c r="L194" s="252"/>
      <c r="M194" s="253" t="s">
        <v>19</v>
      </c>
      <c r="N194" s="254" t="s">
        <v>40</v>
      </c>
      <c r="O194" s="84"/>
      <c r="P194" s="213">
        <f>O194*H194</f>
        <v>0</v>
      </c>
      <c r="Q194" s="213">
        <v>0.0040000000000000001</v>
      </c>
      <c r="R194" s="213">
        <f>Q194*H194</f>
        <v>0.024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165</v>
      </c>
      <c r="AT194" s="215" t="s">
        <v>181</v>
      </c>
      <c r="AU194" s="215" t="s">
        <v>79</v>
      </c>
      <c r="AY194" s="17" t="s">
        <v>117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77</v>
      </c>
      <c r="BK194" s="216">
        <f>ROUND(I194*H194,2)</f>
        <v>0</v>
      </c>
      <c r="BL194" s="17" t="s">
        <v>124</v>
      </c>
      <c r="BM194" s="215" t="s">
        <v>315</v>
      </c>
    </row>
    <row r="195" s="2" customFormat="1" ht="16.5" customHeight="1">
      <c r="A195" s="38"/>
      <c r="B195" s="39"/>
      <c r="C195" s="204" t="s">
        <v>316</v>
      </c>
      <c r="D195" s="204" t="s">
        <v>119</v>
      </c>
      <c r="E195" s="205" t="s">
        <v>317</v>
      </c>
      <c r="F195" s="206" t="s">
        <v>318</v>
      </c>
      <c r="G195" s="207" t="s">
        <v>299</v>
      </c>
      <c r="H195" s="208">
        <v>3</v>
      </c>
      <c r="I195" s="209"/>
      <c r="J195" s="210">
        <f>ROUND(I195*H195,2)</f>
        <v>0</v>
      </c>
      <c r="K195" s="206" t="s">
        <v>123</v>
      </c>
      <c r="L195" s="44"/>
      <c r="M195" s="211" t="s">
        <v>19</v>
      </c>
      <c r="N195" s="212" t="s">
        <v>40</v>
      </c>
      <c r="O195" s="84"/>
      <c r="P195" s="213">
        <f>O195*H195</f>
        <v>0</v>
      </c>
      <c r="Q195" s="213">
        <v>0.10940999999999999</v>
      </c>
      <c r="R195" s="213">
        <f>Q195*H195</f>
        <v>0.32822999999999997</v>
      </c>
      <c r="S195" s="213">
        <v>0</v>
      </c>
      <c r="T195" s="21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5" t="s">
        <v>124</v>
      </c>
      <c r="AT195" s="215" t="s">
        <v>119</v>
      </c>
      <c r="AU195" s="215" t="s">
        <v>79</v>
      </c>
      <c r="AY195" s="17" t="s">
        <v>117</v>
      </c>
      <c r="BE195" s="216">
        <f>IF(N195="základní",J195,0)</f>
        <v>0</v>
      </c>
      <c r="BF195" s="216">
        <f>IF(N195="snížená",J195,0)</f>
        <v>0</v>
      </c>
      <c r="BG195" s="216">
        <f>IF(N195="zákl. přenesená",J195,0)</f>
        <v>0</v>
      </c>
      <c r="BH195" s="216">
        <f>IF(N195="sníž. přenesená",J195,0)</f>
        <v>0</v>
      </c>
      <c r="BI195" s="216">
        <f>IF(N195="nulová",J195,0)</f>
        <v>0</v>
      </c>
      <c r="BJ195" s="17" t="s">
        <v>77</v>
      </c>
      <c r="BK195" s="216">
        <f>ROUND(I195*H195,2)</f>
        <v>0</v>
      </c>
      <c r="BL195" s="17" t="s">
        <v>124</v>
      </c>
      <c r="BM195" s="215" t="s">
        <v>319</v>
      </c>
    </row>
    <row r="196" s="2" customFormat="1">
      <c r="A196" s="38"/>
      <c r="B196" s="39"/>
      <c r="C196" s="40"/>
      <c r="D196" s="217" t="s">
        <v>126</v>
      </c>
      <c r="E196" s="40"/>
      <c r="F196" s="218" t="s">
        <v>320</v>
      </c>
      <c r="G196" s="40"/>
      <c r="H196" s="40"/>
      <c r="I196" s="219"/>
      <c r="J196" s="40"/>
      <c r="K196" s="40"/>
      <c r="L196" s="44"/>
      <c r="M196" s="220"/>
      <c r="N196" s="221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126</v>
      </c>
      <c r="AU196" s="17" t="s">
        <v>79</v>
      </c>
    </row>
    <row r="197" s="2" customFormat="1" ht="16.5" customHeight="1">
      <c r="A197" s="38"/>
      <c r="B197" s="39"/>
      <c r="C197" s="245" t="s">
        <v>321</v>
      </c>
      <c r="D197" s="245" t="s">
        <v>181</v>
      </c>
      <c r="E197" s="246" t="s">
        <v>322</v>
      </c>
      <c r="F197" s="247" t="s">
        <v>323</v>
      </c>
      <c r="G197" s="248" t="s">
        <v>19</v>
      </c>
      <c r="H197" s="249">
        <v>3</v>
      </c>
      <c r="I197" s="250"/>
      <c r="J197" s="251">
        <f>ROUND(I197*H197,2)</f>
        <v>0</v>
      </c>
      <c r="K197" s="247" t="s">
        <v>19</v>
      </c>
      <c r="L197" s="252"/>
      <c r="M197" s="253" t="s">
        <v>19</v>
      </c>
      <c r="N197" s="254" t="s">
        <v>40</v>
      </c>
      <c r="O197" s="84"/>
      <c r="P197" s="213">
        <f>O197*H197</f>
        <v>0</v>
      </c>
      <c r="Q197" s="213">
        <v>0</v>
      </c>
      <c r="R197" s="213">
        <f>Q197*H197</f>
        <v>0</v>
      </c>
      <c r="S197" s="213">
        <v>0</v>
      </c>
      <c r="T197" s="21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165</v>
      </c>
      <c r="AT197" s="215" t="s">
        <v>181</v>
      </c>
      <c r="AU197" s="215" t="s">
        <v>79</v>
      </c>
      <c r="AY197" s="17" t="s">
        <v>117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77</v>
      </c>
      <c r="BK197" s="216">
        <f>ROUND(I197*H197,2)</f>
        <v>0</v>
      </c>
      <c r="BL197" s="17" t="s">
        <v>124</v>
      </c>
      <c r="BM197" s="215" t="s">
        <v>324</v>
      </c>
    </row>
    <row r="198" s="2" customFormat="1" ht="16.5" customHeight="1">
      <c r="A198" s="38"/>
      <c r="B198" s="39"/>
      <c r="C198" s="204" t="s">
        <v>325</v>
      </c>
      <c r="D198" s="204" t="s">
        <v>119</v>
      </c>
      <c r="E198" s="205" t="s">
        <v>326</v>
      </c>
      <c r="F198" s="206" t="s">
        <v>327</v>
      </c>
      <c r="G198" s="207" t="s">
        <v>139</v>
      </c>
      <c r="H198" s="208">
        <v>85</v>
      </c>
      <c r="I198" s="209"/>
      <c r="J198" s="210">
        <f>ROUND(I198*H198,2)</f>
        <v>0</v>
      </c>
      <c r="K198" s="206" t="s">
        <v>123</v>
      </c>
      <c r="L198" s="44"/>
      <c r="M198" s="211" t="s">
        <v>19</v>
      </c>
      <c r="N198" s="212" t="s">
        <v>40</v>
      </c>
      <c r="O198" s="84"/>
      <c r="P198" s="213">
        <f>O198*H198</f>
        <v>0</v>
      </c>
      <c r="Q198" s="213">
        <v>0.00020000000000000001</v>
      </c>
      <c r="R198" s="213">
        <f>Q198*H198</f>
        <v>0.017000000000000001</v>
      </c>
      <c r="S198" s="213">
        <v>0</v>
      </c>
      <c r="T198" s="21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5" t="s">
        <v>124</v>
      </c>
      <c r="AT198" s="215" t="s">
        <v>119</v>
      </c>
      <c r="AU198" s="215" t="s">
        <v>79</v>
      </c>
      <c r="AY198" s="17" t="s">
        <v>117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7" t="s">
        <v>77</v>
      </c>
      <c r="BK198" s="216">
        <f>ROUND(I198*H198,2)</f>
        <v>0</v>
      </c>
      <c r="BL198" s="17" t="s">
        <v>124</v>
      </c>
      <c r="BM198" s="215" t="s">
        <v>328</v>
      </c>
    </row>
    <row r="199" s="2" customFormat="1">
      <c r="A199" s="38"/>
      <c r="B199" s="39"/>
      <c r="C199" s="40"/>
      <c r="D199" s="217" t="s">
        <v>126</v>
      </c>
      <c r="E199" s="40"/>
      <c r="F199" s="218" t="s">
        <v>329</v>
      </c>
      <c r="G199" s="40"/>
      <c r="H199" s="40"/>
      <c r="I199" s="219"/>
      <c r="J199" s="40"/>
      <c r="K199" s="40"/>
      <c r="L199" s="44"/>
      <c r="M199" s="220"/>
      <c r="N199" s="221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126</v>
      </c>
      <c r="AU199" s="17" t="s">
        <v>79</v>
      </c>
    </row>
    <row r="200" s="13" customFormat="1">
      <c r="A200" s="13"/>
      <c r="B200" s="222"/>
      <c r="C200" s="223"/>
      <c r="D200" s="224" t="s">
        <v>128</v>
      </c>
      <c r="E200" s="225" t="s">
        <v>19</v>
      </c>
      <c r="F200" s="226" t="s">
        <v>330</v>
      </c>
      <c r="G200" s="223"/>
      <c r="H200" s="227">
        <v>85</v>
      </c>
      <c r="I200" s="228"/>
      <c r="J200" s="223"/>
      <c r="K200" s="223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128</v>
      </c>
      <c r="AU200" s="233" t="s">
        <v>79</v>
      </c>
      <c r="AV200" s="13" t="s">
        <v>79</v>
      </c>
      <c r="AW200" s="13" t="s">
        <v>31</v>
      </c>
      <c r="AX200" s="13" t="s">
        <v>69</v>
      </c>
      <c r="AY200" s="233" t="s">
        <v>117</v>
      </c>
    </row>
    <row r="201" s="14" customFormat="1">
      <c r="A201" s="14"/>
      <c r="B201" s="234"/>
      <c r="C201" s="235"/>
      <c r="D201" s="224" t="s">
        <v>128</v>
      </c>
      <c r="E201" s="236" t="s">
        <v>19</v>
      </c>
      <c r="F201" s="237" t="s">
        <v>130</v>
      </c>
      <c r="G201" s="235"/>
      <c r="H201" s="238">
        <v>85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4" t="s">
        <v>128</v>
      </c>
      <c r="AU201" s="244" t="s">
        <v>79</v>
      </c>
      <c r="AV201" s="14" t="s">
        <v>124</v>
      </c>
      <c r="AW201" s="14" t="s">
        <v>31</v>
      </c>
      <c r="AX201" s="14" t="s">
        <v>77</v>
      </c>
      <c r="AY201" s="244" t="s">
        <v>117</v>
      </c>
    </row>
    <row r="202" s="2" customFormat="1" ht="16.5" customHeight="1">
      <c r="A202" s="38"/>
      <c r="B202" s="39"/>
      <c r="C202" s="204" t="s">
        <v>331</v>
      </c>
      <c r="D202" s="204" t="s">
        <v>119</v>
      </c>
      <c r="E202" s="205" t="s">
        <v>332</v>
      </c>
      <c r="F202" s="206" t="s">
        <v>333</v>
      </c>
      <c r="G202" s="207" t="s">
        <v>122</v>
      </c>
      <c r="H202" s="208">
        <v>54</v>
      </c>
      <c r="I202" s="209"/>
      <c r="J202" s="210">
        <f>ROUND(I202*H202,2)</f>
        <v>0</v>
      </c>
      <c r="K202" s="206" t="s">
        <v>123</v>
      </c>
      <c r="L202" s="44"/>
      <c r="M202" s="211" t="s">
        <v>19</v>
      </c>
      <c r="N202" s="212" t="s">
        <v>40</v>
      </c>
      <c r="O202" s="84"/>
      <c r="P202" s="213">
        <f>O202*H202</f>
        <v>0</v>
      </c>
      <c r="Q202" s="213">
        <v>0.0016000000000000001</v>
      </c>
      <c r="R202" s="213">
        <f>Q202*H202</f>
        <v>0.086400000000000005</v>
      </c>
      <c r="S202" s="213">
        <v>0</v>
      </c>
      <c r="T202" s="21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5" t="s">
        <v>124</v>
      </c>
      <c r="AT202" s="215" t="s">
        <v>119</v>
      </c>
      <c r="AU202" s="215" t="s">
        <v>79</v>
      </c>
      <c r="AY202" s="17" t="s">
        <v>117</v>
      </c>
      <c r="BE202" s="216">
        <f>IF(N202="základní",J202,0)</f>
        <v>0</v>
      </c>
      <c r="BF202" s="216">
        <f>IF(N202="snížená",J202,0)</f>
        <v>0</v>
      </c>
      <c r="BG202" s="216">
        <f>IF(N202="zákl. přenesená",J202,0)</f>
        <v>0</v>
      </c>
      <c r="BH202" s="216">
        <f>IF(N202="sníž. přenesená",J202,0)</f>
        <v>0</v>
      </c>
      <c r="BI202" s="216">
        <f>IF(N202="nulová",J202,0)</f>
        <v>0</v>
      </c>
      <c r="BJ202" s="17" t="s">
        <v>77</v>
      </c>
      <c r="BK202" s="216">
        <f>ROUND(I202*H202,2)</f>
        <v>0</v>
      </c>
      <c r="BL202" s="17" t="s">
        <v>124</v>
      </c>
      <c r="BM202" s="215" t="s">
        <v>334</v>
      </c>
    </row>
    <row r="203" s="2" customFormat="1">
      <c r="A203" s="38"/>
      <c r="B203" s="39"/>
      <c r="C203" s="40"/>
      <c r="D203" s="217" t="s">
        <v>126</v>
      </c>
      <c r="E203" s="40"/>
      <c r="F203" s="218" t="s">
        <v>335</v>
      </c>
      <c r="G203" s="40"/>
      <c r="H203" s="40"/>
      <c r="I203" s="219"/>
      <c r="J203" s="40"/>
      <c r="K203" s="40"/>
      <c r="L203" s="44"/>
      <c r="M203" s="220"/>
      <c r="N203" s="221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126</v>
      </c>
      <c r="AU203" s="17" t="s">
        <v>79</v>
      </c>
    </row>
    <row r="204" s="2" customFormat="1" ht="16.5" customHeight="1">
      <c r="A204" s="38"/>
      <c r="B204" s="39"/>
      <c r="C204" s="204" t="s">
        <v>336</v>
      </c>
      <c r="D204" s="204" t="s">
        <v>119</v>
      </c>
      <c r="E204" s="205" t="s">
        <v>337</v>
      </c>
      <c r="F204" s="206" t="s">
        <v>338</v>
      </c>
      <c r="G204" s="207" t="s">
        <v>139</v>
      </c>
      <c r="H204" s="208">
        <v>280.5</v>
      </c>
      <c r="I204" s="209"/>
      <c r="J204" s="210">
        <f>ROUND(I204*H204,2)</f>
        <v>0</v>
      </c>
      <c r="K204" s="206" t="s">
        <v>123</v>
      </c>
      <c r="L204" s="44"/>
      <c r="M204" s="211" t="s">
        <v>19</v>
      </c>
      <c r="N204" s="212" t="s">
        <v>40</v>
      </c>
      <c r="O204" s="84"/>
      <c r="P204" s="213">
        <f>O204*H204</f>
        <v>0</v>
      </c>
      <c r="Q204" s="213">
        <v>0.15540000000000001</v>
      </c>
      <c r="R204" s="213">
        <f>Q204*H204</f>
        <v>43.589700000000001</v>
      </c>
      <c r="S204" s="213">
        <v>0</v>
      </c>
      <c r="T204" s="21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5" t="s">
        <v>124</v>
      </c>
      <c r="AT204" s="215" t="s">
        <v>119</v>
      </c>
      <c r="AU204" s="215" t="s">
        <v>79</v>
      </c>
      <c r="AY204" s="17" t="s">
        <v>117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17" t="s">
        <v>77</v>
      </c>
      <c r="BK204" s="216">
        <f>ROUND(I204*H204,2)</f>
        <v>0</v>
      </c>
      <c r="BL204" s="17" t="s">
        <v>124</v>
      </c>
      <c r="BM204" s="215" t="s">
        <v>339</v>
      </c>
    </row>
    <row r="205" s="2" customFormat="1">
      <c r="A205" s="38"/>
      <c r="B205" s="39"/>
      <c r="C205" s="40"/>
      <c r="D205" s="217" t="s">
        <v>126</v>
      </c>
      <c r="E205" s="40"/>
      <c r="F205" s="218" t="s">
        <v>340</v>
      </c>
      <c r="G205" s="40"/>
      <c r="H205" s="40"/>
      <c r="I205" s="219"/>
      <c r="J205" s="40"/>
      <c r="K205" s="40"/>
      <c r="L205" s="44"/>
      <c r="M205" s="220"/>
      <c r="N205" s="221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126</v>
      </c>
      <c r="AU205" s="17" t="s">
        <v>79</v>
      </c>
    </row>
    <row r="206" s="13" customFormat="1">
      <c r="A206" s="13"/>
      <c r="B206" s="222"/>
      <c r="C206" s="223"/>
      <c r="D206" s="224" t="s">
        <v>128</v>
      </c>
      <c r="E206" s="225" t="s">
        <v>19</v>
      </c>
      <c r="F206" s="226" t="s">
        <v>341</v>
      </c>
      <c r="G206" s="223"/>
      <c r="H206" s="227">
        <v>280.5</v>
      </c>
      <c r="I206" s="228"/>
      <c r="J206" s="223"/>
      <c r="K206" s="223"/>
      <c r="L206" s="229"/>
      <c r="M206" s="230"/>
      <c r="N206" s="231"/>
      <c r="O206" s="231"/>
      <c r="P206" s="231"/>
      <c r="Q206" s="231"/>
      <c r="R206" s="231"/>
      <c r="S206" s="231"/>
      <c r="T206" s="23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3" t="s">
        <v>128</v>
      </c>
      <c r="AU206" s="233" t="s">
        <v>79</v>
      </c>
      <c r="AV206" s="13" t="s">
        <v>79</v>
      </c>
      <c r="AW206" s="13" t="s">
        <v>31</v>
      </c>
      <c r="AX206" s="13" t="s">
        <v>69</v>
      </c>
      <c r="AY206" s="233" t="s">
        <v>117</v>
      </c>
    </row>
    <row r="207" s="14" customFormat="1">
      <c r="A207" s="14"/>
      <c r="B207" s="234"/>
      <c r="C207" s="235"/>
      <c r="D207" s="224" t="s">
        <v>128</v>
      </c>
      <c r="E207" s="236" t="s">
        <v>19</v>
      </c>
      <c r="F207" s="237" t="s">
        <v>130</v>
      </c>
      <c r="G207" s="235"/>
      <c r="H207" s="238">
        <v>280.5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4" t="s">
        <v>128</v>
      </c>
      <c r="AU207" s="244" t="s">
        <v>79</v>
      </c>
      <c r="AV207" s="14" t="s">
        <v>124</v>
      </c>
      <c r="AW207" s="14" t="s">
        <v>31</v>
      </c>
      <c r="AX207" s="14" t="s">
        <v>77</v>
      </c>
      <c r="AY207" s="244" t="s">
        <v>117</v>
      </c>
    </row>
    <row r="208" s="2" customFormat="1" ht="16.5" customHeight="1">
      <c r="A208" s="38"/>
      <c r="B208" s="39"/>
      <c r="C208" s="245" t="s">
        <v>342</v>
      </c>
      <c r="D208" s="245" t="s">
        <v>181</v>
      </c>
      <c r="E208" s="246" t="s">
        <v>343</v>
      </c>
      <c r="F208" s="247" t="s">
        <v>344</v>
      </c>
      <c r="G208" s="248" t="s">
        <v>139</v>
      </c>
      <c r="H208" s="249">
        <v>149</v>
      </c>
      <c r="I208" s="250"/>
      <c r="J208" s="251">
        <f>ROUND(I208*H208,2)</f>
        <v>0</v>
      </c>
      <c r="K208" s="247" t="s">
        <v>123</v>
      </c>
      <c r="L208" s="252"/>
      <c r="M208" s="253" t="s">
        <v>19</v>
      </c>
      <c r="N208" s="254" t="s">
        <v>40</v>
      </c>
      <c r="O208" s="84"/>
      <c r="P208" s="213">
        <f>O208*H208</f>
        <v>0</v>
      </c>
      <c r="Q208" s="213">
        <v>0.081000000000000003</v>
      </c>
      <c r="R208" s="213">
        <f>Q208*H208</f>
        <v>12.069000000000001</v>
      </c>
      <c r="S208" s="213">
        <v>0</v>
      </c>
      <c r="T208" s="21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5" t="s">
        <v>165</v>
      </c>
      <c r="AT208" s="215" t="s">
        <v>181</v>
      </c>
      <c r="AU208" s="215" t="s">
        <v>79</v>
      </c>
      <c r="AY208" s="17" t="s">
        <v>117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77</v>
      </c>
      <c r="BK208" s="216">
        <f>ROUND(I208*H208,2)</f>
        <v>0</v>
      </c>
      <c r="BL208" s="17" t="s">
        <v>124</v>
      </c>
      <c r="BM208" s="215" t="s">
        <v>345</v>
      </c>
    </row>
    <row r="209" s="13" customFormat="1">
      <c r="A209" s="13"/>
      <c r="B209" s="222"/>
      <c r="C209" s="223"/>
      <c r="D209" s="224" t="s">
        <v>128</v>
      </c>
      <c r="E209" s="225" t="s">
        <v>19</v>
      </c>
      <c r="F209" s="226" t="s">
        <v>346</v>
      </c>
      <c r="G209" s="223"/>
      <c r="H209" s="227">
        <v>149</v>
      </c>
      <c r="I209" s="228"/>
      <c r="J209" s="223"/>
      <c r="K209" s="223"/>
      <c r="L209" s="229"/>
      <c r="M209" s="230"/>
      <c r="N209" s="231"/>
      <c r="O209" s="231"/>
      <c r="P209" s="231"/>
      <c r="Q209" s="231"/>
      <c r="R209" s="231"/>
      <c r="S209" s="231"/>
      <c r="T209" s="23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3" t="s">
        <v>128</v>
      </c>
      <c r="AU209" s="233" t="s">
        <v>79</v>
      </c>
      <c r="AV209" s="13" t="s">
        <v>79</v>
      </c>
      <c r="AW209" s="13" t="s">
        <v>31</v>
      </c>
      <c r="AX209" s="13" t="s">
        <v>69</v>
      </c>
      <c r="AY209" s="233" t="s">
        <v>117</v>
      </c>
    </row>
    <row r="210" s="14" customFormat="1">
      <c r="A210" s="14"/>
      <c r="B210" s="234"/>
      <c r="C210" s="235"/>
      <c r="D210" s="224" t="s">
        <v>128</v>
      </c>
      <c r="E210" s="236" t="s">
        <v>19</v>
      </c>
      <c r="F210" s="237" t="s">
        <v>130</v>
      </c>
      <c r="G210" s="235"/>
      <c r="H210" s="238">
        <v>149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4" t="s">
        <v>128</v>
      </c>
      <c r="AU210" s="244" t="s">
        <v>79</v>
      </c>
      <c r="AV210" s="14" t="s">
        <v>124</v>
      </c>
      <c r="AW210" s="14" t="s">
        <v>31</v>
      </c>
      <c r="AX210" s="14" t="s">
        <v>77</v>
      </c>
      <c r="AY210" s="244" t="s">
        <v>117</v>
      </c>
    </row>
    <row r="211" s="2" customFormat="1" ht="16.5" customHeight="1">
      <c r="A211" s="38"/>
      <c r="B211" s="39"/>
      <c r="C211" s="245" t="s">
        <v>347</v>
      </c>
      <c r="D211" s="245" t="s">
        <v>181</v>
      </c>
      <c r="E211" s="246" t="s">
        <v>348</v>
      </c>
      <c r="F211" s="247" t="s">
        <v>349</v>
      </c>
      <c r="G211" s="248" t="s">
        <v>139</v>
      </c>
      <c r="H211" s="249">
        <v>15.5</v>
      </c>
      <c r="I211" s="250"/>
      <c r="J211" s="251">
        <f>ROUND(I211*H211,2)</f>
        <v>0</v>
      </c>
      <c r="K211" s="247" t="s">
        <v>123</v>
      </c>
      <c r="L211" s="252"/>
      <c r="M211" s="253" t="s">
        <v>19</v>
      </c>
      <c r="N211" s="254" t="s">
        <v>40</v>
      </c>
      <c r="O211" s="84"/>
      <c r="P211" s="213">
        <f>O211*H211</f>
        <v>0</v>
      </c>
      <c r="Q211" s="213">
        <v>0.055</v>
      </c>
      <c r="R211" s="213">
        <f>Q211*H211</f>
        <v>0.85250000000000004</v>
      </c>
      <c r="S211" s="213">
        <v>0</v>
      </c>
      <c r="T211" s="21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15" t="s">
        <v>165</v>
      </c>
      <c r="AT211" s="215" t="s">
        <v>181</v>
      </c>
      <c r="AU211" s="215" t="s">
        <v>79</v>
      </c>
      <c r="AY211" s="17" t="s">
        <v>117</v>
      </c>
      <c r="BE211" s="216">
        <f>IF(N211="základní",J211,0)</f>
        <v>0</v>
      </c>
      <c r="BF211" s="216">
        <f>IF(N211="snížená",J211,0)</f>
        <v>0</v>
      </c>
      <c r="BG211" s="216">
        <f>IF(N211="zákl. přenesená",J211,0)</f>
        <v>0</v>
      </c>
      <c r="BH211" s="216">
        <f>IF(N211="sníž. přenesená",J211,0)</f>
        <v>0</v>
      </c>
      <c r="BI211" s="216">
        <f>IF(N211="nulová",J211,0)</f>
        <v>0</v>
      </c>
      <c r="BJ211" s="17" t="s">
        <v>77</v>
      </c>
      <c r="BK211" s="216">
        <f>ROUND(I211*H211,2)</f>
        <v>0</v>
      </c>
      <c r="BL211" s="17" t="s">
        <v>124</v>
      </c>
      <c r="BM211" s="215" t="s">
        <v>350</v>
      </c>
    </row>
    <row r="212" s="13" customFormat="1">
      <c r="A212" s="13"/>
      <c r="B212" s="222"/>
      <c r="C212" s="223"/>
      <c r="D212" s="224" t="s">
        <v>128</v>
      </c>
      <c r="E212" s="225" t="s">
        <v>19</v>
      </c>
      <c r="F212" s="226" t="s">
        <v>351</v>
      </c>
      <c r="G212" s="223"/>
      <c r="H212" s="227">
        <v>15.5</v>
      </c>
      <c r="I212" s="228"/>
      <c r="J212" s="223"/>
      <c r="K212" s="223"/>
      <c r="L212" s="229"/>
      <c r="M212" s="230"/>
      <c r="N212" s="231"/>
      <c r="O212" s="231"/>
      <c r="P212" s="231"/>
      <c r="Q212" s="231"/>
      <c r="R212" s="231"/>
      <c r="S212" s="231"/>
      <c r="T212" s="23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3" t="s">
        <v>128</v>
      </c>
      <c r="AU212" s="233" t="s">
        <v>79</v>
      </c>
      <c r="AV212" s="13" t="s">
        <v>79</v>
      </c>
      <c r="AW212" s="13" t="s">
        <v>31</v>
      </c>
      <c r="AX212" s="13" t="s">
        <v>69</v>
      </c>
      <c r="AY212" s="233" t="s">
        <v>117</v>
      </c>
    </row>
    <row r="213" s="14" customFormat="1">
      <c r="A213" s="14"/>
      <c r="B213" s="234"/>
      <c r="C213" s="235"/>
      <c r="D213" s="224" t="s">
        <v>128</v>
      </c>
      <c r="E213" s="236" t="s">
        <v>19</v>
      </c>
      <c r="F213" s="237" t="s">
        <v>130</v>
      </c>
      <c r="G213" s="235"/>
      <c r="H213" s="238">
        <v>15.5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4" t="s">
        <v>128</v>
      </c>
      <c r="AU213" s="244" t="s">
        <v>79</v>
      </c>
      <c r="AV213" s="14" t="s">
        <v>124</v>
      </c>
      <c r="AW213" s="14" t="s">
        <v>31</v>
      </c>
      <c r="AX213" s="14" t="s">
        <v>77</v>
      </c>
      <c r="AY213" s="244" t="s">
        <v>117</v>
      </c>
    </row>
    <row r="214" s="2" customFormat="1" ht="16.5" customHeight="1">
      <c r="A214" s="38"/>
      <c r="B214" s="39"/>
      <c r="C214" s="245" t="s">
        <v>352</v>
      </c>
      <c r="D214" s="245" t="s">
        <v>181</v>
      </c>
      <c r="E214" s="246" t="s">
        <v>353</v>
      </c>
      <c r="F214" s="247" t="s">
        <v>354</v>
      </c>
      <c r="G214" s="248" t="s">
        <v>139</v>
      </c>
      <c r="H214" s="249">
        <v>75</v>
      </c>
      <c r="I214" s="250"/>
      <c r="J214" s="251">
        <f>ROUND(I214*H214,2)</f>
        <v>0</v>
      </c>
      <c r="K214" s="247" t="s">
        <v>123</v>
      </c>
      <c r="L214" s="252"/>
      <c r="M214" s="253" t="s">
        <v>19</v>
      </c>
      <c r="N214" s="254" t="s">
        <v>40</v>
      </c>
      <c r="O214" s="84"/>
      <c r="P214" s="213">
        <f>O214*H214</f>
        <v>0</v>
      </c>
      <c r="Q214" s="213">
        <v>0.044999999999999998</v>
      </c>
      <c r="R214" s="213">
        <f>Q214*H214</f>
        <v>3.375</v>
      </c>
      <c r="S214" s="213">
        <v>0</v>
      </c>
      <c r="T214" s="21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5" t="s">
        <v>165</v>
      </c>
      <c r="AT214" s="215" t="s">
        <v>181</v>
      </c>
      <c r="AU214" s="215" t="s">
        <v>79</v>
      </c>
      <c r="AY214" s="17" t="s">
        <v>117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7" t="s">
        <v>77</v>
      </c>
      <c r="BK214" s="216">
        <f>ROUND(I214*H214,2)</f>
        <v>0</v>
      </c>
      <c r="BL214" s="17" t="s">
        <v>124</v>
      </c>
      <c r="BM214" s="215" t="s">
        <v>355</v>
      </c>
    </row>
    <row r="215" s="13" customFormat="1">
      <c r="A215" s="13"/>
      <c r="B215" s="222"/>
      <c r="C215" s="223"/>
      <c r="D215" s="224" t="s">
        <v>128</v>
      </c>
      <c r="E215" s="225" t="s">
        <v>19</v>
      </c>
      <c r="F215" s="226" t="s">
        <v>356</v>
      </c>
      <c r="G215" s="223"/>
      <c r="H215" s="227">
        <v>75</v>
      </c>
      <c r="I215" s="228"/>
      <c r="J215" s="223"/>
      <c r="K215" s="223"/>
      <c r="L215" s="229"/>
      <c r="M215" s="230"/>
      <c r="N215" s="231"/>
      <c r="O215" s="231"/>
      <c r="P215" s="231"/>
      <c r="Q215" s="231"/>
      <c r="R215" s="231"/>
      <c r="S215" s="231"/>
      <c r="T215" s="23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3" t="s">
        <v>128</v>
      </c>
      <c r="AU215" s="233" t="s">
        <v>79</v>
      </c>
      <c r="AV215" s="13" t="s">
        <v>79</v>
      </c>
      <c r="AW215" s="13" t="s">
        <v>31</v>
      </c>
      <c r="AX215" s="13" t="s">
        <v>69</v>
      </c>
      <c r="AY215" s="233" t="s">
        <v>117</v>
      </c>
    </row>
    <row r="216" s="14" customFormat="1">
      <c r="A216" s="14"/>
      <c r="B216" s="234"/>
      <c r="C216" s="235"/>
      <c r="D216" s="224" t="s">
        <v>128</v>
      </c>
      <c r="E216" s="236" t="s">
        <v>19</v>
      </c>
      <c r="F216" s="237" t="s">
        <v>130</v>
      </c>
      <c r="G216" s="235"/>
      <c r="H216" s="238">
        <v>75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4" t="s">
        <v>128</v>
      </c>
      <c r="AU216" s="244" t="s">
        <v>79</v>
      </c>
      <c r="AV216" s="14" t="s">
        <v>124</v>
      </c>
      <c r="AW216" s="14" t="s">
        <v>31</v>
      </c>
      <c r="AX216" s="14" t="s">
        <v>77</v>
      </c>
      <c r="AY216" s="244" t="s">
        <v>117</v>
      </c>
    </row>
    <row r="217" s="2" customFormat="1" ht="16.5" customHeight="1">
      <c r="A217" s="38"/>
      <c r="B217" s="39"/>
      <c r="C217" s="245" t="s">
        <v>357</v>
      </c>
      <c r="D217" s="245" t="s">
        <v>181</v>
      </c>
      <c r="E217" s="246" t="s">
        <v>358</v>
      </c>
      <c r="F217" s="247" t="s">
        <v>359</v>
      </c>
      <c r="G217" s="248" t="s">
        <v>139</v>
      </c>
      <c r="H217" s="249">
        <v>35</v>
      </c>
      <c r="I217" s="250"/>
      <c r="J217" s="251">
        <f>ROUND(I217*H217,2)</f>
        <v>0</v>
      </c>
      <c r="K217" s="247" t="s">
        <v>123</v>
      </c>
      <c r="L217" s="252"/>
      <c r="M217" s="253" t="s">
        <v>19</v>
      </c>
      <c r="N217" s="254" t="s">
        <v>40</v>
      </c>
      <c r="O217" s="84"/>
      <c r="P217" s="213">
        <f>O217*H217</f>
        <v>0</v>
      </c>
      <c r="Q217" s="213">
        <v>0.058000000000000003</v>
      </c>
      <c r="R217" s="213">
        <f>Q217*H217</f>
        <v>2.0300000000000002</v>
      </c>
      <c r="S217" s="213">
        <v>0</v>
      </c>
      <c r="T217" s="21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5" t="s">
        <v>165</v>
      </c>
      <c r="AT217" s="215" t="s">
        <v>181</v>
      </c>
      <c r="AU217" s="215" t="s">
        <v>79</v>
      </c>
      <c r="AY217" s="17" t="s">
        <v>117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77</v>
      </c>
      <c r="BK217" s="216">
        <f>ROUND(I217*H217,2)</f>
        <v>0</v>
      </c>
      <c r="BL217" s="17" t="s">
        <v>124</v>
      </c>
      <c r="BM217" s="215" t="s">
        <v>360</v>
      </c>
    </row>
    <row r="218" s="13" customFormat="1">
      <c r="A218" s="13"/>
      <c r="B218" s="222"/>
      <c r="C218" s="223"/>
      <c r="D218" s="224" t="s">
        <v>128</v>
      </c>
      <c r="E218" s="225" t="s">
        <v>19</v>
      </c>
      <c r="F218" s="226" t="s">
        <v>301</v>
      </c>
      <c r="G218" s="223"/>
      <c r="H218" s="227">
        <v>35</v>
      </c>
      <c r="I218" s="228"/>
      <c r="J218" s="223"/>
      <c r="K218" s="223"/>
      <c r="L218" s="229"/>
      <c r="M218" s="230"/>
      <c r="N218" s="231"/>
      <c r="O218" s="231"/>
      <c r="P218" s="231"/>
      <c r="Q218" s="231"/>
      <c r="R218" s="231"/>
      <c r="S218" s="231"/>
      <c r="T218" s="23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3" t="s">
        <v>128</v>
      </c>
      <c r="AU218" s="233" t="s">
        <v>79</v>
      </c>
      <c r="AV218" s="13" t="s">
        <v>79</v>
      </c>
      <c r="AW218" s="13" t="s">
        <v>31</v>
      </c>
      <c r="AX218" s="13" t="s">
        <v>69</v>
      </c>
      <c r="AY218" s="233" t="s">
        <v>117</v>
      </c>
    </row>
    <row r="219" s="14" customFormat="1">
      <c r="A219" s="14"/>
      <c r="B219" s="234"/>
      <c r="C219" s="235"/>
      <c r="D219" s="224" t="s">
        <v>128</v>
      </c>
      <c r="E219" s="236" t="s">
        <v>19</v>
      </c>
      <c r="F219" s="237" t="s">
        <v>130</v>
      </c>
      <c r="G219" s="235"/>
      <c r="H219" s="238">
        <v>35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4" t="s">
        <v>128</v>
      </c>
      <c r="AU219" s="244" t="s">
        <v>79</v>
      </c>
      <c r="AV219" s="14" t="s">
        <v>124</v>
      </c>
      <c r="AW219" s="14" t="s">
        <v>31</v>
      </c>
      <c r="AX219" s="14" t="s">
        <v>77</v>
      </c>
      <c r="AY219" s="244" t="s">
        <v>117</v>
      </c>
    </row>
    <row r="220" s="2" customFormat="1" ht="16.5" customHeight="1">
      <c r="A220" s="38"/>
      <c r="B220" s="39"/>
      <c r="C220" s="245" t="s">
        <v>361</v>
      </c>
      <c r="D220" s="245" t="s">
        <v>181</v>
      </c>
      <c r="E220" s="246" t="s">
        <v>362</v>
      </c>
      <c r="F220" s="247" t="s">
        <v>363</v>
      </c>
      <c r="G220" s="248" t="s">
        <v>139</v>
      </c>
      <c r="H220" s="249">
        <v>6</v>
      </c>
      <c r="I220" s="250"/>
      <c r="J220" s="251">
        <f>ROUND(I220*H220,2)</f>
        <v>0</v>
      </c>
      <c r="K220" s="247" t="s">
        <v>19</v>
      </c>
      <c r="L220" s="252"/>
      <c r="M220" s="253" t="s">
        <v>19</v>
      </c>
      <c r="N220" s="254" t="s">
        <v>40</v>
      </c>
      <c r="O220" s="84"/>
      <c r="P220" s="213">
        <f>O220*H220</f>
        <v>0</v>
      </c>
      <c r="Q220" s="213">
        <v>0.048399999999999999</v>
      </c>
      <c r="R220" s="213">
        <f>Q220*H220</f>
        <v>0.29039999999999999</v>
      </c>
      <c r="S220" s="213">
        <v>0</v>
      </c>
      <c r="T220" s="21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5" t="s">
        <v>165</v>
      </c>
      <c r="AT220" s="215" t="s">
        <v>181</v>
      </c>
      <c r="AU220" s="215" t="s">
        <v>79</v>
      </c>
      <c r="AY220" s="17" t="s">
        <v>117</v>
      </c>
      <c r="BE220" s="216">
        <f>IF(N220="základní",J220,0)</f>
        <v>0</v>
      </c>
      <c r="BF220" s="216">
        <f>IF(N220="snížená",J220,0)</f>
        <v>0</v>
      </c>
      <c r="BG220" s="216">
        <f>IF(N220="zákl. přenesená",J220,0)</f>
        <v>0</v>
      </c>
      <c r="BH220" s="216">
        <f>IF(N220="sníž. přenesená",J220,0)</f>
        <v>0</v>
      </c>
      <c r="BI220" s="216">
        <f>IF(N220="nulová",J220,0)</f>
        <v>0</v>
      </c>
      <c r="BJ220" s="17" t="s">
        <v>77</v>
      </c>
      <c r="BK220" s="216">
        <f>ROUND(I220*H220,2)</f>
        <v>0</v>
      </c>
      <c r="BL220" s="17" t="s">
        <v>124</v>
      </c>
      <c r="BM220" s="215" t="s">
        <v>364</v>
      </c>
    </row>
    <row r="221" s="13" customFormat="1">
      <c r="A221" s="13"/>
      <c r="B221" s="222"/>
      <c r="C221" s="223"/>
      <c r="D221" s="224" t="s">
        <v>128</v>
      </c>
      <c r="E221" s="225" t="s">
        <v>19</v>
      </c>
      <c r="F221" s="226" t="s">
        <v>154</v>
      </c>
      <c r="G221" s="223"/>
      <c r="H221" s="227">
        <v>6</v>
      </c>
      <c r="I221" s="228"/>
      <c r="J221" s="223"/>
      <c r="K221" s="223"/>
      <c r="L221" s="229"/>
      <c r="M221" s="230"/>
      <c r="N221" s="231"/>
      <c r="O221" s="231"/>
      <c r="P221" s="231"/>
      <c r="Q221" s="231"/>
      <c r="R221" s="231"/>
      <c r="S221" s="231"/>
      <c r="T221" s="23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3" t="s">
        <v>128</v>
      </c>
      <c r="AU221" s="233" t="s">
        <v>79</v>
      </c>
      <c r="AV221" s="13" t="s">
        <v>79</v>
      </c>
      <c r="AW221" s="13" t="s">
        <v>31</v>
      </c>
      <c r="AX221" s="13" t="s">
        <v>69</v>
      </c>
      <c r="AY221" s="233" t="s">
        <v>117</v>
      </c>
    </row>
    <row r="222" s="14" customFormat="1">
      <c r="A222" s="14"/>
      <c r="B222" s="234"/>
      <c r="C222" s="235"/>
      <c r="D222" s="224" t="s">
        <v>128</v>
      </c>
      <c r="E222" s="236" t="s">
        <v>19</v>
      </c>
      <c r="F222" s="237" t="s">
        <v>130</v>
      </c>
      <c r="G222" s="235"/>
      <c r="H222" s="238">
        <v>6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4" t="s">
        <v>128</v>
      </c>
      <c r="AU222" s="244" t="s">
        <v>79</v>
      </c>
      <c r="AV222" s="14" t="s">
        <v>124</v>
      </c>
      <c r="AW222" s="14" t="s">
        <v>31</v>
      </c>
      <c r="AX222" s="14" t="s">
        <v>77</v>
      </c>
      <c r="AY222" s="244" t="s">
        <v>117</v>
      </c>
    </row>
    <row r="223" s="2" customFormat="1" ht="16.5" customHeight="1">
      <c r="A223" s="38"/>
      <c r="B223" s="39"/>
      <c r="C223" s="204" t="s">
        <v>365</v>
      </c>
      <c r="D223" s="204" t="s">
        <v>119</v>
      </c>
      <c r="E223" s="205" t="s">
        <v>366</v>
      </c>
      <c r="F223" s="206" t="s">
        <v>367</v>
      </c>
      <c r="G223" s="207" t="s">
        <v>139</v>
      </c>
      <c r="H223" s="208">
        <v>21</v>
      </c>
      <c r="I223" s="209"/>
      <c r="J223" s="210">
        <f>ROUND(I223*H223,2)</f>
        <v>0</v>
      </c>
      <c r="K223" s="206" t="s">
        <v>123</v>
      </c>
      <c r="L223" s="44"/>
      <c r="M223" s="211" t="s">
        <v>19</v>
      </c>
      <c r="N223" s="212" t="s">
        <v>40</v>
      </c>
      <c r="O223" s="84"/>
      <c r="P223" s="213">
        <f>O223*H223</f>
        <v>0</v>
      </c>
      <c r="Q223" s="213">
        <v>0.16849</v>
      </c>
      <c r="R223" s="213">
        <f>Q223*H223</f>
        <v>3.5382899999999999</v>
      </c>
      <c r="S223" s="213">
        <v>0</v>
      </c>
      <c r="T223" s="21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124</v>
      </c>
      <c r="AT223" s="215" t="s">
        <v>119</v>
      </c>
      <c r="AU223" s="215" t="s">
        <v>79</v>
      </c>
      <c r="AY223" s="17" t="s">
        <v>117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77</v>
      </c>
      <c r="BK223" s="216">
        <f>ROUND(I223*H223,2)</f>
        <v>0</v>
      </c>
      <c r="BL223" s="17" t="s">
        <v>124</v>
      </c>
      <c r="BM223" s="215" t="s">
        <v>368</v>
      </c>
    </row>
    <row r="224" s="2" customFormat="1">
      <c r="A224" s="38"/>
      <c r="B224" s="39"/>
      <c r="C224" s="40"/>
      <c r="D224" s="217" t="s">
        <v>126</v>
      </c>
      <c r="E224" s="40"/>
      <c r="F224" s="218" t="s">
        <v>369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126</v>
      </c>
      <c r="AU224" s="17" t="s">
        <v>79</v>
      </c>
    </row>
    <row r="225" s="13" customFormat="1">
      <c r="A225" s="13"/>
      <c r="B225" s="222"/>
      <c r="C225" s="223"/>
      <c r="D225" s="224" t="s">
        <v>128</v>
      </c>
      <c r="E225" s="225" t="s">
        <v>19</v>
      </c>
      <c r="F225" s="226" t="s">
        <v>370</v>
      </c>
      <c r="G225" s="223"/>
      <c r="H225" s="227">
        <v>21</v>
      </c>
      <c r="I225" s="228"/>
      <c r="J225" s="223"/>
      <c r="K225" s="223"/>
      <c r="L225" s="229"/>
      <c r="M225" s="230"/>
      <c r="N225" s="231"/>
      <c r="O225" s="231"/>
      <c r="P225" s="231"/>
      <c r="Q225" s="231"/>
      <c r="R225" s="231"/>
      <c r="S225" s="231"/>
      <c r="T225" s="23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3" t="s">
        <v>128</v>
      </c>
      <c r="AU225" s="233" t="s">
        <v>79</v>
      </c>
      <c r="AV225" s="13" t="s">
        <v>79</v>
      </c>
      <c r="AW225" s="13" t="s">
        <v>31</v>
      </c>
      <c r="AX225" s="13" t="s">
        <v>69</v>
      </c>
      <c r="AY225" s="233" t="s">
        <v>117</v>
      </c>
    </row>
    <row r="226" s="14" customFormat="1">
      <c r="A226" s="14"/>
      <c r="B226" s="234"/>
      <c r="C226" s="235"/>
      <c r="D226" s="224" t="s">
        <v>128</v>
      </c>
      <c r="E226" s="236" t="s">
        <v>19</v>
      </c>
      <c r="F226" s="237" t="s">
        <v>130</v>
      </c>
      <c r="G226" s="235"/>
      <c r="H226" s="238">
        <v>21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4" t="s">
        <v>128</v>
      </c>
      <c r="AU226" s="244" t="s">
        <v>79</v>
      </c>
      <c r="AV226" s="14" t="s">
        <v>124</v>
      </c>
      <c r="AW226" s="14" t="s">
        <v>31</v>
      </c>
      <c r="AX226" s="14" t="s">
        <v>77</v>
      </c>
      <c r="AY226" s="244" t="s">
        <v>117</v>
      </c>
    </row>
    <row r="227" s="2" customFormat="1" ht="16.5" customHeight="1">
      <c r="A227" s="38"/>
      <c r="B227" s="39"/>
      <c r="C227" s="245" t="s">
        <v>371</v>
      </c>
      <c r="D227" s="245" t="s">
        <v>181</v>
      </c>
      <c r="E227" s="246" t="s">
        <v>372</v>
      </c>
      <c r="F227" s="247" t="s">
        <v>373</v>
      </c>
      <c r="G227" s="248" t="s">
        <v>139</v>
      </c>
      <c r="H227" s="249">
        <v>14.699999999999999</v>
      </c>
      <c r="I227" s="250"/>
      <c r="J227" s="251">
        <f>ROUND(I227*H227,2)</f>
        <v>0</v>
      </c>
      <c r="K227" s="247" t="s">
        <v>123</v>
      </c>
      <c r="L227" s="252"/>
      <c r="M227" s="253" t="s">
        <v>19</v>
      </c>
      <c r="N227" s="254" t="s">
        <v>40</v>
      </c>
      <c r="O227" s="84"/>
      <c r="P227" s="213">
        <f>O227*H227</f>
        <v>0</v>
      </c>
      <c r="Q227" s="213">
        <v>0.105</v>
      </c>
      <c r="R227" s="213">
        <f>Q227*H227</f>
        <v>1.5434999999999999</v>
      </c>
      <c r="S227" s="213">
        <v>0</v>
      </c>
      <c r="T227" s="21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5" t="s">
        <v>165</v>
      </c>
      <c r="AT227" s="215" t="s">
        <v>181</v>
      </c>
      <c r="AU227" s="215" t="s">
        <v>79</v>
      </c>
      <c r="AY227" s="17" t="s">
        <v>117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77</v>
      </c>
      <c r="BK227" s="216">
        <f>ROUND(I227*H227,2)</f>
        <v>0</v>
      </c>
      <c r="BL227" s="17" t="s">
        <v>124</v>
      </c>
      <c r="BM227" s="215" t="s">
        <v>374</v>
      </c>
    </row>
    <row r="228" s="2" customFormat="1" ht="16.5" customHeight="1">
      <c r="A228" s="38"/>
      <c r="B228" s="39"/>
      <c r="C228" s="245" t="s">
        <v>375</v>
      </c>
      <c r="D228" s="245" t="s">
        <v>181</v>
      </c>
      <c r="E228" s="246" t="s">
        <v>376</v>
      </c>
      <c r="F228" s="247" t="s">
        <v>377</v>
      </c>
      <c r="G228" s="248" t="s">
        <v>139</v>
      </c>
      <c r="H228" s="249">
        <v>6.2999999999999998</v>
      </c>
      <c r="I228" s="250"/>
      <c r="J228" s="251">
        <f>ROUND(I228*H228,2)</f>
        <v>0</v>
      </c>
      <c r="K228" s="247" t="s">
        <v>123</v>
      </c>
      <c r="L228" s="252"/>
      <c r="M228" s="253" t="s">
        <v>19</v>
      </c>
      <c r="N228" s="254" t="s">
        <v>40</v>
      </c>
      <c r="O228" s="84"/>
      <c r="P228" s="213">
        <f>O228*H228</f>
        <v>0</v>
      </c>
      <c r="Q228" s="213">
        <v>0.105</v>
      </c>
      <c r="R228" s="213">
        <f>Q228*H228</f>
        <v>0.66149999999999998</v>
      </c>
      <c r="S228" s="213">
        <v>0</v>
      </c>
      <c r="T228" s="21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5" t="s">
        <v>165</v>
      </c>
      <c r="AT228" s="215" t="s">
        <v>181</v>
      </c>
      <c r="AU228" s="215" t="s">
        <v>79</v>
      </c>
      <c r="AY228" s="17" t="s">
        <v>117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7" t="s">
        <v>77</v>
      </c>
      <c r="BK228" s="216">
        <f>ROUND(I228*H228,2)</f>
        <v>0</v>
      </c>
      <c r="BL228" s="17" t="s">
        <v>124</v>
      </c>
      <c r="BM228" s="215" t="s">
        <v>378</v>
      </c>
    </row>
    <row r="229" s="13" customFormat="1">
      <c r="A229" s="13"/>
      <c r="B229" s="222"/>
      <c r="C229" s="223"/>
      <c r="D229" s="224" t="s">
        <v>128</v>
      </c>
      <c r="E229" s="225" t="s">
        <v>19</v>
      </c>
      <c r="F229" s="226" t="s">
        <v>379</v>
      </c>
      <c r="G229" s="223"/>
      <c r="H229" s="227">
        <v>6.2999999999999998</v>
      </c>
      <c r="I229" s="228"/>
      <c r="J229" s="223"/>
      <c r="K229" s="223"/>
      <c r="L229" s="229"/>
      <c r="M229" s="230"/>
      <c r="N229" s="231"/>
      <c r="O229" s="231"/>
      <c r="P229" s="231"/>
      <c r="Q229" s="231"/>
      <c r="R229" s="231"/>
      <c r="S229" s="231"/>
      <c r="T229" s="23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3" t="s">
        <v>128</v>
      </c>
      <c r="AU229" s="233" t="s">
        <v>79</v>
      </c>
      <c r="AV229" s="13" t="s">
        <v>79</v>
      </c>
      <c r="AW229" s="13" t="s">
        <v>31</v>
      </c>
      <c r="AX229" s="13" t="s">
        <v>69</v>
      </c>
      <c r="AY229" s="233" t="s">
        <v>117</v>
      </c>
    </row>
    <row r="230" s="14" customFormat="1">
      <c r="A230" s="14"/>
      <c r="B230" s="234"/>
      <c r="C230" s="235"/>
      <c r="D230" s="224" t="s">
        <v>128</v>
      </c>
      <c r="E230" s="236" t="s">
        <v>19</v>
      </c>
      <c r="F230" s="237" t="s">
        <v>130</v>
      </c>
      <c r="G230" s="235"/>
      <c r="H230" s="238">
        <v>6.2999999999999998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4" t="s">
        <v>128</v>
      </c>
      <c r="AU230" s="244" t="s">
        <v>79</v>
      </c>
      <c r="AV230" s="14" t="s">
        <v>124</v>
      </c>
      <c r="AW230" s="14" t="s">
        <v>31</v>
      </c>
      <c r="AX230" s="14" t="s">
        <v>77</v>
      </c>
      <c r="AY230" s="244" t="s">
        <v>117</v>
      </c>
    </row>
    <row r="231" s="2" customFormat="1" ht="16.5" customHeight="1">
      <c r="A231" s="38"/>
      <c r="B231" s="39"/>
      <c r="C231" s="204" t="s">
        <v>380</v>
      </c>
      <c r="D231" s="204" t="s">
        <v>119</v>
      </c>
      <c r="E231" s="205" t="s">
        <v>381</v>
      </c>
      <c r="F231" s="206" t="s">
        <v>382</v>
      </c>
      <c r="G231" s="207" t="s">
        <v>139</v>
      </c>
      <c r="H231" s="208">
        <v>335</v>
      </c>
      <c r="I231" s="209"/>
      <c r="J231" s="210">
        <f>ROUND(I231*H231,2)</f>
        <v>0</v>
      </c>
      <c r="K231" s="206" t="s">
        <v>123</v>
      </c>
      <c r="L231" s="44"/>
      <c r="M231" s="211" t="s">
        <v>19</v>
      </c>
      <c r="N231" s="212" t="s">
        <v>40</v>
      </c>
      <c r="O231" s="84"/>
      <c r="P231" s="213">
        <f>O231*H231</f>
        <v>0</v>
      </c>
      <c r="Q231" s="213">
        <v>0.00011</v>
      </c>
      <c r="R231" s="213">
        <f>Q231*H231</f>
        <v>0.036850000000000001</v>
      </c>
      <c r="S231" s="213">
        <v>0</v>
      </c>
      <c r="T231" s="21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5" t="s">
        <v>124</v>
      </c>
      <c r="AT231" s="215" t="s">
        <v>119</v>
      </c>
      <c r="AU231" s="215" t="s">
        <v>79</v>
      </c>
      <c r="AY231" s="17" t="s">
        <v>117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7" t="s">
        <v>77</v>
      </c>
      <c r="BK231" s="216">
        <f>ROUND(I231*H231,2)</f>
        <v>0</v>
      </c>
      <c r="BL231" s="17" t="s">
        <v>124</v>
      </c>
      <c r="BM231" s="215" t="s">
        <v>383</v>
      </c>
    </row>
    <row r="232" s="2" customFormat="1">
      <c r="A232" s="38"/>
      <c r="B232" s="39"/>
      <c r="C232" s="40"/>
      <c r="D232" s="217" t="s">
        <v>126</v>
      </c>
      <c r="E232" s="40"/>
      <c r="F232" s="218" t="s">
        <v>384</v>
      </c>
      <c r="G232" s="40"/>
      <c r="H232" s="40"/>
      <c r="I232" s="219"/>
      <c r="J232" s="40"/>
      <c r="K232" s="40"/>
      <c r="L232" s="44"/>
      <c r="M232" s="220"/>
      <c r="N232" s="221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126</v>
      </c>
      <c r="AU232" s="17" t="s">
        <v>79</v>
      </c>
    </row>
    <row r="233" s="2" customFormat="1" ht="16.5" customHeight="1">
      <c r="A233" s="38"/>
      <c r="B233" s="39"/>
      <c r="C233" s="204" t="s">
        <v>385</v>
      </c>
      <c r="D233" s="204" t="s">
        <v>119</v>
      </c>
      <c r="E233" s="205" t="s">
        <v>386</v>
      </c>
      <c r="F233" s="206" t="s">
        <v>387</v>
      </c>
      <c r="G233" s="207" t="s">
        <v>139</v>
      </c>
      <c r="H233" s="208">
        <v>165</v>
      </c>
      <c r="I233" s="209"/>
      <c r="J233" s="210">
        <f>ROUND(I233*H233,2)</f>
        <v>0</v>
      </c>
      <c r="K233" s="206" t="s">
        <v>123</v>
      </c>
      <c r="L233" s="44"/>
      <c r="M233" s="211" t="s">
        <v>19</v>
      </c>
      <c r="N233" s="212" t="s">
        <v>40</v>
      </c>
      <c r="O233" s="84"/>
      <c r="P233" s="213">
        <f>O233*H233</f>
        <v>0</v>
      </c>
      <c r="Q233" s="213">
        <v>0.00060999999999999997</v>
      </c>
      <c r="R233" s="213">
        <f>Q233*H233</f>
        <v>0.10064999999999999</v>
      </c>
      <c r="S233" s="213">
        <v>0</v>
      </c>
      <c r="T233" s="21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5" t="s">
        <v>124</v>
      </c>
      <c r="AT233" s="215" t="s">
        <v>119</v>
      </c>
      <c r="AU233" s="215" t="s">
        <v>79</v>
      </c>
      <c r="AY233" s="17" t="s">
        <v>117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7" t="s">
        <v>77</v>
      </c>
      <c r="BK233" s="216">
        <f>ROUND(I233*H233,2)</f>
        <v>0</v>
      </c>
      <c r="BL233" s="17" t="s">
        <v>124</v>
      </c>
      <c r="BM233" s="215" t="s">
        <v>388</v>
      </c>
    </row>
    <row r="234" s="2" customFormat="1">
      <c r="A234" s="38"/>
      <c r="B234" s="39"/>
      <c r="C234" s="40"/>
      <c r="D234" s="217" t="s">
        <v>126</v>
      </c>
      <c r="E234" s="40"/>
      <c r="F234" s="218" t="s">
        <v>389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126</v>
      </c>
      <c r="AU234" s="17" t="s">
        <v>79</v>
      </c>
    </row>
    <row r="235" s="2" customFormat="1" ht="16.5" customHeight="1">
      <c r="A235" s="38"/>
      <c r="B235" s="39"/>
      <c r="C235" s="204" t="s">
        <v>390</v>
      </c>
      <c r="D235" s="204" t="s">
        <v>119</v>
      </c>
      <c r="E235" s="205" t="s">
        <v>391</v>
      </c>
      <c r="F235" s="206" t="s">
        <v>392</v>
      </c>
      <c r="G235" s="207" t="s">
        <v>139</v>
      </c>
      <c r="H235" s="208">
        <v>165</v>
      </c>
      <c r="I235" s="209"/>
      <c r="J235" s="210">
        <f>ROUND(I235*H235,2)</f>
        <v>0</v>
      </c>
      <c r="K235" s="206" t="s">
        <v>123</v>
      </c>
      <c r="L235" s="44"/>
      <c r="M235" s="211" t="s">
        <v>19</v>
      </c>
      <c r="N235" s="212" t="s">
        <v>40</v>
      </c>
      <c r="O235" s="84"/>
      <c r="P235" s="213">
        <f>O235*H235</f>
        <v>0</v>
      </c>
      <c r="Q235" s="213">
        <v>0</v>
      </c>
      <c r="R235" s="213">
        <f>Q235*H235</f>
        <v>0</v>
      </c>
      <c r="S235" s="213">
        <v>0</v>
      </c>
      <c r="T235" s="21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5" t="s">
        <v>124</v>
      </c>
      <c r="AT235" s="215" t="s">
        <v>119</v>
      </c>
      <c r="AU235" s="215" t="s">
        <v>79</v>
      </c>
      <c r="AY235" s="17" t="s">
        <v>117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77</v>
      </c>
      <c r="BK235" s="216">
        <f>ROUND(I235*H235,2)</f>
        <v>0</v>
      </c>
      <c r="BL235" s="17" t="s">
        <v>124</v>
      </c>
      <c r="BM235" s="215" t="s">
        <v>393</v>
      </c>
    </row>
    <row r="236" s="2" customFormat="1">
      <c r="A236" s="38"/>
      <c r="B236" s="39"/>
      <c r="C236" s="40"/>
      <c r="D236" s="217" t="s">
        <v>126</v>
      </c>
      <c r="E236" s="40"/>
      <c r="F236" s="218" t="s">
        <v>394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126</v>
      </c>
      <c r="AU236" s="17" t="s">
        <v>79</v>
      </c>
    </row>
    <row r="237" s="2" customFormat="1" ht="16.5" customHeight="1">
      <c r="A237" s="38"/>
      <c r="B237" s="39"/>
      <c r="C237" s="204" t="s">
        <v>395</v>
      </c>
      <c r="D237" s="204" t="s">
        <v>119</v>
      </c>
      <c r="E237" s="205" t="s">
        <v>396</v>
      </c>
      <c r="F237" s="206" t="s">
        <v>397</v>
      </c>
      <c r="G237" s="207" t="s">
        <v>139</v>
      </c>
      <c r="H237" s="208">
        <v>8</v>
      </c>
      <c r="I237" s="209"/>
      <c r="J237" s="210">
        <f>ROUND(I237*H237,2)</f>
        <v>0</v>
      </c>
      <c r="K237" s="206" t="s">
        <v>123</v>
      </c>
      <c r="L237" s="44"/>
      <c r="M237" s="211" t="s">
        <v>19</v>
      </c>
      <c r="N237" s="212" t="s">
        <v>40</v>
      </c>
      <c r="O237" s="84"/>
      <c r="P237" s="213">
        <f>O237*H237</f>
        <v>0</v>
      </c>
      <c r="Q237" s="213">
        <v>0.29292000000000001</v>
      </c>
      <c r="R237" s="213">
        <f>Q237*H237</f>
        <v>2.3433600000000001</v>
      </c>
      <c r="S237" s="213">
        <v>0</v>
      </c>
      <c r="T237" s="21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15" t="s">
        <v>124</v>
      </c>
      <c r="AT237" s="215" t="s">
        <v>119</v>
      </c>
      <c r="AU237" s="215" t="s">
        <v>79</v>
      </c>
      <c r="AY237" s="17" t="s">
        <v>117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7" t="s">
        <v>77</v>
      </c>
      <c r="BK237" s="216">
        <f>ROUND(I237*H237,2)</f>
        <v>0</v>
      </c>
      <c r="BL237" s="17" t="s">
        <v>124</v>
      </c>
      <c r="BM237" s="215" t="s">
        <v>398</v>
      </c>
    </row>
    <row r="238" s="2" customFormat="1">
      <c r="A238" s="38"/>
      <c r="B238" s="39"/>
      <c r="C238" s="40"/>
      <c r="D238" s="217" t="s">
        <v>126</v>
      </c>
      <c r="E238" s="40"/>
      <c r="F238" s="218" t="s">
        <v>399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126</v>
      </c>
      <c r="AU238" s="17" t="s">
        <v>79</v>
      </c>
    </row>
    <row r="239" s="13" customFormat="1">
      <c r="A239" s="13"/>
      <c r="B239" s="222"/>
      <c r="C239" s="223"/>
      <c r="D239" s="224" t="s">
        <v>128</v>
      </c>
      <c r="E239" s="225" t="s">
        <v>19</v>
      </c>
      <c r="F239" s="226" t="s">
        <v>165</v>
      </c>
      <c r="G239" s="223"/>
      <c r="H239" s="227">
        <v>8</v>
      </c>
      <c r="I239" s="228"/>
      <c r="J239" s="223"/>
      <c r="K239" s="223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128</v>
      </c>
      <c r="AU239" s="233" t="s">
        <v>79</v>
      </c>
      <c r="AV239" s="13" t="s">
        <v>79</v>
      </c>
      <c r="AW239" s="13" t="s">
        <v>31</v>
      </c>
      <c r="AX239" s="13" t="s">
        <v>69</v>
      </c>
      <c r="AY239" s="233" t="s">
        <v>117</v>
      </c>
    </row>
    <row r="240" s="14" customFormat="1">
      <c r="A240" s="14"/>
      <c r="B240" s="234"/>
      <c r="C240" s="235"/>
      <c r="D240" s="224" t="s">
        <v>128</v>
      </c>
      <c r="E240" s="236" t="s">
        <v>19</v>
      </c>
      <c r="F240" s="237" t="s">
        <v>130</v>
      </c>
      <c r="G240" s="235"/>
      <c r="H240" s="238">
        <v>8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4" t="s">
        <v>128</v>
      </c>
      <c r="AU240" s="244" t="s">
        <v>79</v>
      </c>
      <c r="AV240" s="14" t="s">
        <v>124</v>
      </c>
      <c r="AW240" s="14" t="s">
        <v>31</v>
      </c>
      <c r="AX240" s="14" t="s">
        <v>77</v>
      </c>
      <c r="AY240" s="244" t="s">
        <v>117</v>
      </c>
    </row>
    <row r="241" s="2" customFormat="1" ht="16.5" customHeight="1">
      <c r="A241" s="38"/>
      <c r="B241" s="39"/>
      <c r="C241" s="204" t="s">
        <v>400</v>
      </c>
      <c r="D241" s="204" t="s">
        <v>119</v>
      </c>
      <c r="E241" s="205" t="s">
        <v>401</v>
      </c>
      <c r="F241" s="206" t="s">
        <v>402</v>
      </c>
      <c r="G241" s="207" t="s">
        <v>299</v>
      </c>
      <c r="H241" s="208">
        <v>1</v>
      </c>
      <c r="I241" s="209"/>
      <c r="J241" s="210">
        <f>ROUND(I241*H241,2)</f>
        <v>0</v>
      </c>
      <c r="K241" s="206" t="s">
        <v>123</v>
      </c>
      <c r="L241" s="44"/>
      <c r="M241" s="211" t="s">
        <v>19</v>
      </c>
      <c r="N241" s="212" t="s">
        <v>40</v>
      </c>
      <c r="O241" s="84"/>
      <c r="P241" s="213">
        <f>O241*H241</f>
        <v>0</v>
      </c>
      <c r="Q241" s="213">
        <v>0</v>
      </c>
      <c r="R241" s="213">
        <f>Q241*H241</f>
        <v>0</v>
      </c>
      <c r="S241" s="213">
        <v>0.0040000000000000001</v>
      </c>
      <c r="T241" s="214">
        <f>S241*H241</f>
        <v>0.0040000000000000001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15" t="s">
        <v>124</v>
      </c>
      <c r="AT241" s="215" t="s">
        <v>119</v>
      </c>
      <c r="AU241" s="215" t="s">
        <v>79</v>
      </c>
      <c r="AY241" s="17" t="s">
        <v>117</v>
      </c>
      <c r="BE241" s="216">
        <f>IF(N241="základní",J241,0)</f>
        <v>0</v>
      </c>
      <c r="BF241" s="216">
        <f>IF(N241="snížená",J241,0)</f>
        <v>0</v>
      </c>
      <c r="BG241" s="216">
        <f>IF(N241="zákl. přenesená",J241,0)</f>
        <v>0</v>
      </c>
      <c r="BH241" s="216">
        <f>IF(N241="sníž. přenesená",J241,0)</f>
        <v>0</v>
      </c>
      <c r="BI241" s="216">
        <f>IF(N241="nulová",J241,0)</f>
        <v>0</v>
      </c>
      <c r="BJ241" s="17" t="s">
        <v>77</v>
      </c>
      <c r="BK241" s="216">
        <f>ROUND(I241*H241,2)</f>
        <v>0</v>
      </c>
      <c r="BL241" s="17" t="s">
        <v>124</v>
      </c>
      <c r="BM241" s="215" t="s">
        <v>403</v>
      </c>
    </row>
    <row r="242" s="2" customFormat="1">
      <c r="A242" s="38"/>
      <c r="B242" s="39"/>
      <c r="C242" s="40"/>
      <c r="D242" s="217" t="s">
        <v>126</v>
      </c>
      <c r="E242" s="40"/>
      <c r="F242" s="218" t="s">
        <v>404</v>
      </c>
      <c r="G242" s="40"/>
      <c r="H242" s="40"/>
      <c r="I242" s="219"/>
      <c r="J242" s="40"/>
      <c r="K242" s="40"/>
      <c r="L242" s="44"/>
      <c r="M242" s="220"/>
      <c r="N242" s="221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126</v>
      </c>
      <c r="AU242" s="17" t="s">
        <v>79</v>
      </c>
    </row>
    <row r="243" s="12" customFormat="1" ht="22.8" customHeight="1">
      <c r="A243" s="12"/>
      <c r="B243" s="188"/>
      <c r="C243" s="189"/>
      <c r="D243" s="190" t="s">
        <v>68</v>
      </c>
      <c r="E243" s="202" t="s">
        <v>405</v>
      </c>
      <c r="F243" s="202" t="s">
        <v>406</v>
      </c>
      <c r="G243" s="189"/>
      <c r="H243" s="189"/>
      <c r="I243" s="192"/>
      <c r="J243" s="203">
        <f>BK243</f>
        <v>0</v>
      </c>
      <c r="K243" s="189"/>
      <c r="L243" s="194"/>
      <c r="M243" s="195"/>
      <c r="N243" s="196"/>
      <c r="O243" s="196"/>
      <c r="P243" s="197">
        <f>SUM(P244:P249)</f>
        <v>0</v>
      </c>
      <c r="Q243" s="196"/>
      <c r="R243" s="197">
        <f>SUM(R244:R249)</f>
        <v>0</v>
      </c>
      <c r="S243" s="196"/>
      <c r="T243" s="198">
        <f>SUM(T244:T249)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99" t="s">
        <v>77</v>
      </c>
      <c r="AT243" s="200" t="s">
        <v>68</v>
      </c>
      <c r="AU243" s="200" t="s">
        <v>77</v>
      </c>
      <c r="AY243" s="199" t="s">
        <v>117</v>
      </c>
      <c r="BK243" s="201">
        <f>SUM(BK244:BK249)</f>
        <v>0</v>
      </c>
    </row>
    <row r="244" s="2" customFormat="1" ht="16.5" customHeight="1">
      <c r="A244" s="38"/>
      <c r="B244" s="39"/>
      <c r="C244" s="204" t="s">
        <v>407</v>
      </c>
      <c r="D244" s="204" t="s">
        <v>119</v>
      </c>
      <c r="E244" s="205" t="s">
        <v>408</v>
      </c>
      <c r="F244" s="206" t="s">
        <v>409</v>
      </c>
      <c r="G244" s="207" t="s">
        <v>168</v>
      </c>
      <c r="H244" s="208">
        <v>353.46699999999998</v>
      </c>
      <c r="I244" s="209"/>
      <c r="J244" s="210">
        <f>ROUND(I244*H244,2)</f>
        <v>0</v>
      </c>
      <c r="K244" s="206" t="s">
        <v>123</v>
      </c>
      <c r="L244" s="44"/>
      <c r="M244" s="211" t="s">
        <v>19</v>
      </c>
      <c r="N244" s="212" t="s">
        <v>40</v>
      </c>
      <c r="O244" s="84"/>
      <c r="P244" s="213">
        <f>O244*H244</f>
        <v>0</v>
      </c>
      <c r="Q244" s="213">
        <v>0</v>
      </c>
      <c r="R244" s="213">
        <f>Q244*H244</f>
        <v>0</v>
      </c>
      <c r="S244" s="213">
        <v>0</v>
      </c>
      <c r="T244" s="21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5" t="s">
        <v>124</v>
      </c>
      <c r="AT244" s="215" t="s">
        <v>119</v>
      </c>
      <c r="AU244" s="215" t="s">
        <v>79</v>
      </c>
      <c r="AY244" s="17" t="s">
        <v>117</v>
      </c>
      <c r="BE244" s="216">
        <f>IF(N244="základní",J244,0)</f>
        <v>0</v>
      </c>
      <c r="BF244" s="216">
        <f>IF(N244="snížená",J244,0)</f>
        <v>0</v>
      </c>
      <c r="BG244" s="216">
        <f>IF(N244="zákl. přenesená",J244,0)</f>
        <v>0</v>
      </c>
      <c r="BH244" s="216">
        <f>IF(N244="sníž. přenesená",J244,0)</f>
        <v>0</v>
      </c>
      <c r="BI244" s="216">
        <f>IF(N244="nulová",J244,0)</f>
        <v>0</v>
      </c>
      <c r="BJ244" s="17" t="s">
        <v>77</v>
      </c>
      <c r="BK244" s="216">
        <f>ROUND(I244*H244,2)</f>
        <v>0</v>
      </c>
      <c r="BL244" s="17" t="s">
        <v>124</v>
      </c>
      <c r="BM244" s="215" t="s">
        <v>410</v>
      </c>
    </row>
    <row r="245" s="2" customFormat="1">
      <c r="A245" s="38"/>
      <c r="B245" s="39"/>
      <c r="C245" s="40"/>
      <c r="D245" s="217" t="s">
        <v>126</v>
      </c>
      <c r="E245" s="40"/>
      <c r="F245" s="218" t="s">
        <v>411</v>
      </c>
      <c r="G245" s="40"/>
      <c r="H245" s="40"/>
      <c r="I245" s="219"/>
      <c r="J245" s="40"/>
      <c r="K245" s="40"/>
      <c r="L245" s="44"/>
      <c r="M245" s="220"/>
      <c r="N245" s="221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126</v>
      </c>
      <c r="AU245" s="17" t="s">
        <v>79</v>
      </c>
    </row>
    <row r="246" s="2" customFormat="1" ht="16.5" customHeight="1">
      <c r="A246" s="38"/>
      <c r="B246" s="39"/>
      <c r="C246" s="204" t="s">
        <v>412</v>
      </c>
      <c r="D246" s="204" t="s">
        <v>119</v>
      </c>
      <c r="E246" s="205" t="s">
        <v>413</v>
      </c>
      <c r="F246" s="206" t="s">
        <v>414</v>
      </c>
      <c r="G246" s="207" t="s">
        <v>168</v>
      </c>
      <c r="H246" s="208">
        <v>1767.335</v>
      </c>
      <c r="I246" s="209"/>
      <c r="J246" s="210">
        <f>ROUND(I246*H246,2)</f>
        <v>0</v>
      </c>
      <c r="K246" s="206" t="s">
        <v>123</v>
      </c>
      <c r="L246" s="44"/>
      <c r="M246" s="211" t="s">
        <v>19</v>
      </c>
      <c r="N246" s="212" t="s">
        <v>40</v>
      </c>
      <c r="O246" s="84"/>
      <c r="P246" s="213">
        <f>O246*H246</f>
        <v>0</v>
      </c>
      <c r="Q246" s="213">
        <v>0</v>
      </c>
      <c r="R246" s="213">
        <f>Q246*H246</f>
        <v>0</v>
      </c>
      <c r="S246" s="213">
        <v>0</v>
      </c>
      <c r="T246" s="21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15" t="s">
        <v>124</v>
      </c>
      <c r="AT246" s="215" t="s">
        <v>119</v>
      </c>
      <c r="AU246" s="215" t="s">
        <v>79</v>
      </c>
      <c r="AY246" s="17" t="s">
        <v>117</v>
      </c>
      <c r="BE246" s="216">
        <f>IF(N246="základní",J246,0)</f>
        <v>0</v>
      </c>
      <c r="BF246" s="216">
        <f>IF(N246="snížená",J246,0)</f>
        <v>0</v>
      </c>
      <c r="BG246" s="216">
        <f>IF(N246="zákl. přenesená",J246,0)</f>
        <v>0</v>
      </c>
      <c r="BH246" s="216">
        <f>IF(N246="sníž. přenesená",J246,0)</f>
        <v>0</v>
      </c>
      <c r="BI246" s="216">
        <f>IF(N246="nulová",J246,0)</f>
        <v>0</v>
      </c>
      <c r="BJ246" s="17" t="s">
        <v>77</v>
      </c>
      <c r="BK246" s="216">
        <f>ROUND(I246*H246,2)</f>
        <v>0</v>
      </c>
      <c r="BL246" s="17" t="s">
        <v>124</v>
      </c>
      <c r="BM246" s="215" t="s">
        <v>415</v>
      </c>
    </row>
    <row r="247" s="2" customFormat="1">
      <c r="A247" s="38"/>
      <c r="B247" s="39"/>
      <c r="C247" s="40"/>
      <c r="D247" s="217" t="s">
        <v>126</v>
      </c>
      <c r="E247" s="40"/>
      <c r="F247" s="218" t="s">
        <v>416</v>
      </c>
      <c r="G247" s="40"/>
      <c r="H247" s="40"/>
      <c r="I247" s="219"/>
      <c r="J247" s="40"/>
      <c r="K247" s="40"/>
      <c r="L247" s="44"/>
      <c r="M247" s="220"/>
      <c r="N247" s="221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126</v>
      </c>
      <c r="AU247" s="17" t="s">
        <v>79</v>
      </c>
    </row>
    <row r="248" s="13" customFormat="1">
      <c r="A248" s="13"/>
      <c r="B248" s="222"/>
      <c r="C248" s="223"/>
      <c r="D248" s="224" t="s">
        <v>128</v>
      </c>
      <c r="E248" s="225" t="s">
        <v>19</v>
      </c>
      <c r="F248" s="226" t="s">
        <v>417</v>
      </c>
      <c r="G248" s="223"/>
      <c r="H248" s="227">
        <v>1767.335</v>
      </c>
      <c r="I248" s="228"/>
      <c r="J248" s="223"/>
      <c r="K248" s="223"/>
      <c r="L248" s="229"/>
      <c r="M248" s="230"/>
      <c r="N248" s="231"/>
      <c r="O248" s="231"/>
      <c r="P248" s="231"/>
      <c r="Q248" s="231"/>
      <c r="R248" s="231"/>
      <c r="S248" s="231"/>
      <c r="T248" s="23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3" t="s">
        <v>128</v>
      </c>
      <c r="AU248" s="233" t="s">
        <v>79</v>
      </c>
      <c r="AV248" s="13" t="s">
        <v>79</v>
      </c>
      <c r="AW248" s="13" t="s">
        <v>31</v>
      </c>
      <c r="AX248" s="13" t="s">
        <v>77</v>
      </c>
      <c r="AY248" s="233" t="s">
        <v>117</v>
      </c>
    </row>
    <row r="249" s="2" customFormat="1" ht="16.5" customHeight="1">
      <c r="A249" s="38"/>
      <c r="B249" s="39"/>
      <c r="C249" s="204" t="s">
        <v>418</v>
      </c>
      <c r="D249" s="204" t="s">
        <v>119</v>
      </c>
      <c r="E249" s="205" t="s">
        <v>419</v>
      </c>
      <c r="F249" s="206" t="s">
        <v>420</v>
      </c>
      <c r="G249" s="207" t="s">
        <v>168</v>
      </c>
      <c r="H249" s="208">
        <v>353.46699999999998</v>
      </c>
      <c r="I249" s="209"/>
      <c r="J249" s="210">
        <f>ROUND(I249*H249,2)</f>
        <v>0</v>
      </c>
      <c r="K249" s="206" t="s">
        <v>19</v>
      </c>
      <c r="L249" s="44"/>
      <c r="M249" s="211" t="s">
        <v>19</v>
      </c>
      <c r="N249" s="212" t="s">
        <v>40</v>
      </c>
      <c r="O249" s="84"/>
      <c r="P249" s="213">
        <f>O249*H249</f>
        <v>0</v>
      </c>
      <c r="Q249" s="213">
        <v>0</v>
      </c>
      <c r="R249" s="213">
        <f>Q249*H249</f>
        <v>0</v>
      </c>
      <c r="S249" s="213">
        <v>0</v>
      </c>
      <c r="T249" s="21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5" t="s">
        <v>124</v>
      </c>
      <c r="AT249" s="215" t="s">
        <v>119</v>
      </c>
      <c r="AU249" s="215" t="s">
        <v>79</v>
      </c>
      <c r="AY249" s="17" t="s">
        <v>117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77</v>
      </c>
      <c r="BK249" s="216">
        <f>ROUND(I249*H249,2)</f>
        <v>0</v>
      </c>
      <c r="BL249" s="17" t="s">
        <v>124</v>
      </c>
      <c r="BM249" s="215" t="s">
        <v>421</v>
      </c>
    </row>
    <row r="250" s="12" customFormat="1" ht="22.8" customHeight="1">
      <c r="A250" s="12"/>
      <c r="B250" s="188"/>
      <c r="C250" s="189"/>
      <c r="D250" s="190" t="s">
        <v>68</v>
      </c>
      <c r="E250" s="202" t="s">
        <v>422</v>
      </c>
      <c r="F250" s="202" t="s">
        <v>423</v>
      </c>
      <c r="G250" s="189"/>
      <c r="H250" s="189"/>
      <c r="I250" s="192"/>
      <c r="J250" s="203">
        <f>BK250</f>
        <v>0</v>
      </c>
      <c r="K250" s="189"/>
      <c r="L250" s="194"/>
      <c r="M250" s="195"/>
      <c r="N250" s="196"/>
      <c r="O250" s="196"/>
      <c r="P250" s="197">
        <f>SUM(P251:P252)</f>
        <v>0</v>
      </c>
      <c r="Q250" s="196"/>
      <c r="R250" s="197">
        <f>SUM(R251:R252)</f>
        <v>0</v>
      </c>
      <c r="S250" s="196"/>
      <c r="T250" s="198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99" t="s">
        <v>77</v>
      </c>
      <c r="AT250" s="200" t="s">
        <v>68</v>
      </c>
      <c r="AU250" s="200" t="s">
        <v>77</v>
      </c>
      <c r="AY250" s="199" t="s">
        <v>117</v>
      </c>
      <c r="BK250" s="201">
        <f>SUM(BK251:BK252)</f>
        <v>0</v>
      </c>
    </row>
    <row r="251" s="2" customFormat="1" ht="21.75" customHeight="1">
      <c r="A251" s="38"/>
      <c r="B251" s="39"/>
      <c r="C251" s="204" t="s">
        <v>424</v>
      </c>
      <c r="D251" s="204" t="s">
        <v>119</v>
      </c>
      <c r="E251" s="205" t="s">
        <v>425</v>
      </c>
      <c r="F251" s="206" t="s">
        <v>426</v>
      </c>
      <c r="G251" s="207" t="s">
        <v>168</v>
      </c>
      <c r="H251" s="208">
        <v>200.26499999999999</v>
      </c>
      <c r="I251" s="209"/>
      <c r="J251" s="210">
        <f>ROUND(I251*H251,2)</f>
        <v>0</v>
      </c>
      <c r="K251" s="206" t="s">
        <v>123</v>
      </c>
      <c r="L251" s="44"/>
      <c r="M251" s="211" t="s">
        <v>19</v>
      </c>
      <c r="N251" s="212" t="s">
        <v>40</v>
      </c>
      <c r="O251" s="84"/>
      <c r="P251" s="213">
        <f>O251*H251</f>
        <v>0</v>
      </c>
      <c r="Q251" s="213">
        <v>0</v>
      </c>
      <c r="R251" s="213">
        <f>Q251*H251</f>
        <v>0</v>
      </c>
      <c r="S251" s="213">
        <v>0</v>
      </c>
      <c r="T251" s="21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5" t="s">
        <v>124</v>
      </c>
      <c r="AT251" s="215" t="s">
        <v>119</v>
      </c>
      <c r="AU251" s="215" t="s">
        <v>79</v>
      </c>
      <c r="AY251" s="17" t="s">
        <v>117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7" t="s">
        <v>77</v>
      </c>
      <c r="BK251" s="216">
        <f>ROUND(I251*H251,2)</f>
        <v>0</v>
      </c>
      <c r="BL251" s="17" t="s">
        <v>124</v>
      </c>
      <c r="BM251" s="215" t="s">
        <v>427</v>
      </c>
    </row>
    <row r="252" s="2" customFormat="1">
      <c r="A252" s="38"/>
      <c r="B252" s="39"/>
      <c r="C252" s="40"/>
      <c r="D252" s="217" t="s">
        <v>126</v>
      </c>
      <c r="E252" s="40"/>
      <c r="F252" s="218" t="s">
        <v>428</v>
      </c>
      <c r="G252" s="40"/>
      <c r="H252" s="40"/>
      <c r="I252" s="219"/>
      <c r="J252" s="40"/>
      <c r="K252" s="40"/>
      <c r="L252" s="44"/>
      <c r="M252" s="220"/>
      <c r="N252" s="221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126</v>
      </c>
      <c r="AU252" s="17" t="s">
        <v>79</v>
      </c>
    </row>
    <row r="253" s="12" customFormat="1" ht="25.92" customHeight="1">
      <c r="A253" s="12"/>
      <c r="B253" s="188"/>
      <c r="C253" s="189"/>
      <c r="D253" s="190" t="s">
        <v>68</v>
      </c>
      <c r="E253" s="191" t="s">
        <v>429</v>
      </c>
      <c r="F253" s="191" t="s">
        <v>430</v>
      </c>
      <c r="G253" s="189"/>
      <c r="H253" s="189"/>
      <c r="I253" s="192"/>
      <c r="J253" s="193">
        <f>BK253</f>
        <v>0</v>
      </c>
      <c r="K253" s="189"/>
      <c r="L253" s="194"/>
      <c r="M253" s="195"/>
      <c r="N253" s="196"/>
      <c r="O253" s="196"/>
      <c r="P253" s="197">
        <f>P254+P257+P260</f>
        <v>0</v>
      </c>
      <c r="Q253" s="196"/>
      <c r="R253" s="197">
        <f>R254+R257+R260</f>
        <v>0</v>
      </c>
      <c r="S253" s="196"/>
      <c r="T253" s="198">
        <f>T254+T257+T260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99" t="s">
        <v>148</v>
      </c>
      <c r="AT253" s="200" t="s">
        <v>68</v>
      </c>
      <c r="AU253" s="200" t="s">
        <v>69</v>
      </c>
      <c r="AY253" s="199" t="s">
        <v>117</v>
      </c>
      <c r="BK253" s="201">
        <f>BK254+BK257+BK260</f>
        <v>0</v>
      </c>
    </row>
    <row r="254" s="12" customFormat="1" ht="22.8" customHeight="1">
      <c r="A254" s="12"/>
      <c r="B254" s="188"/>
      <c r="C254" s="189"/>
      <c r="D254" s="190" t="s">
        <v>68</v>
      </c>
      <c r="E254" s="202" t="s">
        <v>431</v>
      </c>
      <c r="F254" s="202" t="s">
        <v>432</v>
      </c>
      <c r="G254" s="189"/>
      <c r="H254" s="189"/>
      <c r="I254" s="192"/>
      <c r="J254" s="203">
        <f>BK254</f>
        <v>0</v>
      </c>
      <c r="K254" s="189"/>
      <c r="L254" s="194"/>
      <c r="M254" s="195"/>
      <c r="N254" s="196"/>
      <c r="O254" s="196"/>
      <c r="P254" s="197">
        <f>SUM(P255:P256)</f>
        <v>0</v>
      </c>
      <c r="Q254" s="196"/>
      <c r="R254" s="197">
        <f>SUM(R255:R256)</f>
        <v>0</v>
      </c>
      <c r="S254" s="196"/>
      <c r="T254" s="198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99" t="s">
        <v>148</v>
      </c>
      <c r="AT254" s="200" t="s">
        <v>68</v>
      </c>
      <c r="AU254" s="200" t="s">
        <v>77</v>
      </c>
      <c r="AY254" s="199" t="s">
        <v>117</v>
      </c>
      <c r="BK254" s="201">
        <f>SUM(BK255:BK256)</f>
        <v>0</v>
      </c>
    </row>
    <row r="255" s="2" customFormat="1" ht="16.5" customHeight="1">
      <c r="A255" s="38"/>
      <c r="B255" s="39"/>
      <c r="C255" s="204" t="s">
        <v>433</v>
      </c>
      <c r="D255" s="204" t="s">
        <v>119</v>
      </c>
      <c r="E255" s="205" t="s">
        <v>434</v>
      </c>
      <c r="F255" s="206" t="s">
        <v>435</v>
      </c>
      <c r="G255" s="207" t="s">
        <v>436</v>
      </c>
      <c r="H255" s="208">
        <v>1</v>
      </c>
      <c r="I255" s="209"/>
      <c r="J255" s="210">
        <f>ROUND(I255*H255,2)</f>
        <v>0</v>
      </c>
      <c r="K255" s="206" t="s">
        <v>19</v>
      </c>
      <c r="L255" s="44"/>
      <c r="M255" s="211" t="s">
        <v>19</v>
      </c>
      <c r="N255" s="212" t="s">
        <v>40</v>
      </c>
      <c r="O255" s="84"/>
      <c r="P255" s="213">
        <f>O255*H255</f>
        <v>0</v>
      </c>
      <c r="Q255" s="213">
        <v>0</v>
      </c>
      <c r="R255" s="213">
        <f>Q255*H255</f>
        <v>0</v>
      </c>
      <c r="S255" s="213">
        <v>0</v>
      </c>
      <c r="T255" s="21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437</v>
      </c>
      <c r="AT255" s="215" t="s">
        <v>119</v>
      </c>
      <c r="AU255" s="215" t="s">
        <v>79</v>
      </c>
      <c r="AY255" s="17" t="s">
        <v>117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77</v>
      </c>
      <c r="BK255" s="216">
        <f>ROUND(I255*H255,2)</f>
        <v>0</v>
      </c>
      <c r="BL255" s="17" t="s">
        <v>437</v>
      </c>
      <c r="BM255" s="215" t="s">
        <v>438</v>
      </c>
    </row>
    <row r="256" s="2" customFormat="1" ht="16.5" customHeight="1">
      <c r="A256" s="38"/>
      <c r="B256" s="39"/>
      <c r="C256" s="204" t="s">
        <v>439</v>
      </c>
      <c r="D256" s="204" t="s">
        <v>119</v>
      </c>
      <c r="E256" s="205" t="s">
        <v>440</v>
      </c>
      <c r="F256" s="206" t="s">
        <v>441</v>
      </c>
      <c r="G256" s="207" t="s">
        <v>436</v>
      </c>
      <c r="H256" s="208">
        <v>1</v>
      </c>
      <c r="I256" s="209"/>
      <c r="J256" s="210">
        <f>ROUND(I256*H256,2)</f>
        <v>0</v>
      </c>
      <c r="K256" s="206" t="s">
        <v>19</v>
      </c>
      <c r="L256" s="44"/>
      <c r="M256" s="211" t="s">
        <v>19</v>
      </c>
      <c r="N256" s="212" t="s">
        <v>40</v>
      </c>
      <c r="O256" s="84"/>
      <c r="P256" s="213">
        <f>O256*H256</f>
        <v>0</v>
      </c>
      <c r="Q256" s="213">
        <v>0</v>
      </c>
      <c r="R256" s="213">
        <f>Q256*H256</f>
        <v>0</v>
      </c>
      <c r="S256" s="213">
        <v>0</v>
      </c>
      <c r="T256" s="21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15" t="s">
        <v>437</v>
      </c>
      <c r="AT256" s="215" t="s">
        <v>119</v>
      </c>
      <c r="AU256" s="215" t="s">
        <v>79</v>
      </c>
      <c r="AY256" s="17" t="s">
        <v>117</v>
      </c>
      <c r="BE256" s="216">
        <f>IF(N256="základní",J256,0)</f>
        <v>0</v>
      </c>
      <c r="BF256" s="216">
        <f>IF(N256="snížená",J256,0)</f>
        <v>0</v>
      </c>
      <c r="BG256" s="216">
        <f>IF(N256="zákl. přenesená",J256,0)</f>
        <v>0</v>
      </c>
      <c r="BH256" s="216">
        <f>IF(N256="sníž. přenesená",J256,0)</f>
        <v>0</v>
      </c>
      <c r="BI256" s="216">
        <f>IF(N256="nulová",J256,0)</f>
        <v>0</v>
      </c>
      <c r="BJ256" s="17" t="s">
        <v>77</v>
      </c>
      <c r="BK256" s="216">
        <f>ROUND(I256*H256,2)</f>
        <v>0</v>
      </c>
      <c r="BL256" s="17" t="s">
        <v>437</v>
      </c>
      <c r="BM256" s="215" t="s">
        <v>442</v>
      </c>
    </row>
    <row r="257" s="12" customFormat="1" ht="22.8" customHeight="1">
      <c r="A257" s="12"/>
      <c r="B257" s="188"/>
      <c r="C257" s="189"/>
      <c r="D257" s="190" t="s">
        <v>68</v>
      </c>
      <c r="E257" s="202" t="s">
        <v>443</v>
      </c>
      <c r="F257" s="202" t="s">
        <v>444</v>
      </c>
      <c r="G257" s="189"/>
      <c r="H257" s="189"/>
      <c r="I257" s="192"/>
      <c r="J257" s="203">
        <f>BK257</f>
        <v>0</v>
      </c>
      <c r="K257" s="189"/>
      <c r="L257" s="194"/>
      <c r="M257" s="195"/>
      <c r="N257" s="196"/>
      <c r="O257" s="196"/>
      <c r="P257" s="197">
        <f>SUM(P258:P259)</f>
        <v>0</v>
      </c>
      <c r="Q257" s="196"/>
      <c r="R257" s="197">
        <f>SUM(R258:R259)</f>
        <v>0</v>
      </c>
      <c r="S257" s="196"/>
      <c r="T257" s="198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99" t="s">
        <v>148</v>
      </c>
      <c r="AT257" s="200" t="s">
        <v>68</v>
      </c>
      <c r="AU257" s="200" t="s">
        <v>77</v>
      </c>
      <c r="AY257" s="199" t="s">
        <v>117</v>
      </c>
      <c r="BK257" s="201">
        <f>SUM(BK258:BK259)</f>
        <v>0</v>
      </c>
    </row>
    <row r="258" s="2" customFormat="1" ht="16.5" customHeight="1">
      <c r="A258" s="38"/>
      <c r="B258" s="39"/>
      <c r="C258" s="204" t="s">
        <v>445</v>
      </c>
      <c r="D258" s="204" t="s">
        <v>119</v>
      </c>
      <c r="E258" s="205" t="s">
        <v>446</v>
      </c>
      <c r="F258" s="206" t="s">
        <v>447</v>
      </c>
      <c r="G258" s="207" t="s">
        <v>448</v>
      </c>
      <c r="H258" s="208">
        <v>1</v>
      </c>
      <c r="I258" s="209"/>
      <c r="J258" s="210">
        <f>ROUND(I258*H258,2)</f>
        <v>0</v>
      </c>
      <c r="K258" s="206" t="s">
        <v>19</v>
      </c>
      <c r="L258" s="44"/>
      <c r="M258" s="211" t="s">
        <v>19</v>
      </c>
      <c r="N258" s="212" t="s">
        <v>40</v>
      </c>
      <c r="O258" s="84"/>
      <c r="P258" s="213">
        <f>O258*H258</f>
        <v>0</v>
      </c>
      <c r="Q258" s="213">
        <v>0</v>
      </c>
      <c r="R258" s="213">
        <f>Q258*H258</f>
        <v>0</v>
      </c>
      <c r="S258" s="213">
        <v>0</v>
      </c>
      <c r="T258" s="21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15" t="s">
        <v>437</v>
      </c>
      <c r="AT258" s="215" t="s">
        <v>119</v>
      </c>
      <c r="AU258" s="215" t="s">
        <v>79</v>
      </c>
      <c r="AY258" s="17" t="s">
        <v>117</v>
      </c>
      <c r="BE258" s="216">
        <f>IF(N258="základní",J258,0)</f>
        <v>0</v>
      </c>
      <c r="BF258" s="216">
        <f>IF(N258="snížená",J258,0)</f>
        <v>0</v>
      </c>
      <c r="BG258" s="216">
        <f>IF(N258="zákl. přenesená",J258,0)</f>
        <v>0</v>
      </c>
      <c r="BH258" s="216">
        <f>IF(N258="sníž. přenesená",J258,0)</f>
        <v>0</v>
      </c>
      <c r="BI258" s="216">
        <f>IF(N258="nulová",J258,0)</f>
        <v>0</v>
      </c>
      <c r="BJ258" s="17" t="s">
        <v>77</v>
      </c>
      <c r="BK258" s="216">
        <f>ROUND(I258*H258,2)</f>
        <v>0</v>
      </c>
      <c r="BL258" s="17" t="s">
        <v>437</v>
      </c>
      <c r="BM258" s="215" t="s">
        <v>449</v>
      </c>
    </row>
    <row r="259" s="2" customFormat="1" ht="16.5" customHeight="1">
      <c r="A259" s="38"/>
      <c r="B259" s="39"/>
      <c r="C259" s="204" t="s">
        <v>450</v>
      </c>
      <c r="D259" s="204" t="s">
        <v>119</v>
      </c>
      <c r="E259" s="205" t="s">
        <v>451</v>
      </c>
      <c r="F259" s="206" t="s">
        <v>452</v>
      </c>
      <c r="G259" s="207" t="s">
        <v>436</v>
      </c>
      <c r="H259" s="208">
        <v>1</v>
      </c>
      <c r="I259" s="209"/>
      <c r="J259" s="210">
        <f>ROUND(I259*H259,2)</f>
        <v>0</v>
      </c>
      <c r="K259" s="206" t="s">
        <v>19</v>
      </c>
      <c r="L259" s="44"/>
      <c r="M259" s="211" t="s">
        <v>19</v>
      </c>
      <c r="N259" s="212" t="s">
        <v>40</v>
      </c>
      <c r="O259" s="84"/>
      <c r="P259" s="213">
        <f>O259*H259</f>
        <v>0</v>
      </c>
      <c r="Q259" s="213">
        <v>0</v>
      </c>
      <c r="R259" s="213">
        <f>Q259*H259</f>
        <v>0</v>
      </c>
      <c r="S259" s="213">
        <v>0</v>
      </c>
      <c r="T259" s="21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5" t="s">
        <v>437</v>
      </c>
      <c r="AT259" s="215" t="s">
        <v>119</v>
      </c>
      <c r="AU259" s="215" t="s">
        <v>79</v>
      </c>
      <c r="AY259" s="17" t="s">
        <v>117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7" t="s">
        <v>77</v>
      </c>
      <c r="BK259" s="216">
        <f>ROUND(I259*H259,2)</f>
        <v>0</v>
      </c>
      <c r="BL259" s="17" t="s">
        <v>437</v>
      </c>
      <c r="BM259" s="215" t="s">
        <v>453</v>
      </c>
    </row>
    <row r="260" s="12" customFormat="1" ht="22.8" customHeight="1">
      <c r="A260" s="12"/>
      <c r="B260" s="188"/>
      <c r="C260" s="189"/>
      <c r="D260" s="190" t="s">
        <v>68</v>
      </c>
      <c r="E260" s="202" t="s">
        <v>454</v>
      </c>
      <c r="F260" s="202" t="s">
        <v>455</v>
      </c>
      <c r="G260" s="189"/>
      <c r="H260" s="189"/>
      <c r="I260" s="192"/>
      <c r="J260" s="203">
        <f>BK260</f>
        <v>0</v>
      </c>
      <c r="K260" s="189"/>
      <c r="L260" s="194"/>
      <c r="M260" s="195"/>
      <c r="N260" s="196"/>
      <c r="O260" s="196"/>
      <c r="P260" s="197">
        <f>P261</f>
        <v>0</v>
      </c>
      <c r="Q260" s="196"/>
      <c r="R260" s="197">
        <f>R261</f>
        <v>0</v>
      </c>
      <c r="S260" s="196"/>
      <c r="T260" s="198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99" t="s">
        <v>148</v>
      </c>
      <c r="AT260" s="200" t="s">
        <v>68</v>
      </c>
      <c r="AU260" s="200" t="s">
        <v>77</v>
      </c>
      <c r="AY260" s="199" t="s">
        <v>117</v>
      </c>
      <c r="BK260" s="201">
        <f>BK261</f>
        <v>0</v>
      </c>
    </row>
    <row r="261" s="2" customFormat="1" ht="16.5" customHeight="1">
      <c r="A261" s="38"/>
      <c r="B261" s="39"/>
      <c r="C261" s="204" t="s">
        <v>456</v>
      </c>
      <c r="D261" s="204" t="s">
        <v>119</v>
      </c>
      <c r="E261" s="205" t="s">
        <v>457</v>
      </c>
      <c r="F261" s="206" t="s">
        <v>458</v>
      </c>
      <c r="G261" s="207" t="s">
        <v>459</v>
      </c>
      <c r="H261" s="208">
        <v>2</v>
      </c>
      <c r="I261" s="209"/>
      <c r="J261" s="210">
        <f>ROUND(I261*H261,2)</f>
        <v>0</v>
      </c>
      <c r="K261" s="206" t="s">
        <v>19</v>
      </c>
      <c r="L261" s="44"/>
      <c r="M261" s="255" t="s">
        <v>19</v>
      </c>
      <c r="N261" s="256" t="s">
        <v>40</v>
      </c>
      <c r="O261" s="257"/>
      <c r="P261" s="258">
        <f>O261*H261</f>
        <v>0</v>
      </c>
      <c r="Q261" s="258">
        <v>0</v>
      </c>
      <c r="R261" s="258">
        <f>Q261*H261</f>
        <v>0</v>
      </c>
      <c r="S261" s="258">
        <v>0</v>
      </c>
      <c r="T261" s="25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15" t="s">
        <v>437</v>
      </c>
      <c r="AT261" s="215" t="s">
        <v>119</v>
      </c>
      <c r="AU261" s="215" t="s">
        <v>79</v>
      </c>
      <c r="AY261" s="17" t="s">
        <v>117</v>
      </c>
      <c r="BE261" s="216">
        <f>IF(N261="základní",J261,0)</f>
        <v>0</v>
      </c>
      <c r="BF261" s="216">
        <f>IF(N261="snížená",J261,0)</f>
        <v>0</v>
      </c>
      <c r="BG261" s="216">
        <f>IF(N261="zákl. přenesená",J261,0)</f>
        <v>0</v>
      </c>
      <c r="BH261" s="216">
        <f>IF(N261="sníž. přenesená",J261,0)</f>
        <v>0</v>
      </c>
      <c r="BI261" s="216">
        <f>IF(N261="nulová",J261,0)</f>
        <v>0</v>
      </c>
      <c r="BJ261" s="17" t="s">
        <v>77</v>
      </c>
      <c r="BK261" s="216">
        <f>ROUND(I261*H261,2)</f>
        <v>0</v>
      </c>
      <c r="BL261" s="17" t="s">
        <v>437</v>
      </c>
      <c r="BM261" s="215" t="s">
        <v>460</v>
      </c>
    </row>
    <row r="262" s="2" customFormat="1" ht="6.96" customHeight="1">
      <c r="A262" s="38"/>
      <c r="B262" s="59"/>
      <c r="C262" s="60"/>
      <c r="D262" s="60"/>
      <c r="E262" s="60"/>
      <c r="F262" s="60"/>
      <c r="G262" s="60"/>
      <c r="H262" s="60"/>
      <c r="I262" s="60"/>
      <c r="J262" s="60"/>
      <c r="K262" s="60"/>
      <c r="L262" s="44"/>
      <c r="M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</row>
  </sheetData>
  <sheetProtection sheet="1" autoFilter="0" formatColumns="0" formatRows="0" objects="1" scenarios="1" spinCount="100000" saltValue="wj2+P2LO/LqGJgQkuN+6sd98PsxTTNvH2DiMlThLg+nPJMkYE6svv8H5heUk/tk3iuCxqgZYQmc0IuroP8Z8ug==" hashValue="9Cw7TQgrBJrbxRjfZoOHluQvNp3yt0efrMr/HmsVfZO6si9AguB+UQJRiENO6vCQgIk5TXmHvKYurk4/3KR9+Q==" algorithmName="SHA-512" password="CC35"/>
  <autoFilter ref="C90:K26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3_01/113107182"/>
    <hyperlink ref="F99" r:id="rId2" display="https://podminky.urs.cz/item/CS_URS_2023_01/113107246"/>
    <hyperlink ref="F103" r:id="rId3" display="https://podminky.urs.cz/item/CS_URS_2023_01/113201112"/>
    <hyperlink ref="F105" r:id="rId4" display="https://podminky.urs.cz/item/CS_URS_2023_01/130001101"/>
    <hyperlink ref="F113" r:id="rId5" display="https://podminky.urs.cz/item/CS_URS_2023_01/175111101"/>
    <hyperlink ref="F124" r:id="rId6" display="https://podminky.urs.cz/item/CS_URS_2023_01/181411131"/>
    <hyperlink ref="F137" r:id="rId7" display="https://podminky.urs.cz/item/CS_URS_2023_01/919726122"/>
    <hyperlink ref="F140" r:id="rId8" display="https://podminky.urs.cz/item/CS_URS_2023_01/564750111"/>
    <hyperlink ref="F144" r:id="rId9" display="https://podminky.urs.cz/item/CS_URS_2023_01/564760111"/>
    <hyperlink ref="F146" r:id="rId10" display="https://podminky.urs.cz/item/CS_URS_2023_01/564761111"/>
    <hyperlink ref="F150" r:id="rId11" display="https://podminky.urs.cz/item/CS_URS_2023_01/566301111"/>
    <hyperlink ref="F154" r:id="rId12" display="https://podminky.urs.cz/item/CS_URS_2023_01/572370111"/>
    <hyperlink ref="F156" r:id="rId13" display="https://podminky.urs.cz/item/CS_URS_2023_01/573111111"/>
    <hyperlink ref="F160" r:id="rId14" display="https://podminky.urs.cz/item/CS_URS_2023_01/573211108"/>
    <hyperlink ref="F164" r:id="rId15" display="https://podminky.urs.cz/item/CS_URS_2023_01/576146311"/>
    <hyperlink ref="F168" r:id="rId16" display="https://podminky.urs.cz/item/CS_URS_2023_01/577144111"/>
    <hyperlink ref="F172" r:id="rId17" display="https://podminky.urs.cz/item/CS_URS_2023_01/596211110"/>
    <hyperlink ref="F175" r:id="rId18" display="https://podminky.urs.cz/item/CS_URS_2023_01/596211111"/>
    <hyperlink ref="F178" r:id="rId19" display="https://podminky.urs.cz/item/CS_URS_2023_01/596211112"/>
    <hyperlink ref="F182" r:id="rId20" display="https://podminky.urs.cz/item/CS_URS_2023_01/871310320"/>
    <hyperlink ref="F188" r:id="rId21" display="https://podminky.urs.cz/item/CS_URS_2023_01/899331111"/>
    <hyperlink ref="F191" r:id="rId22" display="https://podminky.urs.cz/item/CS_URS_2023_01/914111111"/>
    <hyperlink ref="F196" r:id="rId23" display="https://podminky.urs.cz/item/CS_URS_2023_01/914511111"/>
    <hyperlink ref="F199" r:id="rId24" display="https://podminky.urs.cz/item/CS_URS_2023_01/915211111"/>
    <hyperlink ref="F203" r:id="rId25" display="https://podminky.urs.cz/item/CS_URS_2023_01/915231111"/>
    <hyperlink ref="F205" r:id="rId26" display="https://podminky.urs.cz/item/CS_URS_2023_01/916131213"/>
    <hyperlink ref="F224" r:id="rId27" display="https://podminky.urs.cz/item/CS_URS_2023_01/916241113"/>
    <hyperlink ref="F232" r:id="rId28" display="https://podminky.urs.cz/item/CS_URS_2023_01/919122112"/>
    <hyperlink ref="F234" r:id="rId29" display="https://podminky.urs.cz/item/CS_URS_2023_01/919732211"/>
    <hyperlink ref="F236" r:id="rId30" display="https://podminky.urs.cz/item/CS_URS_2023_01/919735112"/>
    <hyperlink ref="F238" r:id="rId31" display="https://podminky.urs.cz/item/CS_URS_2023_01/935932321"/>
    <hyperlink ref="F242" r:id="rId32" display="https://podminky.urs.cz/item/CS_URS_2023_01/966006211"/>
    <hyperlink ref="F245" r:id="rId33" display="https://podminky.urs.cz/item/CS_URS_2023_01/997221571"/>
    <hyperlink ref="F247" r:id="rId34" display="https://podminky.urs.cz/item/CS_URS_2023_01/997221579"/>
    <hyperlink ref="F252" r:id="rId35" display="https://podminky.urs.cz/item/CS_URS_2023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79</v>
      </c>
    </row>
    <row r="4" s="1" customFormat="1" ht="24.96" customHeight="1">
      <c r="B4" s="20"/>
      <c r="D4" s="130" t="s">
        <v>83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Tuchlovice Zemědělská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461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15. 9. 2020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tr">
        <f>IF('Rekapitulace stavby'!AN10="","",'Rekapitulace stavby'!AN10)</f>
        <v/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tr">
        <f>IF('Rekapitulace stavby'!E11="","",'Rekapitulace stavby'!E11)</f>
        <v xml:space="preserve"> </v>
      </c>
      <c r="F15" s="38"/>
      <c r="G15" s="38"/>
      <c r="H15" s="38"/>
      <c r="I15" s="132" t="s">
        <v>27</v>
      </c>
      <c r="J15" s="136" t="str">
        <f>IF('Rekapitulace stavby'!AN11="","",'Rekapitulace stavby'!AN11)</f>
        <v/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28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27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30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27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32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27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ROUND((SUM(BE84:BE144)),  2)</f>
        <v>0</v>
      </c>
      <c r="G33" s="38"/>
      <c r="H33" s="38"/>
      <c r="I33" s="148">
        <v>0.20999999999999999</v>
      </c>
      <c r="J33" s="147">
        <f>ROUND(((SUM(BE84:BE144))*I33),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ROUND((SUM(BF84:BF144)),  2)</f>
        <v>0</v>
      </c>
      <c r="G34" s="38"/>
      <c r="H34" s="38"/>
      <c r="I34" s="148">
        <v>0.14999999999999999</v>
      </c>
      <c r="J34" s="147">
        <f>ROUND(((SUM(BF84:BF144))*I34),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ROUND((SUM(BG84:BG144)),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ROUND((SUM(BH84:BH144)),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ROUND((SUM(BI84:BI144)),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86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Tuchlovice Zemědělská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401 -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15. 9. 2020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 xml:space="preserve"> </v>
      </c>
      <c r="G54" s="40"/>
      <c r="H54" s="40"/>
      <c r="I54" s="32" t="s">
        <v>30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28</v>
      </c>
      <c r="D55" s="40"/>
      <c r="E55" s="40"/>
      <c r="F55" s="27" t="str">
        <f>IF(E18="","",E18)</f>
        <v>Vyplň údaj</v>
      </c>
      <c r="G55" s="40"/>
      <c r="H55" s="40"/>
      <c r="I55" s="32" t="s">
        <v>32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87</v>
      </c>
      <c r="D57" s="162"/>
      <c r="E57" s="162"/>
      <c r="F57" s="162"/>
      <c r="G57" s="162"/>
      <c r="H57" s="162"/>
      <c r="I57" s="162"/>
      <c r="J57" s="163" t="s">
        <v>88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89</v>
      </c>
    </row>
    <row r="60" s="9" customFormat="1" ht="24.96" customHeight="1">
      <c r="A60" s="9"/>
      <c r="B60" s="165"/>
      <c r="C60" s="166"/>
      <c r="D60" s="167" t="s">
        <v>462</v>
      </c>
      <c r="E60" s="168"/>
      <c r="F60" s="168"/>
      <c r="G60" s="168"/>
      <c r="H60" s="168"/>
      <c r="I60" s="168"/>
      <c r="J60" s="169">
        <f>J85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463</v>
      </c>
      <c r="E61" s="168"/>
      <c r="F61" s="168"/>
      <c r="G61" s="168"/>
      <c r="H61" s="168"/>
      <c r="I61" s="168"/>
      <c r="J61" s="169">
        <f>J100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464</v>
      </c>
      <c r="E62" s="168"/>
      <c r="F62" s="168"/>
      <c r="G62" s="168"/>
      <c r="H62" s="168"/>
      <c r="I62" s="168"/>
      <c r="J62" s="169">
        <f>J115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465</v>
      </c>
      <c r="E63" s="168"/>
      <c r="F63" s="168"/>
      <c r="G63" s="168"/>
      <c r="H63" s="168"/>
      <c r="I63" s="168"/>
      <c r="J63" s="169">
        <f>J121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466</v>
      </c>
      <c r="E64" s="168"/>
      <c r="F64" s="168"/>
      <c r="G64" s="168"/>
      <c r="H64" s="168"/>
      <c r="I64" s="168"/>
      <c r="J64" s="169">
        <f>J142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102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0" t="str">
        <f>E7</f>
        <v>Tuchlovice Zemědělská</v>
      </c>
      <c r="F74" s="32"/>
      <c r="G74" s="32"/>
      <c r="H74" s="32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84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69" t="str">
        <f>E9</f>
        <v>SO 401 - Veřejné osvětlení</v>
      </c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40"/>
      <c r="E78" s="40"/>
      <c r="F78" s="27" t="str">
        <f>F12</f>
        <v xml:space="preserve"> </v>
      </c>
      <c r="G78" s="40"/>
      <c r="H78" s="40"/>
      <c r="I78" s="32" t="s">
        <v>23</v>
      </c>
      <c r="J78" s="72" t="str">
        <f>IF(J12="","",J12)</f>
        <v>15. 9. 2020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25</v>
      </c>
      <c r="D80" s="40"/>
      <c r="E80" s="40"/>
      <c r="F80" s="27" t="str">
        <f>E15</f>
        <v xml:space="preserve"> </v>
      </c>
      <c r="G80" s="40"/>
      <c r="H80" s="40"/>
      <c r="I80" s="32" t="s">
        <v>30</v>
      </c>
      <c r="J80" s="36" t="str">
        <f>E21</f>
        <v xml:space="preserve"> 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28</v>
      </c>
      <c r="D81" s="40"/>
      <c r="E81" s="40"/>
      <c r="F81" s="27" t="str">
        <f>IF(E18="","",E18)</f>
        <v>Vyplň údaj</v>
      </c>
      <c r="G81" s="40"/>
      <c r="H81" s="40"/>
      <c r="I81" s="32" t="s">
        <v>32</v>
      </c>
      <c r="J81" s="36" t="str">
        <f>E24</f>
        <v xml:space="preserve"> 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77"/>
      <c r="B83" s="178"/>
      <c r="C83" s="179" t="s">
        <v>103</v>
      </c>
      <c r="D83" s="180" t="s">
        <v>54</v>
      </c>
      <c r="E83" s="180" t="s">
        <v>50</v>
      </c>
      <c r="F83" s="180" t="s">
        <v>51</v>
      </c>
      <c r="G83" s="180" t="s">
        <v>104</v>
      </c>
      <c r="H83" s="180" t="s">
        <v>105</v>
      </c>
      <c r="I83" s="180" t="s">
        <v>106</v>
      </c>
      <c r="J83" s="180" t="s">
        <v>88</v>
      </c>
      <c r="K83" s="181" t="s">
        <v>107</v>
      </c>
      <c r="L83" s="182"/>
      <c r="M83" s="92" t="s">
        <v>19</v>
      </c>
      <c r="N83" s="93" t="s">
        <v>39</v>
      </c>
      <c r="O83" s="93" t="s">
        <v>108</v>
      </c>
      <c r="P83" s="93" t="s">
        <v>109</v>
      </c>
      <c r="Q83" s="93" t="s">
        <v>110</v>
      </c>
      <c r="R83" s="93" t="s">
        <v>111</v>
      </c>
      <c r="S83" s="93" t="s">
        <v>112</v>
      </c>
      <c r="T83" s="94" t="s">
        <v>113</v>
      </c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</row>
    <row r="84" s="2" customFormat="1" ht="22.8" customHeight="1">
      <c r="A84" s="38"/>
      <c r="B84" s="39"/>
      <c r="C84" s="99" t="s">
        <v>114</v>
      </c>
      <c r="D84" s="40"/>
      <c r="E84" s="40"/>
      <c r="F84" s="40"/>
      <c r="G84" s="40"/>
      <c r="H84" s="40"/>
      <c r="I84" s="40"/>
      <c r="J84" s="183">
        <f>BK84</f>
        <v>0</v>
      </c>
      <c r="K84" s="40"/>
      <c r="L84" s="44"/>
      <c r="M84" s="95"/>
      <c r="N84" s="184"/>
      <c r="O84" s="96"/>
      <c r="P84" s="185">
        <f>P85+P100+P115+P121+P142</f>
        <v>0</v>
      </c>
      <c r="Q84" s="96"/>
      <c r="R84" s="185">
        <f>R85+R100+R115+R121+R142</f>
        <v>0</v>
      </c>
      <c r="S84" s="96"/>
      <c r="T84" s="186">
        <f>T85+T100+T115+T121+T142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7" t="s">
        <v>68</v>
      </c>
      <c r="AU84" s="17" t="s">
        <v>89</v>
      </c>
      <c r="BK84" s="187">
        <f>BK85+BK100+BK115+BK121+BK142</f>
        <v>0</v>
      </c>
    </row>
    <row r="85" s="12" customFormat="1" ht="25.92" customHeight="1">
      <c r="A85" s="12"/>
      <c r="B85" s="188"/>
      <c r="C85" s="189"/>
      <c r="D85" s="190" t="s">
        <v>68</v>
      </c>
      <c r="E85" s="191" t="s">
        <v>467</v>
      </c>
      <c r="F85" s="191" t="s">
        <v>468</v>
      </c>
      <c r="G85" s="189"/>
      <c r="H85" s="189"/>
      <c r="I85" s="192"/>
      <c r="J85" s="193">
        <f>BK85</f>
        <v>0</v>
      </c>
      <c r="K85" s="189"/>
      <c r="L85" s="194"/>
      <c r="M85" s="195"/>
      <c r="N85" s="196"/>
      <c r="O85" s="196"/>
      <c r="P85" s="197">
        <f>SUM(P86:P99)</f>
        <v>0</v>
      </c>
      <c r="Q85" s="196"/>
      <c r="R85" s="197">
        <f>SUM(R86:R99)</f>
        <v>0</v>
      </c>
      <c r="S85" s="196"/>
      <c r="T85" s="198">
        <f>SUM(T86:T99)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9" t="s">
        <v>77</v>
      </c>
      <c r="AT85" s="200" t="s">
        <v>68</v>
      </c>
      <c r="AU85" s="200" t="s">
        <v>69</v>
      </c>
      <c r="AY85" s="199" t="s">
        <v>117</v>
      </c>
      <c r="BK85" s="201">
        <f>SUM(BK86:BK99)</f>
        <v>0</v>
      </c>
    </row>
    <row r="86" s="2" customFormat="1" ht="16.5" customHeight="1">
      <c r="A86" s="38"/>
      <c r="B86" s="39"/>
      <c r="C86" s="204" t="s">
        <v>77</v>
      </c>
      <c r="D86" s="204" t="s">
        <v>119</v>
      </c>
      <c r="E86" s="205" t="s">
        <v>469</v>
      </c>
      <c r="F86" s="206" t="s">
        <v>470</v>
      </c>
      <c r="G86" s="207" t="s">
        <v>139</v>
      </c>
      <c r="H86" s="208">
        <v>46</v>
      </c>
      <c r="I86" s="209"/>
      <c r="J86" s="210">
        <f>ROUND(I86*H86,2)</f>
        <v>0</v>
      </c>
      <c r="K86" s="206" t="s">
        <v>19</v>
      </c>
      <c r="L86" s="44"/>
      <c r="M86" s="211" t="s">
        <v>19</v>
      </c>
      <c r="N86" s="212" t="s">
        <v>40</v>
      </c>
      <c r="O86" s="84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124</v>
      </c>
      <c r="AT86" s="215" t="s">
        <v>119</v>
      </c>
      <c r="AU86" s="215" t="s">
        <v>77</v>
      </c>
      <c r="AY86" s="17" t="s">
        <v>117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77</v>
      </c>
      <c r="BK86" s="216">
        <f>ROUND(I86*H86,2)</f>
        <v>0</v>
      </c>
      <c r="BL86" s="17" t="s">
        <v>124</v>
      </c>
      <c r="BM86" s="215" t="s">
        <v>79</v>
      </c>
    </row>
    <row r="87" s="2" customFormat="1" ht="16.5" customHeight="1">
      <c r="A87" s="38"/>
      <c r="B87" s="39"/>
      <c r="C87" s="204" t="s">
        <v>79</v>
      </c>
      <c r="D87" s="204" t="s">
        <v>119</v>
      </c>
      <c r="E87" s="205" t="s">
        <v>471</v>
      </c>
      <c r="F87" s="206" t="s">
        <v>472</v>
      </c>
      <c r="G87" s="207" t="s">
        <v>459</v>
      </c>
      <c r="H87" s="208">
        <v>6</v>
      </c>
      <c r="I87" s="209"/>
      <c r="J87" s="210">
        <f>ROUND(I87*H87,2)</f>
        <v>0</v>
      </c>
      <c r="K87" s="206" t="s">
        <v>19</v>
      </c>
      <c r="L87" s="44"/>
      <c r="M87" s="211" t="s">
        <v>19</v>
      </c>
      <c r="N87" s="212" t="s">
        <v>40</v>
      </c>
      <c r="O87" s="84"/>
      <c r="P87" s="213">
        <f>O87*H87</f>
        <v>0</v>
      </c>
      <c r="Q87" s="213">
        <v>0</v>
      </c>
      <c r="R87" s="213">
        <f>Q87*H87</f>
        <v>0</v>
      </c>
      <c r="S87" s="213">
        <v>0</v>
      </c>
      <c r="T87" s="214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15" t="s">
        <v>124</v>
      </c>
      <c r="AT87" s="215" t="s">
        <v>119</v>
      </c>
      <c r="AU87" s="215" t="s">
        <v>77</v>
      </c>
      <c r="AY87" s="17" t="s">
        <v>117</v>
      </c>
      <c r="BE87" s="216">
        <f>IF(N87="základní",J87,0)</f>
        <v>0</v>
      </c>
      <c r="BF87" s="216">
        <f>IF(N87="snížená",J87,0)</f>
        <v>0</v>
      </c>
      <c r="BG87" s="216">
        <f>IF(N87="zákl. přenesená",J87,0)</f>
        <v>0</v>
      </c>
      <c r="BH87" s="216">
        <f>IF(N87="sníž. přenesená",J87,0)</f>
        <v>0</v>
      </c>
      <c r="BI87" s="216">
        <f>IF(N87="nulová",J87,0)</f>
        <v>0</v>
      </c>
      <c r="BJ87" s="17" t="s">
        <v>77</v>
      </c>
      <c r="BK87" s="216">
        <f>ROUND(I87*H87,2)</f>
        <v>0</v>
      </c>
      <c r="BL87" s="17" t="s">
        <v>124</v>
      </c>
      <c r="BM87" s="215" t="s">
        <v>124</v>
      </c>
    </row>
    <row r="88" s="2" customFormat="1" ht="16.5" customHeight="1">
      <c r="A88" s="38"/>
      <c r="B88" s="39"/>
      <c r="C88" s="204" t="s">
        <v>136</v>
      </c>
      <c r="D88" s="204" t="s">
        <v>119</v>
      </c>
      <c r="E88" s="205" t="s">
        <v>473</v>
      </c>
      <c r="F88" s="206" t="s">
        <v>474</v>
      </c>
      <c r="G88" s="207" t="s">
        <v>459</v>
      </c>
      <c r="H88" s="208">
        <v>2</v>
      </c>
      <c r="I88" s="209"/>
      <c r="J88" s="210">
        <f>ROUND(I88*H88,2)</f>
        <v>0</v>
      </c>
      <c r="K88" s="206" t="s">
        <v>19</v>
      </c>
      <c r="L88" s="44"/>
      <c r="M88" s="211" t="s">
        <v>19</v>
      </c>
      <c r="N88" s="212" t="s">
        <v>40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124</v>
      </c>
      <c r="AT88" s="215" t="s">
        <v>119</v>
      </c>
      <c r="AU88" s="215" t="s">
        <v>77</v>
      </c>
      <c r="AY88" s="17" t="s">
        <v>117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77</v>
      </c>
      <c r="BK88" s="216">
        <f>ROUND(I88*H88,2)</f>
        <v>0</v>
      </c>
      <c r="BL88" s="17" t="s">
        <v>124</v>
      </c>
      <c r="BM88" s="215" t="s">
        <v>154</v>
      </c>
    </row>
    <row r="89" s="2" customFormat="1" ht="16.5" customHeight="1">
      <c r="A89" s="38"/>
      <c r="B89" s="39"/>
      <c r="C89" s="204" t="s">
        <v>124</v>
      </c>
      <c r="D89" s="204" t="s">
        <v>119</v>
      </c>
      <c r="E89" s="205" t="s">
        <v>475</v>
      </c>
      <c r="F89" s="206" t="s">
        <v>476</v>
      </c>
      <c r="G89" s="207" t="s">
        <v>459</v>
      </c>
      <c r="H89" s="208">
        <v>16</v>
      </c>
      <c r="I89" s="209"/>
      <c r="J89" s="210">
        <f>ROUND(I89*H89,2)</f>
        <v>0</v>
      </c>
      <c r="K89" s="206" t="s">
        <v>19</v>
      </c>
      <c r="L89" s="44"/>
      <c r="M89" s="211" t="s">
        <v>19</v>
      </c>
      <c r="N89" s="212" t="s">
        <v>40</v>
      </c>
      <c r="O89" s="84"/>
      <c r="P89" s="213">
        <f>O89*H89</f>
        <v>0</v>
      </c>
      <c r="Q89" s="213">
        <v>0</v>
      </c>
      <c r="R89" s="213">
        <f>Q89*H89</f>
        <v>0</v>
      </c>
      <c r="S89" s="213">
        <v>0</v>
      </c>
      <c r="T89" s="214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15" t="s">
        <v>124</v>
      </c>
      <c r="AT89" s="215" t="s">
        <v>119</v>
      </c>
      <c r="AU89" s="215" t="s">
        <v>77</v>
      </c>
      <c r="AY89" s="17" t="s">
        <v>117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7" t="s">
        <v>77</v>
      </c>
      <c r="BK89" s="216">
        <f>ROUND(I89*H89,2)</f>
        <v>0</v>
      </c>
      <c r="BL89" s="17" t="s">
        <v>124</v>
      </c>
      <c r="BM89" s="215" t="s">
        <v>165</v>
      </c>
    </row>
    <row r="90" s="2" customFormat="1" ht="16.5" customHeight="1">
      <c r="A90" s="38"/>
      <c r="B90" s="39"/>
      <c r="C90" s="204" t="s">
        <v>148</v>
      </c>
      <c r="D90" s="204" t="s">
        <v>119</v>
      </c>
      <c r="E90" s="205" t="s">
        <v>477</v>
      </c>
      <c r="F90" s="206" t="s">
        <v>478</v>
      </c>
      <c r="G90" s="207" t="s">
        <v>459</v>
      </c>
      <c r="H90" s="208">
        <v>2</v>
      </c>
      <c r="I90" s="209"/>
      <c r="J90" s="210">
        <f>ROUND(I90*H90,2)</f>
        <v>0</v>
      </c>
      <c r="K90" s="206" t="s">
        <v>19</v>
      </c>
      <c r="L90" s="44"/>
      <c r="M90" s="211" t="s">
        <v>19</v>
      </c>
      <c r="N90" s="212" t="s">
        <v>40</v>
      </c>
      <c r="O90" s="84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124</v>
      </c>
      <c r="AT90" s="215" t="s">
        <v>119</v>
      </c>
      <c r="AU90" s="215" t="s">
        <v>77</v>
      </c>
      <c r="AY90" s="17" t="s">
        <v>117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77</v>
      </c>
      <c r="BK90" s="216">
        <f>ROUND(I90*H90,2)</f>
        <v>0</v>
      </c>
      <c r="BL90" s="17" t="s">
        <v>124</v>
      </c>
      <c r="BM90" s="215" t="s">
        <v>175</v>
      </c>
    </row>
    <row r="91" s="2" customFormat="1" ht="16.5" customHeight="1">
      <c r="A91" s="38"/>
      <c r="B91" s="39"/>
      <c r="C91" s="204" t="s">
        <v>154</v>
      </c>
      <c r="D91" s="204" t="s">
        <v>119</v>
      </c>
      <c r="E91" s="205" t="s">
        <v>479</v>
      </c>
      <c r="F91" s="206" t="s">
        <v>480</v>
      </c>
      <c r="G91" s="207" t="s">
        <v>459</v>
      </c>
      <c r="H91" s="208">
        <v>1</v>
      </c>
      <c r="I91" s="209"/>
      <c r="J91" s="210">
        <f>ROUND(I91*H91,2)</f>
        <v>0</v>
      </c>
      <c r="K91" s="206" t="s">
        <v>19</v>
      </c>
      <c r="L91" s="44"/>
      <c r="M91" s="211" t="s">
        <v>19</v>
      </c>
      <c r="N91" s="212" t="s">
        <v>40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124</v>
      </c>
      <c r="AT91" s="215" t="s">
        <v>119</v>
      </c>
      <c r="AU91" s="215" t="s">
        <v>77</v>
      </c>
      <c r="AY91" s="17" t="s">
        <v>117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77</v>
      </c>
      <c r="BK91" s="216">
        <f>ROUND(I91*H91,2)</f>
        <v>0</v>
      </c>
      <c r="BL91" s="17" t="s">
        <v>124</v>
      </c>
      <c r="BM91" s="215" t="s">
        <v>187</v>
      </c>
    </row>
    <row r="92" s="2" customFormat="1" ht="16.5" customHeight="1">
      <c r="A92" s="38"/>
      <c r="B92" s="39"/>
      <c r="C92" s="204" t="s">
        <v>160</v>
      </c>
      <c r="D92" s="204" t="s">
        <v>119</v>
      </c>
      <c r="E92" s="205" t="s">
        <v>481</v>
      </c>
      <c r="F92" s="206" t="s">
        <v>482</v>
      </c>
      <c r="G92" s="207" t="s">
        <v>459</v>
      </c>
      <c r="H92" s="208">
        <v>2</v>
      </c>
      <c r="I92" s="209"/>
      <c r="J92" s="210">
        <f>ROUND(I92*H92,2)</f>
        <v>0</v>
      </c>
      <c r="K92" s="206" t="s">
        <v>19</v>
      </c>
      <c r="L92" s="44"/>
      <c r="M92" s="211" t="s">
        <v>19</v>
      </c>
      <c r="N92" s="212" t="s">
        <v>40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124</v>
      </c>
      <c r="AT92" s="215" t="s">
        <v>119</v>
      </c>
      <c r="AU92" s="215" t="s">
        <v>77</v>
      </c>
      <c r="AY92" s="17" t="s">
        <v>117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77</v>
      </c>
      <c r="BK92" s="216">
        <f>ROUND(I92*H92,2)</f>
        <v>0</v>
      </c>
      <c r="BL92" s="17" t="s">
        <v>124</v>
      </c>
      <c r="BM92" s="215" t="s">
        <v>197</v>
      </c>
    </row>
    <row r="93" s="2" customFormat="1" ht="16.5" customHeight="1">
      <c r="A93" s="38"/>
      <c r="B93" s="39"/>
      <c r="C93" s="204" t="s">
        <v>165</v>
      </c>
      <c r="D93" s="204" t="s">
        <v>119</v>
      </c>
      <c r="E93" s="205" t="s">
        <v>483</v>
      </c>
      <c r="F93" s="206" t="s">
        <v>484</v>
      </c>
      <c r="G93" s="207" t="s">
        <v>459</v>
      </c>
      <c r="H93" s="208">
        <v>2</v>
      </c>
      <c r="I93" s="209"/>
      <c r="J93" s="210">
        <f>ROUND(I93*H93,2)</f>
        <v>0</v>
      </c>
      <c r="K93" s="206" t="s">
        <v>19</v>
      </c>
      <c r="L93" s="44"/>
      <c r="M93" s="211" t="s">
        <v>19</v>
      </c>
      <c r="N93" s="212" t="s">
        <v>40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124</v>
      </c>
      <c r="AT93" s="215" t="s">
        <v>119</v>
      </c>
      <c r="AU93" s="215" t="s">
        <v>77</v>
      </c>
      <c r="AY93" s="17" t="s">
        <v>117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77</v>
      </c>
      <c r="BK93" s="216">
        <f>ROUND(I93*H93,2)</f>
        <v>0</v>
      </c>
      <c r="BL93" s="17" t="s">
        <v>124</v>
      </c>
      <c r="BM93" s="215" t="s">
        <v>205</v>
      </c>
    </row>
    <row r="94" s="2" customFormat="1" ht="16.5" customHeight="1">
      <c r="A94" s="38"/>
      <c r="B94" s="39"/>
      <c r="C94" s="204" t="s">
        <v>171</v>
      </c>
      <c r="D94" s="204" t="s">
        <v>119</v>
      </c>
      <c r="E94" s="205" t="s">
        <v>485</v>
      </c>
      <c r="F94" s="206" t="s">
        <v>486</v>
      </c>
      <c r="G94" s="207" t="s">
        <v>459</v>
      </c>
      <c r="H94" s="208">
        <v>2</v>
      </c>
      <c r="I94" s="209"/>
      <c r="J94" s="210">
        <f>ROUND(I94*H94,2)</f>
        <v>0</v>
      </c>
      <c r="K94" s="206" t="s">
        <v>19</v>
      </c>
      <c r="L94" s="44"/>
      <c r="M94" s="211" t="s">
        <v>19</v>
      </c>
      <c r="N94" s="212" t="s">
        <v>40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124</v>
      </c>
      <c r="AT94" s="215" t="s">
        <v>119</v>
      </c>
      <c r="AU94" s="215" t="s">
        <v>77</v>
      </c>
      <c r="AY94" s="17" t="s">
        <v>117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77</v>
      </c>
      <c r="BK94" s="216">
        <f>ROUND(I94*H94,2)</f>
        <v>0</v>
      </c>
      <c r="BL94" s="17" t="s">
        <v>124</v>
      </c>
      <c r="BM94" s="215" t="s">
        <v>217</v>
      </c>
    </row>
    <row r="95" s="2" customFormat="1" ht="16.5" customHeight="1">
      <c r="A95" s="38"/>
      <c r="B95" s="39"/>
      <c r="C95" s="204" t="s">
        <v>175</v>
      </c>
      <c r="D95" s="204" t="s">
        <v>119</v>
      </c>
      <c r="E95" s="205" t="s">
        <v>487</v>
      </c>
      <c r="F95" s="206" t="s">
        <v>488</v>
      </c>
      <c r="G95" s="207" t="s">
        <v>139</v>
      </c>
      <c r="H95" s="208">
        <v>40</v>
      </c>
      <c r="I95" s="209"/>
      <c r="J95" s="210">
        <f>ROUND(I95*H95,2)</f>
        <v>0</v>
      </c>
      <c r="K95" s="206" t="s">
        <v>19</v>
      </c>
      <c r="L95" s="44"/>
      <c r="M95" s="211" t="s">
        <v>19</v>
      </c>
      <c r="N95" s="212" t="s">
        <v>40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124</v>
      </c>
      <c r="AT95" s="215" t="s">
        <v>119</v>
      </c>
      <c r="AU95" s="215" t="s">
        <v>77</v>
      </c>
      <c r="AY95" s="17" t="s">
        <v>117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77</v>
      </c>
      <c r="BK95" s="216">
        <f>ROUND(I95*H95,2)</f>
        <v>0</v>
      </c>
      <c r="BL95" s="17" t="s">
        <v>124</v>
      </c>
      <c r="BM95" s="215" t="s">
        <v>228</v>
      </c>
    </row>
    <row r="96" s="2" customFormat="1" ht="16.5" customHeight="1">
      <c r="A96" s="38"/>
      <c r="B96" s="39"/>
      <c r="C96" s="204" t="s">
        <v>180</v>
      </c>
      <c r="D96" s="204" t="s">
        <v>119</v>
      </c>
      <c r="E96" s="205" t="s">
        <v>489</v>
      </c>
      <c r="F96" s="206" t="s">
        <v>490</v>
      </c>
      <c r="G96" s="207" t="s">
        <v>139</v>
      </c>
      <c r="H96" s="208">
        <v>2</v>
      </c>
      <c r="I96" s="209"/>
      <c r="J96" s="210">
        <f>ROUND(I96*H96,2)</f>
        <v>0</v>
      </c>
      <c r="K96" s="206" t="s">
        <v>19</v>
      </c>
      <c r="L96" s="44"/>
      <c r="M96" s="211" t="s">
        <v>19</v>
      </c>
      <c r="N96" s="212" t="s">
        <v>40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124</v>
      </c>
      <c r="AT96" s="215" t="s">
        <v>119</v>
      </c>
      <c r="AU96" s="215" t="s">
        <v>77</v>
      </c>
      <c r="AY96" s="17" t="s">
        <v>117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7" t="s">
        <v>77</v>
      </c>
      <c r="BK96" s="216">
        <f>ROUND(I96*H96,2)</f>
        <v>0</v>
      </c>
      <c r="BL96" s="17" t="s">
        <v>124</v>
      </c>
      <c r="BM96" s="215" t="s">
        <v>238</v>
      </c>
    </row>
    <row r="97" s="2" customFormat="1" ht="16.5" customHeight="1">
      <c r="A97" s="38"/>
      <c r="B97" s="39"/>
      <c r="C97" s="204" t="s">
        <v>187</v>
      </c>
      <c r="D97" s="204" t="s">
        <v>119</v>
      </c>
      <c r="E97" s="205" t="s">
        <v>491</v>
      </c>
      <c r="F97" s="206" t="s">
        <v>492</v>
      </c>
      <c r="G97" s="207" t="s">
        <v>139</v>
      </c>
      <c r="H97" s="208">
        <v>16</v>
      </c>
      <c r="I97" s="209"/>
      <c r="J97" s="210">
        <f>ROUND(I97*H97,2)</f>
        <v>0</v>
      </c>
      <c r="K97" s="206" t="s">
        <v>19</v>
      </c>
      <c r="L97" s="44"/>
      <c r="M97" s="211" t="s">
        <v>19</v>
      </c>
      <c r="N97" s="212" t="s">
        <v>40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124</v>
      </c>
      <c r="AT97" s="215" t="s">
        <v>119</v>
      </c>
      <c r="AU97" s="215" t="s">
        <v>77</v>
      </c>
      <c r="AY97" s="17" t="s">
        <v>117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77</v>
      </c>
      <c r="BK97" s="216">
        <f>ROUND(I97*H97,2)</f>
        <v>0</v>
      </c>
      <c r="BL97" s="17" t="s">
        <v>124</v>
      </c>
      <c r="BM97" s="215" t="s">
        <v>249</v>
      </c>
    </row>
    <row r="98" s="2" customFormat="1" ht="16.5" customHeight="1">
      <c r="A98" s="38"/>
      <c r="B98" s="39"/>
      <c r="C98" s="204" t="s">
        <v>193</v>
      </c>
      <c r="D98" s="204" t="s">
        <v>119</v>
      </c>
      <c r="E98" s="205" t="s">
        <v>493</v>
      </c>
      <c r="F98" s="206" t="s">
        <v>494</v>
      </c>
      <c r="G98" s="207" t="s">
        <v>139</v>
      </c>
      <c r="H98" s="208">
        <v>46</v>
      </c>
      <c r="I98" s="209"/>
      <c r="J98" s="210">
        <f>ROUND(I98*H98,2)</f>
        <v>0</v>
      </c>
      <c r="K98" s="206" t="s">
        <v>19</v>
      </c>
      <c r="L98" s="44"/>
      <c r="M98" s="211" t="s">
        <v>19</v>
      </c>
      <c r="N98" s="212" t="s">
        <v>40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124</v>
      </c>
      <c r="AT98" s="215" t="s">
        <v>119</v>
      </c>
      <c r="AU98" s="215" t="s">
        <v>77</v>
      </c>
      <c r="AY98" s="17" t="s">
        <v>117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77</v>
      </c>
      <c r="BK98" s="216">
        <f>ROUND(I98*H98,2)</f>
        <v>0</v>
      </c>
      <c r="BL98" s="17" t="s">
        <v>124</v>
      </c>
      <c r="BM98" s="215" t="s">
        <v>259</v>
      </c>
    </row>
    <row r="99" s="2" customFormat="1" ht="16.5" customHeight="1">
      <c r="A99" s="38"/>
      <c r="B99" s="39"/>
      <c r="C99" s="204" t="s">
        <v>197</v>
      </c>
      <c r="D99" s="204" t="s">
        <v>119</v>
      </c>
      <c r="E99" s="205" t="s">
        <v>495</v>
      </c>
      <c r="F99" s="206" t="s">
        <v>496</v>
      </c>
      <c r="G99" s="207" t="s">
        <v>459</v>
      </c>
      <c r="H99" s="208">
        <v>4</v>
      </c>
      <c r="I99" s="209"/>
      <c r="J99" s="210">
        <f>ROUND(I99*H99,2)</f>
        <v>0</v>
      </c>
      <c r="K99" s="206" t="s">
        <v>19</v>
      </c>
      <c r="L99" s="44"/>
      <c r="M99" s="211" t="s">
        <v>19</v>
      </c>
      <c r="N99" s="212" t="s">
        <v>40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124</v>
      </c>
      <c r="AT99" s="215" t="s">
        <v>119</v>
      </c>
      <c r="AU99" s="215" t="s">
        <v>77</v>
      </c>
      <c r="AY99" s="17" t="s">
        <v>117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77</v>
      </c>
      <c r="BK99" s="216">
        <f>ROUND(I99*H99,2)</f>
        <v>0</v>
      </c>
      <c r="BL99" s="17" t="s">
        <v>124</v>
      </c>
      <c r="BM99" s="215" t="s">
        <v>268</v>
      </c>
    </row>
    <row r="100" s="12" customFormat="1" ht="25.92" customHeight="1">
      <c r="A100" s="12"/>
      <c r="B100" s="188"/>
      <c r="C100" s="189"/>
      <c r="D100" s="190" t="s">
        <v>68</v>
      </c>
      <c r="E100" s="191" t="s">
        <v>497</v>
      </c>
      <c r="F100" s="191" t="s">
        <v>498</v>
      </c>
      <c r="G100" s="189"/>
      <c r="H100" s="189"/>
      <c r="I100" s="192"/>
      <c r="J100" s="193">
        <f>BK100</f>
        <v>0</v>
      </c>
      <c r="K100" s="189"/>
      <c r="L100" s="194"/>
      <c r="M100" s="195"/>
      <c r="N100" s="196"/>
      <c r="O100" s="196"/>
      <c r="P100" s="197">
        <f>SUM(P101:P114)</f>
        <v>0</v>
      </c>
      <c r="Q100" s="196"/>
      <c r="R100" s="197">
        <f>SUM(R101:R114)</f>
        <v>0</v>
      </c>
      <c r="S100" s="196"/>
      <c r="T100" s="198">
        <f>SUM(T101:T114)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9" t="s">
        <v>77</v>
      </c>
      <c r="AT100" s="200" t="s">
        <v>68</v>
      </c>
      <c r="AU100" s="200" t="s">
        <v>69</v>
      </c>
      <c r="AY100" s="199" t="s">
        <v>117</v>
      </c>
      <c r="BK100" s="201">
        <f>SUM(BK101:BK114)</f>
        <v>0</v>
      </c>
    </row>
    <row r="101" s="2" customFormat="1" ht="16.5" customHeight="1">
      <c r="A101" s="38"/>
      <c r="B101" s="39"/>
      <c r="C101" s="204" t="s">
        <v>8</v>
      </c>
      <c r="D101" s="204" t="s">
        <v>119</v>
      </c>
      <c r="E101" s="205" t="s">
        <v>499</v>
      </c>
      <c r="F101" s="206" t="s">
        <v>500</v>
      </c>
      <c r="G101" s="207" t="s">
        <v>139</v>
      </c>
      <c r="H101" s="208">
        <v>27</v>
      </c>
      <c r="I101" s="209"/>
      <c r="J101" s="210">
        <f>ROUND(I101*H101,2)</f>
        <v>0</v>
      </c>
      <c r="K101" s="206" t="s">
        <v>19</v>
      </c>
      <c r="L101" s="44"/>
      <c r="M101" s="211" t="s">
        <v>19</v>
      </c>
      <c r="N101" s="212" t="s">
        <v>40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124</v>
      </c>
      <c r="AT101" s="215" t="s">
        <v>119</v>
      </c>
      <c r="AU101" s="215" t="s">
        <v>77</v>
      </c>
      <c r="AY101" s="17" t="s">
        <v>117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77</v>
      </c>
      <c r="BK101" s="216">
        <f>ROUND(I101*H101,2)</f>
        <v>0</v>
      </c>
      <c r="BL101" s="17" t="s">
        <v>124</v>
      </c>
      <c r="BM101" s="215" t="s">
        <v>277</v>
      </c>
    </row>
    <row r="102" s="2" customFormat="1" ht="16.5" customHeight="1">
      <c r="A102" s="38"/>
      <c r="B102" s="39"/>
      <c r="C102" s="204" t="s">
        <v>205</v>
      </c>
      <c r="D102" s="204" t="s">
        <v>119</v>
      </c>
      <c r="E102" s="205" t="s">
        <v>501</v>
      </c>
      <c r="F102" s="206" t="s">
        <v>502</v>
      </c>
      <c r="G102" s="207" t="s">
        <v>459</v>
      </c>
      <c r="H102" s="208">
        <v>8</v>
      </c>
      <c r="I102" s="209"/>
      <c r="J102" s="210">
        <f>ROUND(I102*H102,2)</f>
        <v>0</v>
      </c>
      <c r="K102" s="206" t="s">
        <v>19</v>
      </c>
      <c r="L102" s="44"/>
      <c r="M102" s="211" t="s">
        <v>19</v>
      </c>
      <c r="N102" s="212" t="s">
        <v>40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124</v>
      </c>
      <c r="AT102" s="215" t="s">
        <v>119</v>
      </c>
      <c r="AU102" s="215" t="s">
        <v>77</v>
      </c>
      <c r="AY102" s="17" t="s">
        <v>117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77</v>
      </c>
      <c r="BK102" s="216">
        <f>ROUND(I102*H102,2)</f>
        <v>0</v>
      </c>
      <c r="BL102" s="17" t="s">
        <v>124</v>
      </c>
      <c r="BM102" s="215" t="s">
        <v>287</v>
      </c>
    </row>
    <row r="103" s="2" customFormat="1" ht="16.5" customHeight="1">
      <c r="A103" s="38"/>
      <c r="B103" s="39"/>
      <c r="C103" s="204" t="s">
        <v>211</v>
      </c>
      <c r="D103" s="204" t="s">
        <v>119</v>
      </c>
      <c r="E103" s="205" t="s">
        <v>503</v>
      </c>
      <c r="F103" s="206" t="s">
        <v>504</v>
      </c>
      <c r="G103" s="207" t="s">
        <v>139</v>
      </c>
      <c r="H103" s="208">
        <v>27</v>
      </c>
      <c r="I103" s="209"/>
      <c r="J103" s="210">
        <f>ROUND(I103*H103,2)</f>
        <v>0</v>
      </c>
      <c r="K103" s="206" t="s">
        <v>19</v>
      </c>
      <c r="L103" s="44"/>
      <c r="M103" s="211" t="s">
        <v>19</v>
      </c>
      <c r="N103" s="212" t="s">
        <v>40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124</v>
      </c>
      <c r="AT103" s="215" t="s">
        <v>119</v>
      </c>
      <c r="AU103" s="215" t="s">
        <v>77</v>
      </c>
      <c r="AY103" s="17" t="s">
        <v>117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77</v>
      </c>
      <c r="BK103" s="216">
        <f>ROUND(I103*H103,2)</f>
        <v>0</v>
      </c>
      <c r="BL103" s="17" t="s">
        <v>124</v>
      </c>
      <c r="BM103" s="215" t="s">
        <v>296</v>
      </c>
    </row>
    <row r="104" s="2" customFormat="1" ht="16.5" customHeight="1">
      <c r="A104" s="38"/>
      <c r="B104" s="39"/>
      <c r="C104" s="204" t="s">
        <v>217</v>
      </c>
      <c r="D104" s="204" t="s">
        <v>119</v>
      </c>
      <c r="E104" s="205" t="s">
        <v>505</v>
      </c>
      <c r="F104" s="206" t="s">
        <v>506</v>
      </c>
      <c r="G104" s="207" t="s">
        <v>507</v>
      </c>
      <c r="H104" s="208">
        <v>0.029999999999999999</v>
      </c>
      <c r="I104" s="209"/>
      <c r="J104" s="210">
        <f>ROUND(I104*H104,2)</f>
        <v>0</v>
      </c>
      <c r="K104" s="206" t="s">
        <v>19</v>
      </c>
      <c r="L104" s="44"/>
      <c r="M104" s="211" t="s">
        <v>19</v>
      </c>
      <c r="N104" s="212" t="s">
        <v>40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124</v>
      </c>
      <c r="AT104" s="215" t="s">
        <v>119</v>
      </c>
      <c r="AU104" s="215" t="s">
        <v>77</v>
      </c>
      <c r="AY104" s="17" t="s">
        <v>117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77</v>
      </c>
      <c r="BK104" s="216">
        <f>ROUND(I104*H104,2)</f>
        <v>0</v>
      </c>
      <c r="BL104" s="17" t="s">
        <v>124</v>
      </c>
      <c r="BM104" s="215" t="s">
        <v>307</v>
      </c>
    </row>
    <row r="105" s="2" customFormat="1" ht="16.5" customHeight="1">
      <c r="A105" s="38"/>
      <c r="B105" s="39"/>
      <c r="C105" s="204" t="s">
        <v>222</v>
      </c>
      <c r="D105" s="204" t="s">
        <v>119</v>
      </c>
      <c r="E105" s="205" t="s">
        <v>508</v>
      </c>
      <c r="F105" s="206" t="s">
        <v>509</v>
      </c>
      <c r="G105" s="207" t="s">
        <v>122</v>
      </c>
      <c r="H105" s="208">
        <v>3</v>
      </c>
      <c r="I105" s="209"/>
      <c r="J105" s="210">
        <f>ROUND(I105*H105,2)</f>
        <v>0</v>
      </c>
      <c r="K105" s="206" t="s">
        <v>19</v>
      </c>
      <c r="L105" s="44"/>
      <c r="M105" s="211" t="s">
        <v>19</v>
      </c>
      <c r="N105" s="212" t="s">
        <v>40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124</v>
      </c>
      <c r="AT105" s="215" t="s">
        <v>119</v>
      </c>
      <c r="AU105" s="215" t="s">
        <v>77</v>
      </c>
      <c r="AY105" s="17" t="s">
        <v>117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77</v>
      </c>
      <c r="BK105" s="216">
        <f>ROUND(I105*H105,2)</f>
        <v>0</v>
      </c>
      <c r="BL105" s="17" t="s">
        <v>124</v>
      </c>
      <c r="BM105" s="215" t="s">
        <v>316</v>
      </c>
    </row>
    <row r="106" s="2" customFormat="1" ht="16.5" customHeight="1">
      <c r="A106" s="38"/>
      <c r="B106" s="39"/>
      <c r="C106" s="204" t="s">
        <v>228</v>
      </c>
      <c r="D106" s="204" t="s">
        <v>119</v>
      </c>
      <c r="E106" s="205" t="s">
        <v>510</v>
      </c>
      <c r="F106" s="206" t="s">
        <v>511</v>
      </c>
      <c r="G106" s="207" t="s">
        <v>144</v>
      </c>
      <c r="H106" s="208">
        <v>0.80000000000000004</v>
      </c>
      <c r="I106" s="209"/>
      <c r="J106" s="210">
        <f>ROUND(I106*H106,2)</f>
        <v>0</v>
      </c>
      <c r="K106" s="206" t="s">
        <v>19</v>
      </c>
      <c r="L106" s="44"/>
      <c r="M106" s="211" t="s">
        <v>19</v>
      </c>
      <c r="N106" s="212" t="s">
        <v>40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124</v>
      </c>
      <c r="AT106" s="215" t="s">
        <v>119</v>
      </c>
      <c r="AU106" s="215" t="s">
        <v>77</v>
      </c>
      <c r="AY106" s="17" t="s">
        <v>117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77</v>
      </c>
      <c r="BK106" s="216">
        <f>ROUND(I106*H106,2)</f>
        <v>0</v>
      </c>
      <c r="BL106" s="17" t="s">
        <v>124</v>
      </c>
      <c r="BM106" s="215" t="s">
        <v>325</v>
      </c>
    </row>
    <row r="107" s="2" customFormat="1" ht="16.5" customHeight="1">
      <c r="A107" s="38"/>
      <c r="B107" s="39"/>
      <c r="C107" s="204" t="s">
        <v>7</v>
      </c>
      <c r="D107" s="204" t="s">
        <v>119</v>
      </c>
      <c r="E107" s="205" t="s">
        <v>512</v>
      </c>
      <c r="F107" s="206" t="s">
        <v>513</v>
      </c>
      <c r="G107" s="207" t="s">
        <v>144</v>
      </c>
      <c r="H107" s="208">
        <v>0.40000000000000002</v>
      </c>
      <c r="I107" s="209"/>
      <c r="J107" s="210">
        <f>ROUND(I107*H107,2)</f>
        <v>0</v>
      </c>
      <c r="K107" s="206" t="s">
        <v>19</v>
      </c>
      <c r="L107" s="44"/>
      <c r="M107" s="211" t="s">
        <v>19</v>
      </c>
      <c r="N107" s="212" t="s">
        <v>40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124</v>
      </c>
      <c r="AT107" s="215" t="s">
        <v>119</v>
      </c>
      <c r="AU107" s="215" t="s">
        <v>77</v>
      </c>
      <c r="AY107" s="17" t="s">
        <v>117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77</v>
      </c>
      <c r="BK107" s="216">
        <f>ROUND(I107*H107,2)</f>
        <v>0</v>
      </c>
      <c r="BL107" s="17" t="s">
        <v>124</v>
      </c>
      <c r="BM107" s="215" t="s">
        <v>336</v>
      </c>
    </row>
    <row r="108" s="2" customFormat="1" ht="16.5" customHeight="1">
      <c r="A108" s="38"/>
      <c r="B108" s="39"/>
      <c r="C108" s="204" t="s">
        <v>238</v>
      </c>
      <c r="D108" s="204" t="s">
        <v>119</v>
      </c>
      <c r="E108" s="205" t="s">
        <v>514</v>
      </c>
      <c r="F108" s="206" t="s">
        <v>515</v>
      </c>
      <c r="G108" s="207" t="s">
        <v>144</v>
      </c>
      <c r="H108" s="208">
        <v>0.25</v>
      </c>
      <c r="I108" s="209"/>
      <c r="J108" s="210">
        <f>ROUND(I108*H108,2)</f>
        <v>0</v>
      </c>
      <c r="K108" s="206" t="s">
        <v>19</v>
      </c>
      <c r="L108" s="44"/>
      <c r="M108" s="211" t="s">
        <v>19</v>
      </c>
      <c r="N108" s="212" t="s">
        <v>40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124</v>
      </c>
      <c r="AT108" s="215" t="s">
        <v>119</v>
      </c>
      <c r="AU108" s="215" t="s">
        <v>77</v>
      </c>
      <c r="AY108" s="17" t="s">
        <v>117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77</v>
      </c>
      <c r="BK108" s="216">
        <f>ROUND(I108*H108,2)</f>
        <v>0</v>
      </c>
      <c r="BL108" s="17" t="s">
        <v>124</v>
      </c>
      <c r="BM108" s="215" t="s">
        <v>347</v>
      </c>
    </row>
    <row r="109" s="2" customFormat="1" ht="16.5" customHeight="1">
      <c r="A109" s="38"/>
      <c r="B109" s="39"/>
      <c r="C109" s="204" t="s">
        <v>244</v>
      </c>
      <c r="D109" s="204" t="s">
        <v>119</v>
      </c>
      <c r="E109" s="205" t="s">
        <v>516</v>
      </c>
      <c r="F109" s="206" t="s">
        <v>517</v>
      </c>
      <c r="G109" s="207" t="s">
        <v>139</v>
      </c>
      <c r="H109" s="208">
        <v>16</v>
      </c>
      <c r="I109" s="209"/>
      <c r="J109" s="210">
        <f>ROUND(I109*H109,2)</f>
        <v>0</v>
      </c>
      <c r="K109" s="206" t="s">
        <v>19</v>
      </c>
      <c r="L109" s="44"/>
      <c r="M109" s="211" t="s">
        <v>19</v>
      </c>
      <c r="N109" s="212" t="s">
        <v>40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124</v>
      </c>
      <c r="AT109" s="215" t="s">
        <v>119</v>
      </c>
      <c r="AU109" s="215" t="s">
        <v>77</v>
      </c>
      <c r="AY109" s="17" t="s">
        <v>117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77</v>
      </c>
      <c r="BK109" s="216">
        <f>ROUND(I109*H109,2)</f>
        <v>0</v>
      </c>
      <c r="BL109" s="17" t="s">
        <v>124</v>
      </c>
      <c r="BM109" s="215" t="s">
        <v>357</v>
      </c>
    </row>
    <row r="110" s="2" customFormat="1" ht="16.5" customHeight="1">
      <c r="A110" s="38"/>
      <c r="B110" s="39"/>
      <c r="C110" s="204" t="s">
        <v>249</v>
      </c>
      <c r="D110" s="204" t="s">
        <v>119</v>
      </c>
      <c r="E110" s="205" t="s">
        <v>518</v>
      </c>
      <c r="F110" s="206" t="s">
        <v>519</v>
      </c>
      <c r="G110" s="207" t="s">
        <v>139</v>
      </c>
      <c r="H110" s="208">
        <v>11</v>
      </c>
      <c r="I110" s="209"/>
      <c r="J110" s="210">
        <f>ROUND(I110*H110,2)</f>
        <v>0</v>
      </c>
      <c r="K110" s="206" t="s">
        <v>19</v>
      </c>
      <c r="L110" s="44"/>
      <c r="M110" s="211" t="s">
        <v>19</v>
      </c>
      <c r="N110" s="212" t="s">
        <v>40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124</v>
      </c>
      <c r="AT110" s="215" t="s">
        <v>119</v>
      </c>
      <c r="AU110" s="215" t="s">
        <v>77</v>
      </c>
      <c r="AY110" s="17" t="s">
        <v>117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77</v>
      </c>
      <c r="BK110" s="216">
        <f>ROUND(I110*H110,2)</f>
        <v>0</v>
      </c>
      <c r="BL110" s="17" t="s">
        <v>124</v>
      </c>
      <c r="BM110" s="215" t="s">
        <v>365</v>
      </c>
    </row>
    <row r="111" s="2" customFormat="1" ht="16.5" customHeight="1">
      <c r="A111" s="38"/>
      <c r="B111" s="39"/>
      <c r="C111" s="204" t="s">
        <v>254</v>
      </c>
      <c r="D111" s="204" t="s">
        <v>119</v>
      </c>
      <c r="E111" s="205" t="s">
        <v>520</v>
      </c>
      <c r="F111" s="206" t="s">
        <v>521</v>
      </c>
      <c r="G111" s="207" t="s">
        <v>139</v>
      </c>
      <c r="H111" s="208">
        <v>16</v>
      </c>
      <c r="I111" s="209"/>
      <c r="J111" s="210">
        <f>ROUND(I111*H111,2)</f>
        <v>0</v>
      </c>
      <c r="K111" s="206" t="s">
        <v>19</v>
      </c>
      <c r="L111" s="44"/>
      <c r="M111" s="211" t="s">
        <v>19</v>
      </c>
      <c r="N111" s="212" t="s">
        <v>40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124</v>
      </c>
      <c r="AT111" s="215" t="s">
        <v>119</v>
      </c>
      <c r="AU111" s="215" t="s">
        <v>77</v>
      </c>
      <c r="AY111" s="17" t="s">
        <v>117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77</v>
      </c>
      <c r="BK111" s="216">
        <f>ROUND(I111*H111,2)</f>
        <v>0</v>
      </c>
      <c r="BL111" s="17" t="s">
        <v>124</v>
      </c>
      <c r="BM111" s="215" t="s">
        <v>375</v>
      </c>
    </row>
    <row r="112" s="2" customFormat="1" ht="16.5" customHeight="1">
      <c r="A112" s="38"/>
      <c r="B112" s="39"/>
      <c r="C112" s="204" t="s">
        <v>259</v>
      </c>
      <c r="D112" s="204" t="s">
        <v>119</v>
      </c>
      <c r="E112" s="205" t="s">
        <v>522</v>
      </c>
      <c r="F112" s="206" t="s">
        <v>523</v>
      </c>
      <c r="G112" s="207" t="s">
        <v>139</v>
      </c>
      <c r="H112" s="208">
        <v>11</v>
      </c>
      <c r="I112" s="209"/>
      <c r="J112" s="210">
        <f>ROUND(I112*H112,2)</f>
        <v>0</v>
      </c>
      <c r="K112" s="206" t="s">
        <v>19</v>
      </c>
      <c r="L112" s="44"/>
      <c r="M112" s="211" t="s">
        <v>19</v>
      </c>
      <c r="N112" s="212" t="s">
        <v>40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124</v>
      </c>
      <c r="AT112" s="215" t="s">
        <v>119</v>
      </c>
      <c r="AU112" s="215" t="s">
        <v>77</v>
      </c>
      <c r="AY112" s="17" t="s">
        <v>117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77</v>
      </c>
      <c r="BK112" s="216">
        <f>ROUND(I112*H112,2)</f>
        <v>0</v>
      </c>
      <c r="BL112" s="17" t="s">
        <v>124</v>
      </c>
      <c r="BM112" s="215" t="s">
        <v>385</v>
      </c>
    </row>
    <row r="113" s="2" customFormat="1" ht="16.5" customHeight="1">
      <c r="A113" s="38"/>
      <c r="B113" s="39"/>
      <c r="C113" s="204" t="s">
        <v>264</v>
      </c>
      <c r="D113" s="204" t="s">
        <v>119</v>
      </c>
      <c r="E113" s="205" t="s">
        <v>524</v>
      </c>
      <c r="F113" s="206" t="s">
        <v>525</v>
      </c>
      <c r="G113" s="207" t="s">
        <v>144</v>
      </c>
      <c r="H113" s="208">
        <v>2.2000000000000002</v>
      </c>
      <c r="I113" s="209"/>
      <c r="J113" s="210">
        <f>ROUND(I113*H113,2)</f>
        <v>0</v>
      </c>
      <c r="K113" s="206" t="s">
        <v>19</v>
      </c>
      <c r="L113" s="44"/>
      <c r="M113" s="211" t="s">
        <v>19</v>
      </c>
      <c r="N113" s="212" t="s">
        <v>40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124</v>
      </c>
      <c r="AT113" s="215" t="s">
        <v>119</v>
      </c>
      <c r="AU113" s="215" t="s">
        <v>77</v>
      </c>
      <c r="AY113" s="17" t="s">
        <v>117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77</v>
      </c>
      <c r="BK113" s="216">
        <f>ROUND(I113*H113,2)</f>
        <v>0</v>
      </c>
      <c r="BL113" s="17" t="s">
        <v>124</v>
      </c>
      <c r="BM113" s="215" t="s">
        <v>395</v>
      </c>
    </row>
    <row r="114" s="2" customFormat="1" ht="16.5" customHeight="1">
      <c r="A114" s="38"/>
      <c r="B114" s="39"/>
      <c r="C114" s="204" t="s">
        <v>268</v>
      </c>
      <c r="D114" s="204" t="s">
        <v>119</v>
      </c>
      <c r="E114" s="205" t="s">
        <v>526</v>
      </c>
      <c r="F114" s="206" t="s">
        <v>527</v>
      </c>
      <c r="G114" s="207" t="s">
        <v>122</v>
      </c>
      <c r="H114" s="208">
        <v>3</v>
      </c>
      <c r="I114" s="209"/>
      <c r="J114" s="210">
        <f>ROUND(I114*H114,2)</f>
        <v>0</v>
      </c>
      <c r="K114" s="206" t="s">
        <v>19</v>
      </c>
      <c r="L114" s="44"/>
      <c r="M114" s="211" t="s">
        <v>19</v>
      </c>
      <c r="N114" s="212" t="s">
        <v>40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124</v>
      </c>
      <c r="AT114" s="215" t="s">
        <v>119</v>
      </c>
      <c r="AU114" s="215" t="s">
        <v>77</v>
      </c>
      <c r="AY114" s="17" t="s">
        <v>117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77</v>
      </c>
      <c r="BK114" s="216">
        <f>ROUND(I114*H114,2)</f>
        <v>0</v>
      </c>
      <c r="BL114" s="17" t="s">
        <v>124</v>
      </c>
      <c r="BM114" s="215" t="s">
        <v>407</v>
      </c>
    </row>
    <row r="115" s="12" customFormat="1" ht="25.92" customHeight="1">
      <c r="A115" s="12"/>
      <c r="B115" s="188"/>
      <c r="C115" s="189"/>
      <c r="D115" s="190" t="s">
        <v>68</v>
      </c>
      <c r="E115" s="191" t="s">
        <v>528</v>
      </c>
      <c r="F115" s="191" t="s">
        <v>529</v>
      </c>
      <c r="G115" s="189"/>
      <c r="H115" s="189"/>
      <c r="I115" s="192"/>
      <c r="J115" s="193">
        <f>BK115</f>
        <v>0</v>
      </c>
      <c r="K115" s="189"/>
      <c r="L115" s="194"/>
      <c r="M115" s="195"/>
      <c r="N115" s="196"/>
      <c r="O115" s="196"/>
      <c r="P115" s="197">
        <f>SUM(P116:P120)</f>
        <v>0</v>
      </c>
      <c r="Q115" s="196"/>
      <c r="R115" s="197">
        <f>SUM(R116:R120)</f>
        <v>0</v>
      </c>
      <c r="S115" s="196"/>
      <c r="T115" s="198">
        <f>SUM(T116:T120)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9" t="s">
        <v>77</v>
      </c>
      <c r="AT115" s="200" t="s">
        <v>68</v>
      </c>
      <c r="AU115" s="200" t="s">
        <v>69</v>
      </c>
      <c r="AY115" s="199" t="s">
        <v>117</v>
      </c>
      <c r="BK115" s="201">
        <f>SUM(BK116:BK120)</f>
        <v>0</v>
      </c>
    </row>
    <row r="116" s="2" customFormat="1" ht="16.5" customHeight="1">
      <c r="A116" s="38"/>
      <c r="B116" s="39"/>
      <c r="C116" s="204" t="s">
        <v>273</v>
      </c>
      <c r="D116" s="204" t="s">
        <v>119</v>
      </c>
      <c r="E116" s="205" t="s">
        <v>530</v>
      </c>
      <c r="F116" s="206" t="s">
        <v>531</v>
      </c>
      <c r="G116" s="207" t="s">
        <v>532</v>
      </c>
      <c r="H116" s="208">
        <v>1</v>
      </c>
      <c r="I116" s="209"/>
      <c r="J116" s="210">
        <f>ROUND(I116*H116,2)</f>
        <v>0</v>
      </c>
      <c r="K116" s="206" t="s">
        <v>19</v>
      </c>
      <c r="L116" s="44"/>
      <c r="M116" s="211" t="s">
        <v>19</v>
      </c>
      <c r="N116" s="212" t="s">
        <v>40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124</v>
      </c>
      <c r="AT116" s="215" t="s">
        <v>119</v>
      </c>
      <c r="AU116" s="215" t="s">
        <v>77</v>
      </c>
      <c r="AY116" s="17" t="s">
        <v>117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77</v>
      </c>
      <c r="BK116" s="216">
        <f>ROUND(I116*H116,2)</f>
        <v>0</v>
      </c>
      <c r="BL116" s="17" t="s">
        <v>124</v>
      </c>
      <c r="BM116" s="215" t="s">
        <v>418</v>
      </c>
    </row>
    <row r="117" s="2" customFormat="1" ht="16.5" customHeight="1">
      <c r="A117" s="38"/>
      <c r="B117" s="39"/>
      <c r="C117" s="204" t="s">
        <v>277</v>
      </c>
      <c r="D117" s="204" t="s">
        <v>119</v>
      </c>
      <c r="E117" s="205" t="s">
        <v>533</v>
      </c>
      <c r="F117" s="206" t="s">
        <v>534</v>
      </c>
      <c r="G117" s="207" t="s">
        <v>532</v>
      </c>
      <c r="H117" s="208">
        <v>1</v>
      </c>
      <c r="I117" s="209"/>
      <c r="J117" s="210">
        <f>ROUND(I117*H117,2)</f>
        <v>0</v>
      </c>
      <c r="K117" s="206" t="s">
        <v>19</v>
      </c>
      <c r="L117" s="44"/>
      <c r="M117" s="211" t="s">
        <v>19</v>
      </c>
      <c r="N117" s="212" t="s">
        <v>40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124</v>
      </c>
      <c r="AT117" s="215" t="s">
        <v>119</v>
      </c>
      <c r="AU117" s="215" t="s">
        <v>77</v>
      </c>
      <c r="AY117" s="17" t="s">
        <v>117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77</v>
      </c>
      <c r="BK117" s="216">
        <f>ROUND(I117*H117,2)</f>
        <v>0</v>
      </c>
      <c r="BL117" s="17" t="s">
        <v>124</v>
      </c>
      <c r="BM117" s="215" t="s">
        <v>433</v>
      </c>
    </row>
    <row r="118" s="2" customFormat="1" ht="16.5" customHeight="1">
      <c r="A118" s="38"/>
      <c r="B118" s="39"/>
      <c r="C118" s="204" t="s">
        <v>282</v>
      </c>
      <c r="D118" s="204" t="s">
        <v>119</v>
      </c>
      <c r="E118" s="205" t="s">
        <v>535</v>
      </c>
      <c r="F118" s="206" t="s">
        <v>536</v>
      </c>
      <c r="G118" s="207" t="s">
        <v>532</v>
      </c>
      <c r="H118" s="208">
        <v>1</v>
      </c>
      <c r="I118" s="209"/>
      <c r="J118" s="210">
        <f>ROUND(I118*H118,2)</f>
        <v>0</v>
      </c>
      <c r="K118" s="206" t="s">
        <v>19</v>
      </c>
      <c r="L118" s="44"/>
      <c r="M118" s="211" t="s">
        <v>19</v>
      </c>
      <c r="N118" s="212" t="s">
        <v>40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124</v>
      </c>
      <c r="AT118" s="215" t="s">
        <v>119</v>
      </c>
      <c r="AU118" s="215" t="s">
        <v>77</v>
      </c>
      <c r="AY118" s="17" t="s">
        <v>117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77</v>
      </c>
      <c r="BK118" s="216">
        <f>ROUND(I118*H118,2)</f>
        <v>0</v>
      </c>
      <c r="BL118" s="17" t="s">
        <v>124</v>
      </c>
      <c r="BM118" s="215" t="s">
        <v>445</v>
      </c>
    </row>
    <row r="119" s="2" customFormat="1" ht="16.5" customHeight="1">
      <c r="A119" s="38"/>
      <c r="B119" s="39"/>
      <c r="C119" s="204" t="s">
        <v>287</v>
      </c>
      <c r="D119" s="204" t="s">
        <v>119</v>
      </c>
      <c r="E119" s="205" t="s">
        <v>537</v>
      </c>
      <c r="F119" s="206" t="s">
        <v>538</v>
      </c>
      <c r="G119" s="207" t="s">
        <v>532</v>
      </c>
      <c r="H119" s="208">
        <v>1</v>
      </c>
      <c r="I119" s="209"/>
      <c r="J119" s="210">
        <f>ROUND(I119*H119,2)</f>
        <v>0</v>
      </c>
      <c r="K119" s="206" t="s">
        <v>19</v>
      </c>
      <c r="L119" s="44"/>
      <c r="M119" s="211" t="s">
        <v>19</v>
      </c>
      <c r="N119" s="212" t="s">
        <v>40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124</v>
      </c>
      <c r="AT119" s="215" t="s">
        <v>119</v>
      </c>
      <c r="AU119" s="215" t="s">
        <v>77</v>
      </c>
      <c r="AY119" s="17" t="s">
        <v>117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77</v>
      </c>
      <c r="BK119" s="216">
        <f>ROUND(I119*H119,2)</f>
        <v>0</v>
      </c>
      <c r="BL119" s="17" t="s">
        <v>124</v>
      </c>
      <c r="BM119" s="215" t="s">
        <v>456</v>
      </c>
    </row>
    <row r="120" s="2" customFormat="1" ht="16.5" customHeight="1">
      <c r="A120" s="38"/>
      <c r="B120" s="39"/>
      <c r="C120" s="204" t="s">
        <v>292</v>
      </c>
      <c r="D120" s="204" t="s">
        <v>119</v>
      </c>
      <c r="E120" s="205" t="s">
        <v>539</v>
      </c>
      <c r="F120" s="206" t="s">
        <v>540</v>
      </c>
      <c r="G120" s="207" t="s">
        <v>532</v>
      </c>
      <c r="H120" s="208">
        <v>1</v>
      </c>
      <c r="I120" s="209"/>
      <c r="J120" s="210">
        <f>ROUND(I120*H120,2)</f>
        <v>0</v>
      </c>
      <c r="K120" s="206" t="s">
        <v>19</v>
      </c>
      <c r="L120" s="44"/>
      <c r="M120" s="211" t="s">
        <v>19</v>
      </c>
      <c r="N120" s="212" t="s">
        <v>40</v>
      </c>
      <c r="O120" s="84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124</v>
      </c>
      <c r="AT120" s="215" t="s">
        <v>119</v>
      </c>
      <c r="AU120" s="215" t="s">
        <v>77</v>
      </c>
      <c r="AY120" s="17" t="s">
        <v>117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77</v>
      </c>
      <c r="BK120" s="216">
        <f>ROUND(I120*H120,2)</f>
        <v>0</v>
      </c>
      <c r="BL120" s="17" t="s">
        <v>124</v>
      </c>
      <c r="BM120" s="215" t="s">
        <v>541</v>
      </c>
    </row>
    <row r="121" s="12" customFormat="1" ht="25.92" customHeight="1">
      <c r="A121" s="12"/>
      <c r="B121" s="188"/>
      <c r="C121" s="189"/>
      <c r="D121" s="190" t="s">
        <v>68</v>
      </c>
      <c r="E121" s="191" t="s">
        <v>542</v>
      </c>
      <c r="F121" s="191" t="s">
        <v>543</v>
      </c>
      <c r="G121" s="189"/>
      <c r="H121" s="189"/>
      <c r="I121" s="192"/>
      <c r="J121" s="193">
        <f>BK121</f>
        <v>0</v>
      </c>
      <c r="K121" s="189"/>
      <c r="L121" s="194"/>
      <c r="M121" s="195"/>
      <c r="N121" s="196"/>
      <c r="O121" s="196"/>
      <c r="P121" s="197">
        <f>SUM(P122:P141)</f>
        <v>0</v>
      </c>
      <c r="Q121" s="196"/>
      <c r="R121" s="197">
        <f>SUM(R122:R141)</f>
        <v>0</v>
      </c>
      <c r="S121" s="196"/>
      <c r="T121" s="198">
        <f>SUM(T122:T141)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9" t="s">
        <v>77</v>
      </c>
      <c r="AT121" s="200" t="s">
        <v>68</v>
      </c>
      <c r="AU121" s="200" t="s">
        <v>69</v>
      </c>
      <c r="AY121" s="199" t="s">
        <v>117</v>
      </c>
      <c r="BK121" s="201">
        <f>SUM(BK122:BK141)</f>
        <v>0</v>
      </c>
    </row>
    <row r="122" s="2" customFormat="1" ht="16.5" customHeight="1">
      <c r="A122" s="38"/>
      <c r="B122" s="39"/>
      <c r="C122" s="204" t="s">
        <v>296</v>
      </c>
      <c r="D122" s="204" t="s">
        <v>119</v>
      </c>
      <c r="E122" s="205" t="s">
        <v>544</v>
      </c>
      <c r="F122" s="206" t="s">
        <v>545</v>
      </c>
      <c r="G122" s="207" t="s">
        <v>139</v>
      </c>
      <c r="H122" s="208">
        <v>46</v>
      </c>
      <c r="I122" s="209"/>
      <c r="J122" s="210">
        <f>ROUND(I122*H122,2)</f>
        <v>0</v>
      </c>
      <c r="K122" s="206" t="s">
        <v>19</v>
      </c>
      <c r="L122" s="44"/>
      <c r="M122" s="211" t="s">
        <v>19</v>
      </c>
      <c r="N122" s="212" t="s">
        <v>40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124</v>
      </c>
      <c r="AT122" s="215" t="s">
        <v>119</v>
      </c>
      <c r="AU122" s="215" t="s">
        <v>77</v>
      </c>
      <c r="AY122" s="17" t="s">
        <v>117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77</v>
      </c>
      <c r="BK122" s="216">
        <f>ROUND(I122*H122,2)</f>
        <v>0</v>
      </c>
      <c r="BL122" s="17" t="s">
        <v>124</v>
      </c>
      <c r="BM122" s="215" t="s">
        <v>546</v>
      </c>
    </row>
    <row r="123" s="2" customFormat="1" ht="16.5" customHeight="1">
      <c r="A123" s="38"/>
      <c r="B123" s="39"/>
      <c r="C123" s="204" t="s">
        <v>301</v>
      </c>
      <c r="D123" s="204" t="s">
        <v>119</v>
      </c>
      <c r="E123" s="205" t="s">
        <v>547</v>
      </c>
      <c r="F123" s="206" t="s">
        <v>548</v>
      </c>
      <c r="G123" s="207" t="s">
        <v>459</v>
      </c>
      <c r="H123" s="208">
        <v>2</v>
      </c>
      <c r="I123" s="209"/>
      <c r="J123" s="210">
        <f>ROUND(I123*H123,2)</f>
        <v>0</v>
      </c>
      <c r="K123" s="206" t="s">
        <v>19</v>
      </c>
      <c r="L123" s="44"/>
      <c r="M123" s="211" t="s">
        <v>19</v>
      </c>
      <c r="N123" s="212" t="s">
        <v>40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124</v>
      </c>
      <c r="AT123" s="215" t="s">
        <v>119</v>
      </c>
      <c r="AU123" s="215" t="s">
        <v>77</v>
      </c>
      <c r="AY123" s="17" t="s">
        <v>117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77</v>
      </c>
      <c r="BK123" s="216">
        <f>ROUND(I123*H123,2)</f>
        <v>0</v>
      </c>
      <c r="BL123" s="17" t="s">
        <v>124</v>
      </c>
      <c r="BM123" s="215" t="s">
        <v>549</v>
      </c>
    </row>
    <row r="124" s="2" customFormat="1" ht="16.5" customHeight="1">
      <c r="A124" s="38"/>
      <c r="B124" s="39"/>
      <c r="C124" s="204" t="s">
        <v>307</v>
      </c>
      <c r="D124" s="204" t="s">
        <v>119</v>
      </c>
      <c r="E124" s="205" t="s">
        <v>550</v>
      </c>
      <c r="F124" s="206" t="s">
        <v>551</v>
      </c>
      <c r="G124" s="207" t="s">
        <v>459</v>
      </c>
      <c r="H124" s="208">
        <v>2</v>
      </c>
      <c r="I124" s="209"/>
      <c r="J124" s="210">
        <f>ROUND(I124*H124,2)</f>
        <v>0</v>
      </c>
      <c r="K124" s="206" t="s">
        <v>19</v>
      </c>
      <c r="L124" s="44"/>
      <c r="M124" s="211" t="s">
        <v>19</v>
      </c>
      <c r="N124" s="212" t="s">
        <v>40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124</v>
      </c>
      <c r="AT124" s="215" t="s">
        <v>119</v>
      </c>
      <c r="AU124" s="215" t="s">
        <v>77</v>
      </c>
      <c r="AY124" s="17" t="s">
        <v>117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77</v>
      </c>
      <c r="BK124" s="216">
        <f>ROUND(I124*H124,2)</f>
        <v>0</v>
      </c>
      <c r="BL124" s="17" t="s">
        <v>124</v>
      </c>
      <c r="BM124" s="215" t="s">
        <v>552</v>
      </c>
    </row>
    <row r="125" s="2" customFormat="1" ht="16.5" customHeight="1">
      <c r="A125" s="38"/>
      <c r="B125" s="39"/>
      <c r="C125" s="204" t="s">
        <v>312</v>
      </c>
      <c r="D125" s="204" t="s">
        <v>119</v>
      </c>
      <c r="E125" s="205" t="s">
        <v>553</v>
      </c>
      <c r="F125" s="206" t="s">
        <v>554</v>
      </c>
      <c r="G125" s="207" t="s">
        <v>459</v>
      </c>
      <c r="H125" s="208">
        <v>1</v>
      </c>
      <c r="I125" s="209"/>
      <c r="J125" s="210">
        <f>ROUND(I125*H125,2)</f>
        <v>0</v>
      </c>
      <c r="K125" s="206" t="s">
        <v>19</v>
      </c>
      <c r="L125" s="44"/>
      <c r="M125" s="211" t="s">
        <v>19</v>
      </c>
      <c r="N125" s="212" t="s">
        <v>40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124</v>
      </c>
      <c r="AT125" s="215" t="s">
        <v>119</v>
      </c>
      <c r="AU125" s="215" t="s">
        <v>77</v>
      </c>
      <c r="AY125" s="17" t="s">
        <v>117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77</v>
      </c>
      <c r="BK125" s="216">
        <f>ROUND(I125*H125,2)</f>
        <v>0</v>
      </c>
      <c r="BL125" s="17" t="s">
        <v>124</v>
      </c>
      <c r="BM125" s="215" t="s">
        <v>555</v>
      </c>
    </row>
    <row r="126" s="2" customFormat="1" ht="16.5" customHeight="1">
      <c r="A126" s="38"/>
      <c r="B126" s="39"/>
      <c r="C126" s="204" t="s">
        <v>316</v>
      </c>
      <c r="D126" s="204" t="s">
        <v>119</v>
      </c>
      <c r="E126" s="205" t="s">
        <v>556</v>
      </c>
      <c r="F126" s="206" t="s">
        <v>557</v>
      </c>
      <c r="G126" s="207" t="s">
        <v>459</v>
      </c>
      <c r="H126" s="208">
        <v>1</v>
      </c>
      <c r="I126" s="209"/>
      <c r="J126" s="210">
        <f>ROUND(I126*H126,2)</f>
        <v>0</v>
      </c>
      <c r="K126" s="206" t="s">
        <v>19</v>
      </c>
      <c r="L126" s="44"/>
      <c r="M126" s="211" t="s">
        <v>19</v>
      </c>
      <c r="N126" s="212" t="s">
        <v>40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124</v>
      </c>
      <c r="AT126" s="215" t="s">
        <v>119</v>
      </c>
      <c r="AU126" s="215" t="s">
        <v>77</v>
      </c>
      <c r="AY126" s="17" t="s">
        <v>117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77</v>
      </c>
      <c r="BK126" s="216">
        <f>ROUND(I126*H126,2)</f>
        <v>0</v>
      </c>
      <c r="BL126" s="17" t="s">
        <v>124</v>
      </c>
      <c r="BM126" s="215" t="s">
        <v>558</v>
      </c>
    </row>
    <row r="127" s="2" customFormat="1" ht="16.5" customHeight="1">
      <c r="A127" s="38"/>
      <c r="B127" s="39"/>
      <c r="C127" s="204" t="s">
        <v>321</v>
      </c>
      <c r="D127" s="204" t="s">
        <v>119</v>
      </c>
      <c r="E127" s="205" t="s">
        <v>559</v>
      </c>
      <c r="F127" s="206" t="s">
        <v>560</v>
      </c>
      <c r="G127" s="207" t="s">
        <v>144</v>
      </c>
      <c r="H127" s="208">
        <v>0.25</v>
      </c>
      <c r="I127" s="209"/>
      <c r="J127" s="210">
        <f>ROUND(I127*H127,2)</f>
        <v>0</v>
      </c>
      <c r="K127" s="206" t="s">
        <v>19</v>
      </c>
      <c r="L127" s="44"/>
      <c r="M127" s="211" t="s">
        <v>19</v>
      </c>
      <c r="N127" s="212" t="s">
        <v>40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124</v>
      </c>
      <c r="AT127" s="215" t="s">
        <v>119</v>
      </c>
      <c r="AU127" s="215" t="s">
        <v>77</v>
      </c>
      <c r="AY127" s="17" t="s">
        <v>117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77</v>
      </c>
      <c r="BK127" s="216">
        <f>ROUND(I127*H127,2)</f>
        <v>0</v>
      </c>
      <c r="BL127" s="17" t="s">
        <v>124</v>
      </c>
      <c r="BM127" s="215" t="s">
        <v>561</v>
      </c>
    </row>
    <row r="128" s="2" customFormat="1" ht="16.5" customHeight="1">
      <c r="A128" s="38"/>
      <c r="B128" s="39"/>
      <c r="C128" s="204" t="s">
        <v>325</v>
      </c>
      <c r="D128" s="204" t="s">
        <v>119</v>
      </c>
      <c r="E128" s="205" t="s">
        <v>562</v>
      </c>
      <c r="F128" s="206" t="s">
        <v>563</v>
      </c>
      <c r="G128" s="207" t="s">
        <v>144</v>
      </c>
      <c r="H128" s="208">
        <v>2.2000000000000002</v>
      </c>
      <c r="I128" s="209"/>
      <c r="J128" s="210">
        <f>ROUND(I128*H128,2)</f>
        <v>0</v>
      </c>
      <c r="K128" s="206" t="s">
        <v>19</v>
      </c>
      <c r="L128" s="44"/>
      <c r="M128" s="211" t="s">
        <v>19</v>
      </c>
      <c r="N128" s="212" t="s">
        <v>40</v>
      </c>
      <c r="O128" s="84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124</v>
      </c>
      <c r="AT128" s="215" t="s">
        <v>119</v>
      </c>
      <c r="AU128" s="215" t="s">
        <v>77</v>
      </c>
      <c r="AY128" s="17" t="s">
        <v>117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77</v>
      </c>
      <c r="BK128" s="216">
        <f>ROUND(I128*H128,2)</f>
        <v>0</v>
      </c>
      <c r="BL128" s="17" t="s">
        <v>124</v>
      </c>
      <c r="BM128" s="215" t="s">
        <v>564</v>
      </c>
    </row>
    <row r="129" s="2" customFormat="1" ht="16.5" customHeight="1">
      <c r="A129" s="38"/>
      <c r="B129" s="39"/>
      <c r="C129" s="204" t="s">
        <v>331</v>
      </c>
      <c r="D129" s="204" t="s">
        <v>119</v>
      </c>
      <c r="E129" s="205" t="s">
        <v>565</v>
      </c>
      <c r="F129" s="206" t="s">
        <v>566</v>
      </c>
      <c r="G129" s="207" t="s">
        <v>459</v>
      </c>
      <c r="H129" s="208">
        <v>1</v>
      </c>
      <c r="I129" s="209"/>
      <c r="J129" s="210">
        <f>ROUND(I129*H129,2)</f>
        <v>0</v>
      </c>
      <c r="K129" s="206" t="s">
        <v>19</v>
      </c>
      <c r="L129" s="44"/>
      <c r="M129" s="211" t="s">
        <v>19</v>
      </c>
      <c r="N129" s="212" t="s">
        <v>40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124</v>
      </c>
      <c r="AT129" s="215" t="s">
        <v>119</v>
      </c>
      <c r="AU129" s="215" t="s">
        <v>77</v>
      </c>
      <c r="AY129" s="17" t="s">
        <v>117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77</v>
      </c>
      <c r="BK129" s="216">
        <f>ROUND(I129*H129,2)</f>
        <v>0</v>
      </c>
      <c r="BL129" s="17" t="s">
        <v>124</v>
      </c>
      <c r="BM129" s="215" t="s">
        <v>567</v>
      </c>
    </row>
    <row r="130" s="2" customFormat="1" ht="16.5" customHeight="1">
      <c r="A130" s="38"/>
      <c r="B130" s="39"/>
      <c r="C130" s="204" t="s">
        <v>336</v>
      </c>
      <c r="D130" s="204" t="s">
        <v>119</v>
      </c>
      <c r="E130" s="205" t="s">
        <v>568</v>
      </c>
      <c r="F130" s="206" t="s">
        <v>569</v>
      </c>
      <c r="G130" s="207" t="s">
        <v>459</v>
      </c>
      <c r="H130" s="208">
        <v>1</v>
      </c>
      <c r="I130" s="209"/>
      <c r="J130" s="210">
        <f>ROUND(I130*H130,2)</f>
        <v>0</v>
      </c>
      <c r="K130" s="206" t="s">
        <v>19</v>
      </c>
      <c r="L130" s="44"/>
      <c r="M130" s="211" t="s">
        <v>19</v>
      </c>
      <c r="N130" s="212" t="s">
        <v>40</v>
      </c>
      <c r="O130" s="84"/>
      <c r="P130" s="213">
        <f>O130*H130</f>
        <v>0</v>
      </c>
      <c r="Q130" s="213">
        <v>0</v>
      </c>
      <c r="R130" s="213">
        <f>Q130*H130</f>
        <v>0</v>
      </c>
      <c r="S130" s="213">
        <v>0</v>
      </c>
      <c r="T130" s="21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5" t="s">
        <v>124</v>
      </c>
      <c r="AT130" s="215" t="s">
        <v>119</v>
      </c>
      <c r="AU130" s="215" t="s">
        <v>77</v>
      </c>
      <c r="AY130" s="17" t="s">
        <v>117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7" t="s">
        <v>77</v>
      </c>
      <c r="BK130" s="216">
        <f>ROUND(I130*H130,2)</f>
        <v>0</v>
      </c>
      <c r="BL130" s="17" t="s">
        <v>124</v>
      </c>
      <c r="BM130" s="215" t="s">
        <v>570</v>
      </c>
    </row>
    <row r="131" s="2" customFormat="1" ht="16.5" customHeight="1">
      <c r="A131" s="38"/>
      <c r="B131" s="39"/>
      <c r="C131" s="204" t="s">
        <v>342</v>
      </c>
      <c r="D131" s="204" t="s">
        <v>119</v>
      </c>
      <c r="E131" s="205" t="s">
        <v>571</v>
      </c>
      <c r="F131" s="206" t="s">
        <v>572</v>
      </c>
      <c r="G131" s="207" t="s">
        <v>459</v>
      </c>
      <c r="H131" s="208">
        <v>2.25</v>
      </c>
      <c r="I131" s="209"/>
      <c r="J131" s="210">
        <f>ROUND(I131*H131,2)</f>
        <v>0</v>
      </c>
      <c r="K131" s="206" t="s">
        <v>19</v>
      </c>
      <c r="L131" s="44"/>
      <c r="M131" s="211" t="s">
        <v>19</v>
      </c>
      <c r="N131" s="212" t="s">
        <v>40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124</v>
      </c>
      <c r="AT131" s="215" t="s">
        <v>119</v>
      </c>
      <c r="AU131" s="215" t="s">
        <v>77</v>
      </c>
      <c r="AY131" s="17" t="s">
        <v>117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77</v>
      </c>
      <c r="BK131" s="216">
        <f>ROUND(I131*H131,2)</f>
        <v>0</v>
      </c>
      <c r="BL131" s="17" t="s">
        <v>124</v>
      </c>
      <c r="BM131" s="215" t="s">
        <v>573</v>
      </c>
    </row>
    <row r="132" s="2" customFormat="1" ht="16.5" customHeight="1">
      <c r="A132" s="38"/>
      <c r="B132" s="39"/>
      <c r="C132" s="204" t="s">
        <v>347</v>
      </c>
      <c r="D132" s="204" t="s">
        <v>119</v>
      </c>
      <c r="E132" s="205" t="s">
        <v>574</v>
      </c>
      <c r="F132" s="206" t="s">
        <v>575</v>
      </c>
      <c r="G132" s="207" t="s">
        <v>139</v>
      </c>
      <c r="H132" s="208">
        <v>40</v>
      </c>
      <c r="I132" s="209"/>
      <c r="J132" s="210">
        <f>ROUND(I132*H132,2)</f>
        <v>0</v>
      </c>
      <c r="K132" s="206" t="s">
        <v>19</v>
      </c>
      <c r="L132" s="44"/>
      <c r="M132" s="211" t="s">
        <v>19</v>
      </c>
      <c r="N132" s="212" t="s">
        <v>40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124</v>
      </c>
      <c r="AT132" s="215" t="s">
        <v>119</v>
      </c>
      <c r="AU132" s="215" t="s">
        <v>77</v>
      </c>
      <c r="AY132" s="17" t="s">
        <v>117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77</v>
      </c>
      <c r="BK132" s="216">
        <f>ROUND(I132*H132,2)</f>
        <v>0</v>
      </c>
      <c r="BL132" s="17" t="s">
        <v>124</v>
      </c>
      <c r="BM132" s="215" t="s">
        <v>576</v>
      </c>
    </row>
    <row r="133" s="2" customFormat="1" ht="16.5" customHeight="1">
      <c r="A133" s="38"/>
      <c r="B133" s="39"/>
      <c r="C133" s="204" t="s">
        <v>352</v>
      </c>
      <c r="D133" s="204" t="s">
        <v>119</v>
      </c>
      <c r="E133" s="205" t="s">
        <v>577</v>
      </c>
      <c r="F133" s="206" t="s">
        <v>578</v>
      </c>
      <c r="G133" s="207" t="s">
        <v>459</v>
      </c>
      <c r="H133" s="208">
        <v>1</v>
      </c>
      <c r="I133" s="209"/>
      <c r="J133" s="210">
        <f>ROUND(I133*H133,2)</f>
        <v>0</v>
      </c>
      <c r="K133" s="206" t="s">
        <v>19</v>
      </c>
      <c r="L133" s="44"/>
      <c r="M133" s="211" t="s">
        <v>19</v>
      </c>
      <c r="N133" s="212" t="s">
        <v>40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124</v>
      </c>
      <c r="AT133" s="215" t="s">
        <v>119</v>
      </c>
      <c r="AU133" s="215" t="s">
        <v>77</v>
      </c>
      <c r="AY133" s="17" t="s">
        <v>117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77</v>
      </c>
      <c r="BK133" s="216">
        <f>ROUND(I133*H133,2)</f>
        <v>0</v>
      </c>
      <c r="BL133" s="17" t="s">
        <v>124</v>
      </c>
      <c r="BM133" s="215" t="s">
        <v>579</v>
      </c>
    </row>
    <row r="134" s="2" customFormat="1" ht="16.5" customHeight="1">
      <c r="A134" s="38"/>
      <c r="B134" s="39"/>
      <c r="C134" s="204" t="s">
        <v>357</v>
      </c>
      <c r="D134" s="204" t="s">
        <v>119</v>
      </c>
      <c r="E134" s="205" t="s">
        <v>580</v>
      </c>
      <c r="F134" s="206" t="s">
        <v>581</v>
      </c>
      <c r="G134" s="207" t="s">
        <v>459</v>
      </c>
      <c r="H134" s="208">
        <v>2</v>
      </c>
      <c r="I134" s="209"/>
      <c r="J134" s="210">
        <f>ROUND(I134*H134,2)</f>
        <v>0</v>
      </c>
      <c r="K134" s="206" t="s">
        <v>19</v>
      </c>
      <c r="L134" s="44"/>
      <c r="M134" s="211" t="s">
        <v>19</v>
      </c>
      <c r="N134" s="212" t="s">
        <v>40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124</v>
      </c>
      <c r="AT134" s="215" t="s">
        <v>119</v>
      </c>
      <c r="AU134" s="215" t="s">
        <v>77</v>
      </c>
      <c r="AY134" s="17" t="s">
        <v>117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77</v>
      </c>
      <c r="BK134" s="216">
        <f>ROUND(I134*H134,2)</f>
        <v>0</v>
      </c>
      <c r="BL134" s="17" t="s">
        <v>124</v>
      </c>
      <c r="BM134" s="215" t="s">
        <v>582</v>
      </c>
    </row>
    <row r="135" s="2" customFormat="1" ht="16.5" customHeight="1">
      <c r="A135" s="38"/>
      <c r="B135" s="39"/>
      <c r="C135" s="204" t="s">
        <v>361</v>
      </c>
      <c r="D135" s="204" t="s">
        <v>119</v>
      </c>
      <c r="E135" s="205" t="s">
        <v>583</v>
      </c>
      <c r="F135" s="206" t="s">
        <v>584</v>
      </c>
      <c r="G135" s="207" t="s">
        <v>459</v>
      </c>
      <c r="H135" s="208">
        <v>4</v>
      </c>
      <c r="I135" s="209"/>
      <c r="J135" s="210">
        <f>ROUND(I135*H135,2)</f>
        <v>0</v>
      </c>
      <c r="K135" s="206" t="s">
        <v>19</v>
      </c>
      <c r="L135" s="44"/>
      <c r="M135" s="211" t="s">
        <v>19</v>
      </c>
      <c r="N135" s="212" t="s">
        <v>40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124</v>
      </c>
      <c r="AT135" s="215" t="s">
        <v>119</v>
      </c>
      <c r="AU135" s="215" t="s">
        <v>77</v>
      </c>
      <c r="AY135" s="17" t="s">
        <v>117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77</v>
      </c>
      <c r="BK135" s="216">
        <f>ROUND(I135*H135,2)</f>
        <v>0</v>
      </c>
      <c r="BL135" s="17" t="s">
        <v>124</v>
      </c>
      <c r="BM135" s="215" t="s">
        <v>585</v>
      </c>
    </row>
    <row r="136" s="2" customFormat="1" ht="16.5" customHeight="1">
      <c r="A136" s="38"/>
      <c r="B136" s="39"/>
      <c r="C136" s="204" t="s">
        <v>365</v>
      </c>
      <c r="D136" s="204" t="s">
        <v>119</v>
      </c>
      <c r="E136" s="205" t="s">
        <v>586</v>
      </c>
      <c r="F136" s="206" t="s">
        <v>587</v>
      </c>
      <c r="G136" s="207" t="s">
        <v>459</v>
      </c>
      <c r="H136" s="208">
        <v>2</v>
      </c>
      <c r="I136" s="209"/>
      <c r="J136" s="210">
        <f>ROUND(I136*H136,2)</f>
        <v>0</v>
      </c>
      <c r="K136" s="206" t="s">
        <v>19</v>
      </c>
      <c r="L136" s="44"/>
      <c r="M136" s="211" t="s">
        <v>19</v>
      </c>
      <c r="N136" s="212" t="s">
        <v>40</v>
      </c>
      <c r="O136" s="84"/>
      <c r="P136" s="213">
        <f>O136*H136</f>
        <v>0</v>
      </c>
      <c r="Q136" s="213">
        <v>0</v>
      </c>
      <c r="R136" s="213">
        <f>Q136*H136</f>
        <v>0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124</v>
      </c>
      <c r="AT136" s="215" t="s">
        <v>119</v>
      </c>
      <c r="AU136" s="215" t="s">
        <v>77</v>
      </c>
      <c r="AY136" s="17" t="s">
        <v>117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77</v>
      </c>
      <c r="BK136" s="216">
        <f>ROUND(I136*H136,2)</f>
        <v>0</v>
      </c>
      <c r="BL136" s="17" t="s">
        <v>124</v>
      </c>
      <c r="BM136" s="215" t="s">
        <v>588</v>
      </c>
    </row>
    <row r="137" s="2" customFormat="1" ht="16.5" customHeight="1">
      <c r="A137" s="38"/>
      <c r="B137" s="39"/>
      <c r="C137" s="204" t="s">
        <v>371</v>
      </c>
      <c r="D137" s="204" t="s">
        <v>119</v>
      </c>
      <c r="E137" s="205" t="s">
        <v>589</v>
      </c>
      <c r="F137" s="206" t="s">
        <v>590</v>
      </c>
      <c r="G137" s="207" t="s">
        <v>139</v>
      </c>
      <c r="H137" s="208">
        <v>46</v>
      </c>
      <c r="I137" s="209"/>
      <c r="J137" s="210">
        <f>ROUND(I137*H137,2)</f>
        <v>0</v>
      </c>
      <c r="K137" s="206" t="s">
        <v>19</v>
      </c>
      <c r="L137" s="44"/>
      <c r="M137" s="211" t="s">
        <v>19</v>
      </c>
      <c r="N137" s="212" t="s">
        <v>40</v>
      </c>
      <c r="O137" s="84"/>
      <c r="P137" s="213">
        <f>O137*H137</f>
        <v>0</v>
      </c>
      <c r="Q137" s="213">
        <v>0</v>
      </c>
      <c r="R137" s="213">
        <f>Q137*H137</f>
        <v>0</v>
      </c>
      <c r="S137" s="213">
        <v>0</v>
      </c>
      <c r="T137" s="21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124</v>
      </c>
      <c r="AT137" s="215" t="s">
        <v>119</v>
      </c>
      <c r="AU137" s="215" t="s">
        <v>77</v>
      </c>
      <c r="AY137" s="17" t="s">
        <v>117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77</v>
      </c>
      <c r="BK137" s="216">
        <f>ROUND(I137*H137,2)</f>
        <v>0</v>
      </c>
      <c r="BL137" s="17" t="s">
        <v>124</v>
      </c>
      <c r="BM137" s="215" t="s">
        <v>591</v>
      </c>
    </row>
    <row r="138" s="2" customFormat="1" ht="16.5" customHeight="1">
      <c r="A138" s="38"/>
      <c r="B138" s="39"/>
      <c r="C138" s="204" t="s">
        <v>375</v>
      </c>
      <c r="D138" s="204" t="s">
        <v>119</v>
      </c>
      <c r="E138" s="205" t="s">
        <v>592</v>
      </c>
      <c r="F138" s="206" t="s">
        <v>593</v>
      </c>
      <c r="G138" s="207" t="s">
        <v>459</v>
      </c>
      <c r="H138" s="208">
        <v>2</v>
      </c>
      <c r="I138" s="209"/>
      <c r="J138" s="210">
        <f>ROUND(I138*H138,2)</f>
        <v>0</v>
      </c>
      <c r="K138" s="206" t="s">
        <v>19</v>
      </c>
      <c r="L138" s="44"/>
      <c r="M138" s="211" t="s">
        <v>19</v>
      </c>
      <c r="N138" s="212" t="s">
        <v>40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124</v>
      </c>
      <c r="AT138" s="215" t="s">
        <v>119</v>
      </c>
      <c r="AU138" s="215" t="s">
        <v>77</v>
      </c>
      <c r="AY138" s="17" t="s">
        <v>117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77</v>
      </c>
      <c r="BK138" s="216">
        <f>ROUND(I138*H138,2)</f>
        <v>0</v>
      </c>
      <c r="BL138" s="17" t="s">
        <v>124</v>
      </c>
      <c r="BM138" s="215" t="s">
        <v>594</v>
      </c>
    </row>
    <row r="139" s="2" customFormat="1" ht="16.5" customHeight="1">
      <c r="A139" s="38"/>
      <c r="B139" s="39"/>
      <c r="C139" s="204" t="s">
        <v>380</v>
      </c>
      <c r="D139" s="204" t="s">
        <v>119</v>
      </c>
      <c r="E139" s="205" t="s">
        <v>595</v>
      </c>
      <c r="F139" s="206" t="s">
        <v>596</v>
      </c>
      <c r="G139" s="207" t="s">
        <v>459</v>
      </c>
      <c r="H139" s="208">
        <v>2</v>
      </c>
      <c r="I139" s="209"/>
      <c r="J139" s="210">
        <f>ROUND(I139*H139,2)</f>
        <v>0</v>
      </c>
      <c r="K139" s="206" t="s">
        <v>19</v>
      </c>
      <c r="L139" s="44"/>
      <c r="M139" s="211" t="s">
        <v>19</v>
      </c>
      <c r="N139" s="212" t="s">
        <v>40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124</v>
      </c>
      <c r="AT139" s="215" t="s">
        <v>119</v>
      </c>
      <c r="AU139" s="215" t="s">
        <v>77</v>
      </c>
      <c r="AY139" s="17" t="s">
        <v>117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77</v>
      </c>
      <c r="BK139" s="216">
        <f>ROUND(I139*H139,2)</f>
        <v>0</v>
      </c>
      <c r="BL139" s="17" t="s">
        <v>124</v>
      </c>
      <c r="BM139" s="215" t="s">
        <v>597</v>
      </c>
    </row>
    <row r="140" s="2" customFormat="1" ht="16.5" customHeight="1">
      <c r="A140" s="38"/>
      <c r="B140" s="39"/>
      <c r="C140" s="204" t="s">
        <v>385</v>
      </c>
      <c r="D140" s="204" t="s">
        <v>119</v>
      </c>
      <c r="E140" s="205" t="s">
        <v>598</v>
      </c>
      <c r="F140" s="206" t="s">
        <v>599</v>
      </c>
      <c r="G140" s="207" t="s">
        <v>139</v>
      </c>
      <c r="H140" s="208">
        <v>2</v>
      </c>
      <c r="I140" s="209"/>
      <c r="J140" s="210">
        <f>ROUND(I140*H140,2)</f>
        <v>0</v>
      </c>
      <c r="K140" s="206" t="s">
        <v>19</v>
      </c>
      <c r="L140" s="44"/>
      <c r="M140" s="211" t="s">
        <v>19</v>
      </c>
      <c r="N140" s="212" t="s">
        <v>40</v>
      </c>
      <c r="O140" s="84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124</v>
      </c>
      <c r="AT140" s="215" t="s">
        <v>119</v>
      </c>
      <c r="AU140" s="215" t="s">
        <v>77</v>
      </c>
      <c r="AY140" s="17" t="s">
        <v>117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77</v>
      </c>
      <c r="BK140" s="216">
        <f>ROUND(I140*H140,2)</f>
        <v>0</v>
      </c>
      <c r="BL140" s="17" t="s">
        <v>124</v>
      </c>
      <c r="BM140" s="215" t="s">
        <v>600</v>
      </c>
    </row>
    <row r="141" s="2" customFormat="1" ht="16.5" customHeight="1">
      <c r="A141" s="38"/>
      <c r="B141" s="39"/>
      <c r="C141" s="204" t="s">
        <v>390</v>
      </c>
      <c r="D141" s="204" t="s">
        <v>119</v>
      </c>
      <c r="E141" s="205" t="s">
        <v>601</v>
      </c>
      <c r="F141" s="206" t="s">
        <v>602</v>
      </c>
      <c r="G141" s="207" t="s">
        <v>139</v>
      </c>
      <c r="H141" s="208">
        <v>16</v>
      </c>
      <c r="I141" s="209"/>
      <c r="J141" s="210">
        <f>ROUND(I141*H141,2)</f>
        <v>0</v>
      </c>
      <c r="K141" s="206" t="s">
        <v>19</v>
      </c>
      <c r="L141" s="44"/>
      <c r="M141" s="211" t="s">
        <v>19</v>
      </c>
      <c r="N141" s="212" t="s">
        <v>40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124</v>
      </c>
      <c r="AT141" s="215" t="s">
        <v>119</v>
      </c>
      <c r="AU141" s="215" t="s">
        <v>77</v>
      </c>
      <c r="AY141" s="17" t="s">
        <v>117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77</v>
      </c>
      <c r="BK141" s="216">
        <f>ROUND(I141*H141,2)</f>
        <v>0</v>
      </c>
      <c r="BL141" s="17" t="s">
        <v>124</v>
      </c>
      <c r="BM141" s="215" t="s">
        <v>603</v>
      </c>
    </row>
    <row r="142" s="12" customFormat="1" ht="25.92" customHeight="1">
      <c r="A142" s="12"/>
      <c r="B142" s="188"/>
      <c r="C142" s="189"/>
      <c r="D142" s="190" t="s">
        <v>68</v>
      </c>
      <c r="E142" s="191" t="s">
        <v>604</v>
      </c>
      <c r="F142" s="191" t="s">
        <v>429</v>
      </c>
      <c r="G142" s="189"/>
      <c r="H142" s="189"/>
      <c r="I142" s="192"/>
      <c r="J142" s="193">
        <f>BK142</f>
        <v>0</v>
      </c>
      <c r="K142" s="189"/>
      <c r="L142" s="194"/>
      <c r="M142" s="195"/>
      <c r="N142" s="196"/>
      <c r="O142" s="196"/>
      <c r="P142" s="197">
        <f>SUM(P143:P144)</f>
        <v>0</v>
      </c>
      <c r="Q142" s="196"/>
      <c r="R142" s="197">
        <f>SUM(R143:R144)</f>
        <v>0</v>
      </c>
      <c r="S142" s="196"/>
      <c r="T142" s="198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9" t="s">
        <v>77</v>
      </c>
      <c r="AT142" s="200" t="s">
        <v>68</v>
      </c>
      <c r="AU142" s="200" t="s">
        <v>69</v>
      </c>
      <c r="AY142" s="199" t="s">
        <v>117</v>
      </c>
      <c r="BK142" s="201">
        <f>SUM(BK143:BK144)</f>
        <v>0</v>
      </c>
    </row>
    <row r="143" s="2" customFormat="1" ht="16.5" customHeight="1">
      <c r="A143" s="38"/>
      <c r="B143" s="39"/>
      <c r="C143" s="204" t="s">
        <v>395</v>
      </c>
      <c r="D143" s="204" t="s">
        <v>119</v>
      </c>
      <c r="E143" s="205" t="s">
        <v>605</v>
      </c>
      <c r="F143" s="206" t="s">
        <v>606</v>
      </c>
      <c r="G143" s="207" t="s">
        <v>436</v>
      </c>
      <c r="H143" s="208">
        <v>1</v>
      </c>
      <c r="I143" s="209"/>
      <c r="J143" s="210">
        <f>ROUND(I143*H143,2)</f>
        <v>0</v>
      </c>
      <c r="K143" s="206" t="s">
        <v>19</v>
      </c>
      <c r="L143" s="44"/>
      <c r="M143" s="211" t="s">
        <v>19</v>
      </c>
      <c r="N143" s="212" t="s">
        <v>40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124</v>
      </c>
      <c r="AT143" s="215" t="s">
        <v>119</v>
      </c>
      <c r="AU143" s="215" t="s">
        <v>77</v>
      </c>
      <c r="AY143" s="17" t="s">
        <v>117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77</v>
      </c>
      <c r="BK143" s="216">
        <f>ROUND(I143*H143,2)</f>
        <v>0</v>
      </c>
      <c r="BL143" s="17" t="s">
        <v>124</v>
      </c>
      <c r="BM143" s="215" t="s">
        <v>607</v>
      </c>
    </row>
    <row r="144" s="13" customFormat="1">
      <c r="A144" s="13"/>
      <c r="B144" s="222"/>
      <c r="C144" s="223"/>
      <c r="D144" s="224" t="s">
        <v>128</v>
      </c>
      <c r="E144" s="225" t="s">
        <v>19</v>
      </c>
      <c r="F144" s="226" t="s">
        <v>77</v>
      </c>
      <c r="G144" s="223"/>
      <c r="H144" s="227">
        <v>1</v>
      </c>
      <c r="I144" s="228"/>
      <c r="J144" s="223"/>
      <c r="K144" s="223"/>
      <c r="L144" s="229"/>
      <c r="M144" s="260"/>
      <c r="N144" s="261"/>
      <c r="O144" s="261"/>
      <c r="P144" s="261"/>
      <c r="Q144" s="261"/>
      <c r="R144" s="261"/>
      <c r="S144" s="261"/>
      <c r="T144" s="26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128</v>
      </c>
      <c r="AU144" s="233" t="s">
        <v>77</v>
      </c>
      <c r="AV144" s="13" t="s">
        <v>79</v>
      </c>
      <c r="AW144" s="13" t="s">
        <v>31</v>
      </c>
      <c r="AX144" s="13" t="s">
        <v>77</v>
      </c>
      <c r="AY144" s="233" t="s">
        <v>117</v>
      </c>
    </row>
    <row r="145" s="2" customFormat="1" ht="6.96" customHeight="1">
      <c r="A145" s="38"/>
      <c r="B145" s="59"/>
      <c r="C145" s="60"/>
      <c r="D145" s="60"/>
      <c r="E145" s="60"/>
      <c r="F145" s="60"/>
      <c r="G145" s="60"/>
      <c r="H145" s="60"/>
      <c r="I145" s="60"/>
      <c r="J145" s="60"/>
      <c r="K145" s="60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S5pdfz/1DynS6n6za/agSHPOif0oXJ4kpv819PH3ZwTyXXIfbdSYY3SSxhPkfU9PjuVZe0HHShvgHPhV+WINbQ==" hashValue="S5V3osCxR3NNt0LxaW1nqEafxKKNcAqBFJcVbRn+3nz6h2rEvtJSyc0KMATn/aLUagY3MTNI26kA8ouAlbVTew==" algorithmName="SHA-512" password="CC35"/>
  <autoFilter ref="C83:K14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3" customWidth="1"/>
    <col min="2" max="2" width="1.667969" style="263" customWidth="1"/>
    <col min="3" max="4" width="5" style="263" customWidth="1"/>
    <col min="5" max="5" width="11.66016" style="263" customWidth="1"/>
    <col min="6" max="6" width="9.160156" style="263" customWidth="1"/>
    <col min="7" max="7" width="5" style="263" customWidth="1"/>
    <col min="8" max="8" width="77.83203" style="263" customWidth="1"/>
    <col min="9" max="10" width="20" style="263" customWidth="1"/>
    <col min="11" max="11" width="1.667969" style="263" customWidth="1"/>
  </cols>
  <sheetData>
    <row r="1" s="1" customFormat="1" ht="37.5" customHeight="1"/>
    <row r="2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="15" customFormat="1" ht="45" customHeight="1">
      <c r="B3" s="267"/>
      <c r="C3" s="268" t="s">
        <v>608</v>
      </c>
      <c r="D3" s="268"/>
      <c r="E3" s="268"/>
      <c r="F3" s="268"/>
      <c r="G3" s="268"/>
      <c r="H3" s="268"/>
      <c r="I3" s="268"/>
      <c r="J3" s="268"/>
      <c r="K3" s="269"/>
    </row>
    <row r="4" s="1" customFormat="1" ht="25.5" customHeight="1">
      <c r="B4" s="270"/>
      <c r="C4" s="271" t="s">
        <v>609</v>
      </c>
      <c r="D4" s="271"/>
      <c r="E4" s="271"/>
      <c r="F4" s="271"/>
      <c r="G4" s="271"/>
      <c r="H4" s="271"/>
      <c r="I4" s="271"/>
      <c r="J4" s="271"/>
      <c r="K4" s="272"/>
    </row>
    <row r="5" s="1" customFormat="1" ht="5.25" customHeight="1">
      <c r="B5" s="270"/>
      <c r="C5" s="273"/>
      <c r="D5" s="273"/>
      <c r="E5" s="273"/>
      <c r="F5" s="273"/>
      <c r="G5" s="273"/>
      <c r="H5" s="273"/>
      <c r="I5" s="273"/>
      <c r="J5" s="273"/>
      <c r="K5" s="272"/>
    </row>
    <row r="6" s="1" customFormat="1" ht="15" customHeight="1">
      <c r="B6" s="270"/>
      <c r="C6" s="274" t="s">
        <v>610</v>
      </c>
      <c r="D6" s="274"/>
      <c r="E6" s="274"/>
      <c r="F6" s="274"/>
      <c r="G6" s="274"/>
      <c r="H6" s="274"/>
      <c r="I6" s="274"/>
      <c r="J6" s="274"/>
      <c r="K6" s="272"/>
    </row>
    <row r="7" s="1" customFormat="1" ht="15" customHeight="1">
      <c r="B7" s="275"/>
      <c r="C7" s="274" t="s">
        <v>611</v>
      </c>
      <c r="D7" s="274"/>
      <c r="E7" s="274"/>
      <c r="F7" s="274"/>
      <c r="G7" s="274"/>
      <c r="H7" s="274"/>
      <c r="I7" s="274"/>
      <c r="J7" s="274"/>
      <c r="K7" s="272"/>
    </row>
    <row r="8" s="1" customFormat="1" ht="12.75" customHeight="1">
      <c r="B8" s="275"/>
      <c r="C8" s="274"/>
      <c r="D8" s="274"/>
      <c r="E8" s="274"/>
      <c r="F8" s="274"/>
      <c r="G8" s="274"/>
      <c r="H8" s="274"/>
      <c r="I8" s="274"/>
      <c r="J8" s="274"/>
      <c r="K8" s="272"/>
    </row>
    <row r="9" s="1" customFormat="1" ht="15" customHeight="1">
      <c r="B9" s="275"/>
      <c r="C9" s="274" t="s">
        <v>612</v>
      </c>
      <c r="D9" s="274"/>
      <c r="E9" s="274"/>
      <c r="F9" s="274"/>
      <c r="G9" s="274"/>
      <c r="H9" s="274"/>
      <c r="I9" s="274"/>
      <c r="J9" s="274"/>
      <c r="K9" s="272"/>
    </row>
    <row r="10" s="1" customFormat="1" ht="15" customHeight="1">
      <c r="B10" s="275"/>
      <c r="C10" s="274"/>
      <c r="D10" s="274" t="s">
        <v>613</v>
      </c>
      <c r="E10" s="274"/>
      <c r="F10" s="274"/>
      <c r="G10" s="274"/>
      <c r="H10" s="274"/>
      <c r="I10" s="274"/>
      <c r="J10" s="274"/>
      <c r="K10" s="272"/>
    </row>
    <row r="11" s="1" customFormat="1" ht="15" customHeight="1">
      <c r="B11" s="275"/>
      <c r="C11" s="276"/>
      <c r="D11" s="274" t="s">
        <v>614</v>
      </c>
      <c r="E11" s="274"/>
      <c r="F11" s="274"/>
      <c r="G11" s="274"/>
      <c r="H11" s="274"/>
      <c r="I11" s="274"/>
      <c r="J11" s="274"/>
      <c r="K11" s="272"/>
    </row>
    <row r="12" s="1" customFormat="1" ht="15" customHeight="1">
      <c r="B12" s="275"/>
      <c r="C12" s="276"/>
      <c r="D12" s="274"/>
      <c r="E12" s="274"/>
      <c r="F12" s="274"/>
      <c r="G12" s="274"/>
      <c r="H12" s="274"/>
      <c r="I12" s="274"/>
      <c r="J12" s="274"/>
      <c r="K12" s="272"/>
    </row>
    <row r="13" s="1" customFormat="1" ht="15" customHeight="1">
      <c r="B13" s="275"/>
      <c r="C13" s="276"/>
      <c r="D13" s="277" t="s">
        <v>615</v>
      </c>
      <c r="E13" s="274"/>
      <c r="F13" s="274"/>
      <c r="G13" s="274"/>
      <c r="H13" s="274"/>
      <c r="I13" s="274"/>
      <c r="J13" s="274"/>
      <c r="K13" s="272"/>
    </row>
    <row r="14" s="1" customFormat="1" ht="12.7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2"/>
    </row>
    <row r="15" s="1" customFormat="1" ht="15" customHeight="1">
      <c r="B15" s="275"/>
      <c r="C15" s="276"/>
      <c r="D15" s="274" t="s">
        <v>616</v>
      </c>
      <c r="E15" s="274"/>
      <c r="F15" s="274"/>
      <c r="G15" s="274"/>
      <c r="H15" s="274"/>
      <c r="I15" s="274"/>
      <c r="J15" s="274"/>
      <c r="K15" s="272"/>
    </row>
    <row r="16" s="1" customFormat="1" ht="15" customHeight="1">
      <c r="B16" s="275"/>
      <c r="C16" s="276"/>
      <c r="D16" s="274" t="s">
        <v>617</v>
      </c>
      <c r="E16" s="274"/>
      <c r="F16" s="274"/>
      <c r="G16" s="274"/>
      <c r="H16" s="274"/>
      <c r="I16" s="274"/>
      <c r="J16" s="274"/>
      <c r="K16" s="272"/>
    </row>
    <row r="17" s="1" customFormat="1" ht="15" customHeight="1">
      <c r="B17" s="275"/>
      <c r="C17" s="276"/>
      <c r="D17" s="274" t="s">
        <v>618</v>
      </c>
      <c r="E17" s="274"/>
      <c r="F17" s="274"/>
      <c r="G17" s="274"/>
      <c r="H17" s="274"/>
      <c r="I17" s="274"/>
      <c r="J17" s="274"/>
      <c r="K17" s="272"/>
    </row>
    <row r="18" s="1" customFormat="1" ht="15" customHeight="1">
      <c r="B18" s="275"/>
      <c r="C18" s="276"/>
      <c r="D18" s="276"/>
      <c r="E18" s="278" t="s">
        <v>76</v>
      </c>
      <c r="F18" s="274" t="s">
        <v>619</v>
      </c>
      <c r="G18" s="274"/>
      <c r="H18" s="274"/>
      <c r="I18" s="274"/>
      <c r="J18" s="274"/>
      <c r="K18" s="272"/>
    </row>
    <row r="19" s="1" customFormat="1" ht="15" customHeight="1">
      <c r="B19" s="275"/>
      <c r="C19" s="276"/>
      <c r="D19" s="276"/>
      <c r="E19" s="278" t="s">
        <v>620</v>
      </c>
      <c r="F19" s="274" t="s">
        <v>621</v>
      </c>
      <c r="G19" s="274"/>
      <c r="H19" s="274"/>
      <c r="I19" s="274"/>
      <c r="J19" s="274"/>
      <c r="K19" s="272"/>
    </row>
    <row r="20" s="1" customFormat="1" ht="15" customHeight="1">
      <c r="B20" s="275"/>
      <c r="C20" s="276"/>
      <c r="D20" s="276"/>
      <c r="E20" s="278" t="s">
        <v>622</v>
      </c>
      <c r="F20" s="274" t="s">
        <v>623</v>
      </c>
      <c r="G20" s="274"/>
      <c r="H20" s="274"/>
      <c r="I20" s="274"/>
      <c r="J20" s="274"/>
      <c r="K20" s="272"/>
    </row>
    <row r="21" s="1" customFormat="1" ht="15" customHeight="1">
      <c r="B21" s="275"/>
      <c r="C21" s="276"/>
      <c r="D21" s="276"/>
      <c r="E21" s="278" t="s">
        <v>624</v>
      </c>
      <c r="F21" s="274" t="s">
        <v>625</v>
      </c>
      <c r="G21" s="274"/>
      <c r="H21" s="274"/>
      <c r="I21" s="274"/>
      <c r="J21" s="274"/>
      <c r="K21" s="272"/>
    </row>
    <row r="22" s="1" customFormat="1" ht="15" customHeight="1">
      <c r="B22" s="275"/>
      <c r="C22" s="276"/>
      <c r="D22" s="276"/>
      <c r="E22" s="278" t="s">
        <v>626</v>
      </c>
      <c r="F22" s="274" t="s">
        <v>627</v>
      </c>
      <c r="G22" s="274"/>
      <c r="H22" s="274"/>
      <c r="I22" s="274"/>
      <c r="J22" s="274"/>
      <c r="K22" s="272"/>
    </row>
    <row r="23" s="1" customFormat="1" ht="15" customHeight="1">
      <c r="B23" s="275"/>
      <c r="C23" s="276"/>
      <c r="D23" s="276"/>
      <c r="E23" s="278" t="s">
        <v>628</v>
      </c>
      <c r="F23" s="274" t="s">
        <v>629</v>
      </c>
      <c r="G23" s="274"/>
      <c r="H23" s="274"/>
      <c r="I23" s="274"/>
      <c r="J23" s="274"/>
      <c r="K23" s="272"/>
    </row>
    <row r="24" s="1" customFormat="1" ht="12.75" customHeight="1">
      <c r="B24" s="275"/>
      <c r="C24" s="276"/>
      <c r="D24" s="276"/>
      <c r="E24" s="276"/>
      <c r="F24" s="276"/>
      <c r="G24" s="276"/>
      <c r="H24" s="276"/>
      <c r="I24" s="276"/>
      <c r="J24" s="276"/>
      <c r="K24" s="272"/>
    </row>
    <row r="25" s="1" customFormat="1" ht="15" customHeight="1">
      <c r="B25" s="275"/>
      <c r="C25" s="274" t="s">
        <v>630</v>
      </c>
      <c r="D25" s="274"/>
      <c r="E25" s="274"/>
      <c r="F25" s="274"/>
      <c r="G25" s="274"/>
      <c r="H25" s="274"/>
      <c r="I25" s="274"/>
      <c r="J25" s="274"/>
      <c r="K25" s="272"/>
    </row>
    <row r="26" s="1" customFormat="1" ht="15" customHeight="1">
      <c r="B26" s="275"/>
      <c r="C26" s="274" t="s">
        <v>631</v>
      </c>
      <c r="D26" s="274"/>
      <c r="E26" s="274"/>
      <c r="F26" s="274"/>
      <c r="G26" s="274"/>
      <c r="H26" s="274"/>
      <c r="I26" s="274"/>
      <c r="J26" s="274"/>
      <c r="K26" s="272"/>
    </row>
    <row r="27" s="1" customFormat="1" ht="15" customHeight="1">
      <c r="B27" s="275"/>
      <c r="C27" s="274"/>
      <c r="D27" s="274" t="s">
        <v>632</v>
      </c>
      <c r="E27" s="274"/>
      <c r="F27" s="274"/>
      <c r="G27" s="274"/>
      <c r="H27" s="274"/>
      <c r="I27" s="274"/>
      <c r="J27" s="274"/>
      <c r="K27" s="272"/>
    </row>
    <row r="28" s="1" customFormat="1" ht="15" customHeight="1">
      <c r="B28" s="275"/>
      <c r="C28" s="276"/>
      <c r="D28" s="274" t="s">
        <v>633</v>
      </c>
      <c r="E28" s="274"/>
      <c r="F28" s="274"/>
      <c r="G28" s="274"/>
      <c r="H28" s="274"/>
      <c r="I28" s="274"/>
      <c r="J28" s="274"/>
      <c r="K28" s="272"/>
    </row>
    <row r="29" s="1" customFormat="1" ht="12.7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2"/>
    </row>
    <row r="30" s="1" customFormat="1" ht="15" customHeight="1">
      <c r="B30" s="275"/>
      <c r="C30" s="276"/>
      <c r="D30" s="274" t="s">
        <v>634</v>
      </c>
      <c r="E30" s="274"/>
      <c r="F30" s="274"/>
      <c r="G30" s="274"/>
      <c r="H30" s="274"/>
      <c r="I30" s="274"/>
      <c r="J30" s="274"/>
      <c r="K30" s="272"/>
    </row>
    <row r="31" s="1" customFormat="1" ht="15" customHeight="1">
      <c r="B31" s="275"/>
      <c r="C31" s="276"/>
      <c r="D31" s="274" t="s">
        <v>635</v>
      </c>
      <c r="E31" s="274"/>
      <c r="F31" s="274"/>
      <c r="G31" s="274"/>
      <c r="H31" s="274"/>
      <c r="I31" s="274"/>
      <c r="J31" s="274"/>
      <c r="K31" s="272"/>
    </row>
    <row r="32" s="1" customFormat="1" ht="12.7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2"/>
    </row>
    <row r="33" s="1" customFormat="1" ht="15" customHeight="1">
      <c r="B33" s="275"/>
      <c r="C33" s="276"/>
      <c r="D33" s="274" t="s">
        <v>636</v>
      </c>
      <c r="E33" s="274"/>
      <c r="F33" s="274"/>
      <c r="G33" s="274"/>
      <c r="H33" s="274"/>
      <c r="I33" s="274"/>
      <c r="J33" s="274"/>
      <c r="K33" s="272"/>
    </row>
    <row r="34" s="1" customFormat="1" ht="15" customHeight="1">
      <c r="B34" s="275"/>
      <c r="C34" s="276"/>
      <c r="D34" s="274" t="s">
        <v>637</v>
      </c>
      <c r="E34" s="274"/>
      <c r="F34" s="274"/>
      <c r="G34" s="274"/>
      <c r="H34" s="274"/>
      <c r="I34" s="274"/>
      <c r="J34" s="274"/>
      <c r="K34" s="272"/>
    </row>
    <row r="35" s="1" customFormat="1" ht="15" customHeight="1">
      <c r="B35" s="275"/>
      <c r="C35" s="276"/>
      <c r="D35" s="274" t="s">
        <v>638</v>
      </c>
      <c r="E35" s="274"/>
      <c r="F35" s="274"/>
      <c r="G35" s="274"/>
      <c r="H35" s="274"/>
      <c r="I35" s="274"/>
      <c r="J35" s="274"/>
      <c r="K35" s="272"/>
    </row>
    <row r="36" s="1" customFormat="1" ht="15" customHeight="1">
      <c r="B36" s="275"/>
      <c r="C36" s="276"/>
      <c r="D36" s="274"/>
      <c r="E36" s="277" t="s">
        <v>103</v>
      </c>
      <c r="F36" s="274"/>
      <c r="G36" s="274" t="s">
        <v>639</v>
      </c>
      <c r="H36" s="274"/>
      <c r="I36" s="274"/>
      <c r="J36" s="274"/>
      <c r="K36" s="272"/>
    </row>
    <row r="37" s="1" customFormat="1" ht="30.75" customHeight="1">
      <c r="B37" s="275"/>
      <c r="C37" s="276"/>
      <c r="D37" s="274"/>
      <c r="E37" s="277" t="s">
        <v>640</v>
      </c>
      <c r="F37" s="274"/>
      <c r="G37" s="274" t="s">
        <v>641</v>
      </c>
      <c r="H37" s="274"/>
      <c r="I37" s="274"/>
      <c r="J37" s="274"/>
      <c r="K37" s="272"/>
    </row>
    <row r="38" s="1" customFormat="1" ht="15" customHeight="1">
      <c r="B38" s="275"/>
      <c r="C38" s="276"/>
      <c r="D38" s="274"/>
      <c r="E38" s="277" t="s">
        <v>50</v>
      </c>
      <c r="F38" s="274"/>
      <c r="G38" s="274" t="s">
        <v>642</v>
      </c>
      <c r="H38" s="274"/>
      <c r="I38" s="274"/>
      <c r="J38" s="274"/>
      <c r="K38" s="272"/>
    </row>
    <row r="39" s="1" customFormat="1" ht="15" customHeight="1">
      <c r="B39" s="275"/>
      <c r="C39" s="276"/>
      <c r="D39" s="274"/>
      <c r="E39" s="277" t="s">
        <v>51</v>
      </c>
      <c r="F39" s="274"/>
      <c r="G39" s="274" t="s">
        <v>643</v>
      </c>
      <c r="H39" s="274"/>
      <c r="I39" s="274"/>
      <c r="J39" s="274"/>
      <c r="K39" s="272"/>
    </row>
    <row r="40" s="1" customFormat="1" ht="15" customHeight="1">
      <c r="B40" s="275"/>
      <c r="C40" s="276"/>
      <c r="D40" s="274"/>
      <c r="E40" s="277" t="s">
        <v>104</v>
      </c>
      <c r="F40" s="274"/>
      <c r="G40" s="274" t="s">
        <v>644</v>
      </c>
      <c r="H40" s="274"/>
      <c r="I40" s="274"/>
      <c r="J40" s="274"/>
      <c r="K40" s="272"/>
    </row>
    <row r="41" s="1" customFormat="1" ht="15" customHeight="1">
      <c r="B41" s="275"/>
      <c r="C41" s="276"/>
      <c r="D41" s="274"/>
      <c r="E41" s="277" t="s">
        <v>105</v>
      </c>
      <c r="F41" s="274"/>
      <c r="G41" s="274" t="s">
        <v>645</v>
      </c>
      <c r="H41" s="274"/>
      <c r="I41" s="274"/>
      <c r="J41" s="274"/>
      <c r="K41" s="272"/>
    </row>
    <row r="42" s="1" customFormat="1" ht="15" customHeight="1">
      <c r="B42" s="275"/>
      <c r="C42" s="276"/>
      <c r="D42" s="274"/>
      <c r="E42" s="277" t="s">
        <v>646</v>
      </c>
      <c r="F42" s="274"/>
      <c r="G42" s="274" t="s">
        <v>647</v>
      </c>
      <c r="H42" s="274"/>
      <c r="I42" s="274"/>
      <c r="J42" s="274"/>
      <c r="K42" s="272"/>
    </row>
    <row r="43" s="1" customFormat="1" ht="15" customHeight="1">
      <c r="B43" s="275"/>
      <c r="C43" s="276"/>
      <c r="D43" s="274"/>
      <c r="E43" s="277"/>
      <c r="F43" s="274"/>
      <c r="G43" s="274" t="s">
        <v>648</v>
      </c>
      <c r="H43" s="274"/>
      <c r="I43" s="274"/>
      <c r="J43" s="274"/>
      <c r="K43" s="272"/>
    </row>
    <row r="44" s="1" customFormat="1" ht="15" customHeight="1">
      <c r="B44" s="275"/>
      <c r="C44" s="276"/>
      <c r="D44" s="274"/>
      <c r="E44" s="277" t="s">
        <v>649</v>
      </c>
      <c r="F44" s="274"/>
      <c r="G44" s="274" t="s">
        <v>650</v>
      </c>
      <c r="H44" s="274"/>
      <c r="I44" s="274"/>
      <c r="J44" s="274"/>
      <c r="K44" s="272"/>
    </row>
    <row r="45" s="1" customFormat="1" ht="15" customHeight="1">
      <c r="B45" s="275"/>
      <c r="C45" s="276"/>
      <c r="D45" s="274"/>
      <c r="E45" s="277" t="s">
        <v>107</v>
      </c>
      <c r="F45" s="274"/>
      <c r="G45" s="274" t="s">
        <v>651</v>
      </c>
      <c r="H45" s="274"/>
      <c r="I45" s="274"/>
      <c r="J45" s="274"/>
      <c r="K45" s="272"/>
    </row>
    <row r="46" s="1" customFormat="1" ht="12.75" customHeight="1">
      <c r="B46" s="275"/>
      <c r="C46" s="276"/>
      <c r="D46" s="274"/>
      <c r="E46" s="274"/>
      <c r="F46" s="274"/>
      <c r="G46" s="274"/>
      <c r="H46" s="274"/>
      <c r="I46" s="274"/>
      <c r="J46" s="274"/>
      <c r="K46" s="272"/>
    </row>
    <row r="47" s="1" customFormat="1" ht="15" customHeight="1">
      <c r="B47" s="275"/>
      <c r="C47" s="276"/>
      <c r="D47" s="274" t="s">
        <v>652</v>
      </c>
      <c r="E47" s="274"/>
      <c r="F47" s="274"/>
      <c r="G47" s="274"/>
      <c r="H47" s="274"/>
      <c r="I47" s="274"/>
      <c r="J47" s="274"/>
      <c r="K47" s="272"/>
    </row>
    <row r="48" s="1" customFormat="1" ht="15" customHeight="1">
      <c r="B48" s="275"/>
      <c r="C48" s="276"/>
      <c r="D48" s="276"/>
      <c r="E48" s="274" t="s">
        <v>653</v>
      </c>
      <c r="F48" s="274"/>
      <c r="G48" s="274"/>
      <c r="H48" s="274"/>
      <c r="I48" s="274"/>
      <c r="J48" s="274"/>
      <c r="K48" s="272"/>
    </row>
    <row r="49" s="1" customFormat="1" ht="15" customHeight="1">
      <c r="B49" s="275"/>
      <c r="C49" s="276"/>
      <c r="D49" s="276"/>
      <c r="E49" s="274" t="s">
        <v>654</v>
      </c>
      <c r="F49" s="274"/>
      <c r="G49" s="274"/>
      <c r="H49" s="274"/>
      <c r="I49" s="274"/>
      <c r="J49" s="274"/>
      <c r="K49" s="272"/>
    </row>
    <row r="50" s="1" customFormat="1" ht="15" customHeight="1">
      <c r="B50" s="275"/>
      <c r="C50" s="276"/>
      <c r="D50" s="276"/>
      <c r="E50" s="274" t="s">
        <v>655</v>
      </c>
      <c r="F50" s="274"/>
      <c r="G50" s="274"/>
      <c r="H50" s="274"/>
      <c r="I50" s="274"/>
      <c r="J50" s="274"/>
      <c r="K50" s="272"/>
    </row>
    <row r="51" s="1" customFormat="1" ht="15" customHeight="1">
      <c r="B51" s="275"/>
      <c r="C51" s="276"/>
      <c r="D51" s="274" t="s">
        <v>656</v>
      </c>
      <c r="E51" s="274"/>
      <c r="F51" s="274"/>
      <c r="G51" s="274"/>
      <c r="H51" s="274"/>
      <c r="I51" s="274"/>
      <c r="J51" s="274"/>
      <c r="K51" s="272"/>
    </row>
    <row r="52" s="1" customFormat="1" ht="25.5" customHeight="1">
      <c r="B52" s="270"/>
      <c r="C52" s="271" t="s">
        <v>657</v>
      </c>
      <c r="D52" s="271"/>
      <c r="E52" s="271"/>
      <c r="F52" s="271"/>
      <c r="G52" s="271"/>
      <c r="H52" s="271"/>
      <c r="I52" s="271"/>
      <c r="J52" s="271"/>
      <c r="K52" s="272"/>
    </row>
    <row r="53" s="1" customFormat="1" ht="5.25" customHeight="1">
      <c r="B53" s="270"/>
      <c r="C53" s="273"/>
      <c r="D53" s="273"/>
      <c r="E53" s="273"/>
      <c r="F53" s="273"/>
      <c r="G53" s="273"/>
      <c r="H53" s="273"/>
      <c r="I53" s="273"/>
      <c r="J53" s="273"/>
      <c r="K53" s="272"/>
    </row>
    <row r="54" s="1" customFormat="1" ht="15" customHeight="1">
      <c r="B54" s="270"/>
      <c r="C54" s="274" t="s">
        <v>658</v>
      </c>
      <c r="D54" s="274"/>
      <c r="E54" s="274"/>
      <c r="F54" s="274"/>
      <c r="G54" s="274"/>
      <c r="H54" s="274"/>
      <c r="I54" s="274"/>
      <c r="J54" s="274"/>
      <c r="K54" s="272"/>
    </row>
    <row r="55" s="1" customFormat="1" ht="15" customHeight="1">
      <c r="B55" s="270"/>
      <c r="C55" s="274" t="s">
        <v>659</v>
      </c>
      <c r="D55" s="274"/>
      <c r="E55" s="274"/>
      <c r="F55" s="274"/>
      <c r="G55" s="274"/>
      <c r="H55" s="274"/>
      <c r="I55" s="274"/>
      <c r="J55" s="274"/>
      <c r="K55" s="272"/>
    </row>
    <row r="56" s="1" customFormat="1" ht="12.75" customHeight="1">
      <c r="B56" s="270"/>
      <c r="C56" s="274"/>
      <c r="D56" s="274"/>
      <c r="E56" s="274"/>
      <c r="F56" s="274"/>
      <c r="G56" s="274"/>
      <c r="H56" s="274"/>
      <c r="I56" s="274"/>
      <c r="J56" s="274"/>
      <c r="K56" s="272"/>
    </row>
    <row r="57" s="1" customFormat="1" ht="15" customHeight="1">
      <c r="B57" s="270"/>
      <c r="C57" s="274" t="s">
        <v>660</v>
      </c>
      <c r="D57" s="274"/>
      <c r="E57" s="274"/>
      <c r="F57" s="274"/>
      <c r="G57" s="274"/>
      <c r="H57" s="274"/>
      <c r="I57" s="274"/>
      <c r="J57" s="274"/>
      <c r="K57" s="272"/>
    </row>
    <row r="58" s="1" customFormat="1" ht="15" customHeight="1">
      <c r="B58" s="270"/>
      <c r="C58" s="276"/>
      <c r="D58" s="274" t="s">
        <v>661</v>
      </c>
      <c r="E58" s="274"/>
      <c r="F58" s="274"/>
      <c r="G58" s="274"/>
      <c r="H58" s="274"/>
      <c r="I58" s="274"/>
      <c r="J58" s="274"/>
      <c r="K58" s="272"/>
    </row>
    <row r="59" s="1" customFormat="1" ht="15" customHeight="1">
      <c r="B59" s="270"/>
      <c r="C59" s="276"/>
      <c r="D59" s="274" t="s">
        <v>662</v>
      </c>
      <c r="E59" s="274"/>
      <c r="F59" s="274"/>
      <c r="G59" s="274"/>
      <c r="H59" s="274"/>
      <c r="I59" s="274"/>
      <c r="J59" s="274"/>
      <c r="K59" s="272"/>
    </row>
    <row r="60" s="1" customFormat="1" ht="15" customHeight="1">
      <c r="B60" s="270"/>
      <c r="C60" s="276"/>
      <c r="D60" s="274" t="s">
        <v>663</v>
      </c>
      <c r="E60" s="274"/>
      <c r="F60" s="274"/>
      <c r="G60" s="274"/>
      <c r="H60" s="274"/>
      <c r="I60" s="274"/>
      <c r="J60" s="274"/>
      <c r="K60" s="272"/>
    </row>
    <row r="61" s="1" customFormat="1" ht="15" customHeight="1">
      <c r="B61" s="270"/>
      <c r="C61" s="276"/>
      <c r="D61" s="274" t="s">
        <v>664</v>
      </c>
      <c r="E61" s="274"/>
      <c r="F61" s="274"/>
      <c r="G61" s="274"/>
      <c r="H61" s="274"/>
      <c r="I61" s="274"/>
      <c r="J61" s="274"/>
      <c r="K61" s="272"/>
    </row>
    <row r="62" s="1" customFormat="1" ht="15" customHeight="1">
      <c r="B62" s="270"/>
      <c r="C62" s="276"/>
      <c r="D62" s="279" t="s">
        <v>665</v>
      </c>
      <c r="E62" s="279"/>
      <c r="F62" s="279"/>
      <c r="G62" s="279"/>
      <c r="H62" s="279"/>
      <c r="I62" s="279"/>
      <c r="J62" s="279"/>
      <c r="K62" s="272"/>
    </row>
    <row r="63" s="1" customFormat="1" ht="15" customHeight="1">
      <c r="B63" s="270"/>
      <c r="C63" s="276"/>
      <c r="D63" s="274" t="s">
        <v>666</v>
      </c>
      <c r="E63" s="274"/>
      <c r="F63" s="274"/>
      <c r="G63" s="274"/>
      <c r="H63" s="274"/>
      <c r="I63" s="274"/>
      <c r="J63" s="274"/>
      <c r="K63" s="272"/>
    </row>
    <row r="64" s="1" customFormat="1" ht="12.75" customHeight="1">
      <c r="B64" s="270"/>
      <c r="C64" s="276"/>
      <c r="D64" s="276"/>
      <c r="E64" s="280"/>
      <c r="F64" s="276"/>
      <c r="G64" s="276"/>
      <c r="H64" s="276"/>
      <c r="I64" s="276"/>
      <c r="J64" s="276"/>
      <c r="K64" s="272"/>
    </row>
    <row r="65" s="1" customFormat="1" ht="15" customHeight="1">
      <c r="B65" s="270"/>
      <c r="C65" s="276"/>
      <c r="D65" s="274" t="s">
        <v>667</v>
      </c>
      <c r="E65" s="274"/>
      <c r="F65" s="274"/>
      <c r="G65" s="274"/>
      <c r="H65" s="274"/>
      <c r="I65" s="274"/>
      <c r="J65" s="274"/>
      <c r="K65" s="272"/>
    </row>
    <row r="66" s="1" customFormat="1" ht="15" customHeight="1">
      <c r="B66" s="270"/>
      <c r="C66" s="276"/>
      <c r="D66" s="279" t="s">
        <v>668</v>
      </c>
      <c r="E66" s="279"/>
      <c r="F66" s="279"/>
      <c r="G66" s="279"/>
      <c r="H66" s="279"/>
      <c r="I66" s="279"/>
      <c r="J66" s="279"/>
      <c r="K66" s="272"/>
    </row>
    <row r="67" s="1" customFormat="1" ht="15" customHeight="1">
      <c r="B67" s="270"/>
      <c r="C67" s="276"/>
      <c r="D67" s="274" t="s">
        <v>669</v>
      </c>
      <c r="E67" s="274"/>
      <c r="F67" s="274"/>
      <c r="G67" s="274"/>
      <c r="H67" s="274"/>
      <c r="I67" s="274"/>
      <c r="J67" s="274"/>
      <c r="K67" s="272"/>
    </row>
    <row r="68" s="1" customFormat="1" ht="15" customHeight="1">
      <c r="B68" s="270"/>
      <c r="C68" s="276"/>
      <c r="D68" s="274" t="s">
        <v>670</v>
      </c>
      <c r="E68" s="274"/>
      <c r="F68" s="274"/>
      <c r="G68" s="274"/>
      <c r="H68" s="274"/>
      <c r="I68" s="274"/>
      <c r="J68" s="274"/>
      <c r="K68" s="272"/>
    </row>
    <row r="69" s="1" customFormat="1" ht="15" customHeight="1">
      <c r="B69" s="270"/>
      <c r="C69" s="276"/>
      <c r="D69" s="274" t="s">
        <v>671</v>
      </c>
      <c r="E69" s="274"/>
      <c r="F69" s="274"/>
      <c r="G69" s="274"/>
      <c r="H69" s="274"/>
      <c r="I69" s="274"/>
      <c r="J69" s="274"/>
      <c r="K69" s="272"/>
    </row>
    <row r="70" s="1" customFormat="1" ht="15" customHeight="1">
      <c r="B70" s="270"/>
      <c r="C70" s="276"/>
      <c r="D70" s="274" t="s">
        <v>672</v>
      </c>
      <c r="E70" s="274"/>
      <c r="F70" s="274"/>
      <c r="G70" s="274"/>
      <c r="H70" s="274"/>
      <c r="I70" s="274"/>
      <c r="J70" s="274"/>
      <c r="K70" s="272"/>
    </row>
    <row r="7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="1" customFormat="1" ht="45" customHeight="1">
      <c r="B75" s="289"/>
      <c r="C75" s="290" t="s">
        <v>673</v>
      </c>
      <c r="D75" s="290"/>
      <c r="E75" s="290"/>
      <c r="F75" s="290"/>
      <c r="G75" s="290"/>
      <c r="H75" s="290"/>
      <c r="I75" s="290"/>
      <c r="J75" s="290"/>
      <c r="K75" s="291"/>
    </row>
    <row r="76" s="1" customFormat="1" ht="17.25" customHeight="1">
      <c r="B76" s="289"/>
      <c r="C76" s="292" t="s">
        <v>674</v>
      </c>
      <c r="D76" s="292"/>
      <c r="E76" s="292"/>
      <c r="F76" s="292" t="s">
        <v>675</v>
      </c>
      <c r="G76" s="293"/>
      <c r="H76" s="292" t="s">
        <v>51</v>
      </c>
      <c r="I76" s="292" t="s">
        <v>54</v>
      </c>
      <c r="J76" s="292" t="s">
        <v>676</v>
      </c>
      <c r="K76" s="291"/>
    </row>
    <row r="77" s="1" customFormat="1" ht="17.25" customHeight="1">
      <c r="B77" s="289"/>
      <c r="C77" s="294" t="s">
        <v>677</v>
      </c>
      <c r="D77" s="294"/>
      <c r="E77" s="294"/>
      <c r="F77" s="295" t="s">
        <v>678</v>
      </c>
      <c r="G77" s="296"/>
      <c r="H77" s="294"/>
      <c r="I77" s="294"/>
      <c r="J77" s="294" t="s">
        <v>679</v>
      </c>
      <c r="K77" s="291"/>
    </row>
    <row r="78" s="1" customFormat="1" ht="5.25" customHeight="1">
      <c r="B78" s="289"/>
      <c r="C78" s="297"/>
      <c r="D78" s="297"/>
      <c r="E78" s="297"/>
      <c r="F78" s="297"/>
      <c r="G78" s="298"/>
      <c r="H78" s="297"/>
      <c r="I78" s="297"/>
      <c r="J78" s="297"/>
      <c r="K78" s="291"/>
    </row>
    <row r="79" s="1" customFormat="1" ht="15" customHeight="1">
      <c r="B79" s="289"/>
      <c r="C79" s="277" t="s">
        <v>50</v>
      </c>
      <c r="D79" s="299"/>
      <c r="E79" s="299"/>
      <c r="F79" s="300" t="s">
        <v>680</v>
      </c>
      <c r="G79" s="301"/>
      <c r="H79" s="277" t="s">
        <v>681</v>
      </c>
      <c r="I79" s="277" t="s">
        <v>682</v>
      </c>
      <c r="J79" s="277">
        <v>20</v>
      </c>
      <c r="K79" s="291"/>
    </row>
    <row r="80" s="1" customFormat="1" ht="15" customHeight="1">
      <c r="B80" s="289"/>
      <c r="C80" s="277" t="s">
        <v>683</v>
      </c>
      <c r="D80" s="277"/>
      <c r="E80" s="277"/>
      <c r="F80" s="300" t="s">
        <v>680</v>
      </c>
      <c r="G80" s="301"/>
      <c r="H80" s="277" t="s">
        <v>684</v>
      </c>
      <c r="I80" s="277" t="s">
        <v>682</v>
      </c>
      <c r="J80" s="277">
        <v>120</v>
      </c>
      <c r="K80" s="291"/>
    </row>
    <row r="81" s="1" customFormat="1" ht="15" customHeight="1">
      <c r="B81" s="302"/>
      <c r="C81" s="277" t="s">
        <v>685</v>
      </c>
      <c r="D81" s="277"/>
      <c r="E81" s="277"/>
      <c r="F81" s="300" t="s">
        <v>686</v>
      </c>
      <c r="G81" s="301"/>
      <c r="H81" s="277" t="s">
        <v>687</v>
      </c>
      <c r="I81" s="277" t="s">
        <v>682</v>
      </c>
      <c r="J81" s="277">
        <v>50</v>
      </c>
      <c r="K81" s="291"/>
    </row>
    <row r="82" s="1" customFormat="1" ht="15" customHeight="1">
      <c r="B82" s="302"/>
      <c r="C82" s="277" t="s">
        <v>688</v>
      </c>
      <c r="D82" s="277"/>
      <c r="E82" s="277"/>
      <c r="F82" s="300" t="s">
        <v>680</v>
      </c>
      <c r="G82" s="301"/>
      <c r="H82" s="277" t="s">
        <v>689</v>
      </c>
      <c r="I82" s="277" t="s">
        <v>690</v>
      </c>
      <c r="J82" s="277"/>
      <c r="K82" s="291"/>
    </row>
    <row r="83" s="1" customFormat="1" ht="15" customHeight="1">
      <c r="B83" s="302"/>
      <c r="C83" s="303" t="s">
        <v>691</v>
      </c>
      <c r="D83" s="303"/>
      <c r="E83" s="303"/>
      <c r="F83" s="304" t="s">
        <v>686</v>
      </c>
      <c r="G83" s="303"/>
      <c r="H83" s="303" t="s">
        <v>692</v>
      </c>
      <c r="I83" s="303" t="s">
        <v>682</v>
      </c>
      <c r="J83" s="303">
        <v>15</v>
      </c>
      <c r="K83" s="291"/>
    </row>
    <row r="84" s="1" customFormat="1" ht="15" customHeight="1">
      <c r="B84" s="302"/>
      <c r="C84" s="303" t="s">
        <v>693</v>
      </c>
      <c r="D84" s="303"/>
      <c r="E84" s="303"/>
      <c r="F84" s="304" t="s">
        <v>686</v>
      </c>
      <c r="G84" s="303"/>
      <c r="H84" s="303" t="s">
        <v>694</v>
      </c>
      <c r="I84" s="303" t="s">
        <v>682</v>
      </c>
      <c r="J84" s="303">
        <v>15</v>
      </c>
      <c r="K84" s="291"/>
    </row>
    <row r="85" s="1" customFormat="1" ht="15" customHeight="1">
      <c r="B85" s="302"/>
      <c r="C85" s="303" t="s">
        <v>695</v>
      </c>
      <c r="D85" s="303"/>
      <c r="E85" s="303"/>
      <c r="F85" s="304" t="s">
        <v>686</v>
      </c>
      <c r="G85" s="303"/>
      <c r="H85" s="303" t="s">
        <v>696</v>
      </c>
      <c r="I85" s="303" t="s">
        <v>682</v>
      </c>
      <c r="J85" s="303">
        <v>20</v>
      </c>
      <c r="K85" s="291"/>
    </row>
    <row r="86" s="1" customFormat="1" ht="15" customHeight="1">
      <c r="B86" s="302"/>
      <c r="C86" s="303" t="s">
        <v>697</v>
      </c>
      <c r="D86" s="303"/>
      <c r="E86" s="303"/>
      <c r="F86" s="304" t="s">
        <v>686</v>
      </c>
      <c r="G86" s="303"/>
      <c r="H86" s="303" t="s">
        <v>698</v>
      </c>
      <c r="I86" s="303" t="s">
        <v>682</v>
      </c>
      <c r="J86" s="303">
        <v>20</v>
      </c>
      <c r="K86" s="291"/>
    </row>
    <row r="87" s="1" customFormat="1" ht="15" customHeight="1">
      <c r="B87" s="302"/>
      <c r="C87" s="277" t="s">
        <v>699</v>
      </c>
      <c r="D87" s="277"/>
      <c r="E87" s="277"/>
      <c r="F87" s="300" t="s">
        <v>686</v>
      </c>
      <c r="G87" s="301"/>
      <c r="H87" s="277" t="s">
        <v>700</v>
      </c>
      <c r="I87" s="277" t="s">
        <v>682</v>
      </c>
      <c r="J87" s="277">
        <v>50</v>
      </c>
      <c r="K87" s="291"/>
    </row>
    <row r="88" s="1" customFormat="1" ht="15" customHeight="1">
      <c r="B88" s="302"/>
      <c r="C88" s="277" t="s">
        <v>701</v>
      </c>
      <c r="D88" s="277"/>
      <c r="E88" s="277"/>
      <c r="F88" s="300" t="s">
        <v>686</v>
      </c>
      <c r="G88" s="301"/>
      <c r="H88" s="277" t="s">
        <v>702</v>
      </c>
      <c r="I88" s="277" t="s">
        <v>682</v>
      </c>
      <c r="J88" s="277">
        <v>20</v>
      </c>
      <c r="K88" s="291"/>
    </row>
    <row r="89" s="1" customFormat="1" ht="15" customHeight="1">
      <c r="B89" s="302"/>
      <c r="C89" s="277" t="s">
        <v>703</v>
      </c>
      <c r="D89" s="277"/>
      <c r="E89" s="277"/>
      <c r="F89" s="300" t="s">
        <v>686</v>
      </c>
      <c r="G89" s="301"/>
      <c r="H89" s="277" t="s">
        <v>704</v>
      </c>
      <c r="I89" s="277" t="s">
        <v>682</v>
      </c>
      <c r="J89" s="277">
        <v>20</v>
      </c>
      <c r="K89" s="291"/>
    </row>
    <row r="90" s="1" customFormat="1" ht="15" customHeight="1">
      <c r="B90" s="302"/>
      <c r="C90" s="277" t="s">
        <v>705</v>
      </c>
      <c r="D90" s="277"/>
      <c r="E90" s="277"/>
      <c r="F90" s="300" t="s">
        <v>686</v>
      </c>
      <c r="G90" s="301"/>
      <c r="H90" s="277" t="s">
        <v>706</v>
      </c>
      <c r="I90" s="277" t="s">
        <v>682</v>
      </c>
      <c r="J90" s="277">
        <v>50</v>
      </c>
      <c r="K90" s="291"/>
    </row>
    <row r="91" s="1" customFormat="1" ht="15" customHeight="1">
      <c r="B91" s="302"/>
      <c r="C91" s="277" t="s">
        <v>707</v>
      </c>
      <c r="D91" s="277"/>
      <c r="E91" s="277"/>
      <c r="F91" s="300" t="s">
        <v>686</v>
      </c>
      <c r="G91" s="301"/>
      <c r="H91" s="277" t="s">
        <v>707</v>
      </c>
      <c r="I91" s="277" t="s">
        <v>682</v>
      </c>
      <c r="J91" s="277">
        <v>50</v>
      </c>
      <c r="K91" s="291"/>
    </row>
    <row r="92" s="1" customFormat="1" ht="15" customHeight="1">
      <c r="B92" s="302"/>
      <c r="C92" s="277" t="s">
        <v>708</v>
      </c>
      <c r="D92" s="277"/>
      <c r="E92" s="277"/>
      <c r="F92" s="300" t="s">
        <v>686</v>
      </c>
      <c r="G92" s="301"/>
      <c r="H92" s="277" t="s">
        <v>709</v>
      </c>
      <c r="I92" s="277" t="s">
        <v>682</v>
      </c>
      <c r="J92" s="277">
        <v>255</v>
      </c>
      <c r="K92" s="291"/>
    </row>
    <row r="93" s="1" customFormat="1" ht="15" customHeight="1">
      <c r="B93" s="302"/>
      <c r="C93" s="277" t="s">
        <v>710</v>
      </c>
      <c r="D93" s="277"/>
      <c r="E93" s="277"/>
      <c r="F93" s="300" t="s">
        <v>680</v>
      </c>
      <c r="G93" s="301"/>
      <c r="H93" s="277" t="s">
        <v>711</v>
      </c>
      <c r="I93" s="277" t="s">
        <v>712</v>
      </c>
      <c r="J93" s="277"/>
      <c r="K93" s="291"/>
    </row>
    <row r="94" s="1" customFormat="1" ht="15" customHeight="1">
      <c r="B94" s="302"/>
      <c r="C94" s="277" t="s">
        <v>713</v>
      </c>
      <c r="D94" s="277"/>
      <c r="E94" s="277"/>
      <c r="F94" s="300" t="s">
        <v>680</v>
      </c>
      <c r="G94" s="301"/>
      <c r="H94" s="277" t="s">
        <v>714</v>
      </c>
      <c r="I94" s="277" t="s">
        <v>715</v>
      </c>
      <c r="J94" s="277"/>
      <c r="K94" s="291"/>
    </row>
    <row r="95" s="1" customFormat="1" ht="15" customHeight="1">
      <c r="B95" s="302"/>
      <c r="C95" s="277" t="s">
        <v>716</v>
      </c>
      <c r="D95" s="277"/>
      <c r="E95" s="277"/>
      <c r="F95" s="300" t="s">
        <v>680</v>
      </c>
      <c r="G95" s="301"/>
      <c r="H95" s="277" t="s">
        <v>716</v>
      </c>
      <c r="I95" s="277" t="s">
        <v>715</v>
      </c>
      <c r="J95" s="277"/>
      <c r="K95" s="291"/>
    </row>
    <row r="96" s="1" customFormat="1" ht="15" customHeight="1">
      <c r="B96" s="302"/>
      <c r="C96" s="277" t="s">
        <v>35</v>
      </c>
      <c r="D96" s="277"/>
      <c r="E96" s="277"/>
      <c r="F96" s="300" t="s">
        <v>680</v>
      </c>
      <c r="G96" s="301"/>
      <c r="H96" s="277" t="s">
        <v>717</v>
      </c>
      <c r="I96" s="277" t="s">
        <v>715</v>
      </c>
      <c r="J96" s="277"/>
      <c r="K96" s="291"/>
    </row>
    <row r="97" s="1" customFormat="1" ht="15" customHeight="1">
      <c r="B97" s="302"/>
      <c r="C97" s="277" t="s">
        <v>45</v>
      </c>
      <c r="D97" s="277"/>
      <c r="E97" s="277"/>
      <c r="F97" s="300" t="s">
        <v>680</v>
      </c>
      <c r="G97" s="301"/>
      <c r="H97" s="277" t="s">
        <v>718</v>
      </c>
      <c r="I97" s="277" t="s">
        <v>715</v>
      </c>
      <c r="J97" s="277"/>
      <c r="K97" s="291"/>
    </row>
    <row r="98" s="1" customFormat="1" ht="15" customHeight="1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="1" customFormat="1" ht="18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="1" customFormat="1" ht="45" customHeight="1">
      <c r="B102" s="289"/>
      <c r="C102" s="290" t="s">
        <v>719</v>
      </c>
      <c r="D102" s="290"/>
      <c r="E102" s="290"/>
      <c r="F102" s="290"/>
      <c r="G102" s="290"/>
      <c r="H102" s="290"/>
      <c r="I102" s="290"/>
      <c r="J102" s="290"/>
      <c r="K102" s="291"/>
    </row>
    <row r="103" s="1" customFormat="1" ht="17.25" customHeight="1">
      <c r="B103" s="289"/>
      <c r="C103" s="292" t="s">
        <v>674</v>
      </c>
      <c r="D103" s="292"/>
      <c r="E103" s="292"/>
      <c r="F103" s="292" t="s">
        <v>675</v>
      </c>
      <c r="G103" s="293"/>
      <c r="H103" s="292" t="s">
        <v>51</v>
      </c>
      <c r="I103" s="292" t="s">
        <v>54</v>
      </c>
      <c r="J103" s="292" t="s">
        <v>676</v>
      </c>
      <c r="K103" s="291"/>
    </row>
    <row r="104" s="1" customFormat="1" ht="17.25" customHeight="1">
      <c r="B104" s="289"/>
      <c r="C104" s="294" t="s">
        <v>677</v>
      </c>
      <c r="D104" s="294"/>
      <c r="E104" s="294"/>
      <c r="F104" s="295" t="s">
        <v>678</v>
      </c>
      <c r="G104" s="296"/>
      <c r="H104" s="294"/>
      <c r="I104" s="294"/>
      <c r="J104" s="294" t="s">
        <v>679</v>
      </c>
      <c r="K104" s="291"/>
    </row>
    <row r="105" s="1" customFormat="1" ht="5.25" customHeight="1">
      <c r="B105" s="289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="1" customFormat="1" ht="15" customHeight="1">
      <c r="B106" s="289"/>
      <c r="C106" s="277" t="s">
        <v>50</v>
      </c>
      <c r="D106" s="299"/>
      <c r="E106" s="299"/>
      <c r="F106" s="300" t="s">
        <v>680</v>
      </c>
      <c r="G106" s="277"/>
      <c r="H106" s="277" t="s">
        <v>720</v>
      </c>
      <c r="I106" s="277" t="s">
        <v>682</v>
      </c>
      <c r="J106" s="277">
        <v>20</v>
      </c>
      <c r="K106" s="291"/>
    </row>
    <row r="107" s="1" customFormat="1" ht="15" customHeight="1">
      <c r="B107" s="289"/>
      <c r="C107" s="277" t="s">
        <v>683</v>
      </c>
      <c r="D107" s="277"/>
      <c r="E107" s="277"/>
      <c r="F107" s="300" t="s">
        <v>680</v>
      </c>
      <c r="G107" s="277"/>
      <c r="H107" s="277" t="s">
        <v>720</v>
      </c>
      <c r="I107" s="277" t="s">
        <v>682</v>
      </c>
      <c r="J107" s="277">
        <v>120</v>
      </c>
      <c r="K107" s="291"/>
    </row>
    <row r="108" s="1" customFormat="1" ht="15" customHeight="1">
      <c r="B108" s="302"/>
      <c r="C108" s="277" t="s">
        <v>685</v>
      </c>
      <c r="D108" s="277"/>
      <c r="E108" s="277"/>
      <c r="F108" s="300" t="s">
        <v>686</v>
      </c>
      <c r="G108" s="277"/>
      <c r="H108" s="277" t="s">
        <v>720</v>
      </c>
      <c r="I108" s="277" t="s">
        <v>682</v>
      </c>
      <c r="J108" s="277">
        <v>50</v>
      </c>
      <c r="K108" s="291"/>
    </row>
    <row r="109" s="1" customFormat="1" ht="15" customHeight="1">
      <c r="B109" s="302"/>
      <c r="C109" s="277" t="s">
        <v>688</v>
      </c>
      <c r="D109" s="277"/>
      <c r="E109" s="277"/>
      <c r="F109" s="300" t="s">
        <v>680</v>
      </c>
      <c r="G109" s="277"/>
      <c r="H109" s="277" t="s">
        <v>720</v>
      </c>
      <c r="I109" s="277" t="s">
        <v>690</v>
      </c>
      <c r="J109" s="277"/>
      <c r="K109" s="291"/>
    </row>
    <row r="110" s="1" customFormat="1" ht="15" customHeight="1">
      <c r="B110" s="302"/>
      <c r="C110" s="277" t="s">
        <v>699</v>
      </c>
      <c r="D110" s="277"/>
      <c r="E110" s="277"/>
      <c r="F110" s="300" t="s">
        <v>686</v>
      </c>
      <c r="G110" s="277"/>
      <c r="H110" s="277" t="s">
        <v>720</v>
      </c>
      <c r="I110" s="277" t="s">
        <v>682</v>
      </c>
      <c r="J110" s="277">
        <v>50</v>
      </c>
      <c r="K110" s="291"/>
    </row>
    <row r="111" s="1" customFormat="1" ht="15" customHeight="1">
      <c r="B111" s="302"/>
      <c r="C111" s="277" t="s">
        <v>707</v>
      </c>
      <c r="D111" s="277"/>
      <c r="E111" s="277"/>
      <c r="F111" s="300" t="s">
        <v>686</v>
      </c>
      <c r="G111" s="277"/>
      <c r="H111" s="277" t="s">
        <v>720</v>
      </c>
      <c r="I111" s="277" t="s">
        <v>682</v>
      </c>
      <c r="J111" s="277">
        <v>50</v>
      </c>
      <c r="K111" s="291"/>
    </row>
    <row r="112" s="1" customFormat="1" ht="15" customHeight="1">
      <c r="B112" s="302"/>
      <c r="C112" s="277" t="s">
        <v>705</v>
      </c>
      <c r="D112" s="277"/>
      <c r="E112" s="277"/>
      <c r="F112" s="300" t="s">
        <v>686</v>
      </c>
      <c r="G112" s="277"/>
      <c r="H112" s="277" t="s">
        <v>720</v>
      </c>
      <c r="I112" s="277" t="s">
        <v>682</v>
      </c>
      <c r="J112" s="277">
        <v>50</v>
      </c>
      <c r="K112" s="291"/>
    </row>
    <row r="113" s="1" customFormat="1" ht="15" customHeight="1">
      <c r="B113" s="302"/>
      <c r="C113" s="277" t="s">
        <v>50</v>
      </c>
      <c r="D113" s="277"/>
      <c r="E113" s="277"/>
      <c r="F113" s="300" t="s">
        <v>680</v>
      </c>
      <c r="G113" s="277"/>
      <c r="H113" s="277" t="s">
        <v>721</v>
      </c>
      <c r="I113" s="277" t="s">
        <v>682</v>
      </c>
      <c r="J113" s="277">
        <v>20</v>
      </c>
      <c r="K113" s="291"/>
    </row>
    <row r="114" s="1" customFormat="1" ht="15" customHeight="1">
      <c r="B114" s="302"/>
      <c r="C114" s="277" t="s">
        <v>722</v>
      </c>
      <c r="D114" s="277"/>
      <c r="E114" s="277"/>
      <c r="F114" s="300" t="s">
        <v>680</v>
      </c>
      <c r="G114" s="277"/>
      <c r="H114" s="277" t="s">
        <v>723</v>
      </c>
      <c r="I114" s="277" t="s">
        <v>682</v>
      </c>
      <c r="J114" s="277">
        <v>120</v>
      </c>
      <c r="K114" s="291"/>
    </row>
    <row r="115" s="1" customFormat="1" ht="15" customHeight="1">
      <c r="B115" s="302"/>
      <c r="C115" s="277" t="s">
        <v>35</v>
      </c>
      <c r="D115" s="277"/>
      <c r="E115" s="277"/>
      <c r="F115" s="300" t="s">
        <v>680</v>
      </c>
      <c r="G115" s="277"/>
      <c r="H115" s="277" t="s">
        <v>724</v>
      </c>
      <c r="I115" s="277" t="s">
        <v>715</v>
      </c>
      <c r="J115" s="277"/>
      <c r="K115" s="291"/>
    </row>
    <row r="116" s="1" customFormat="1" ht="15" customHeight="1">
      <c r="B116" s="302"/>
      <c r="C116" s="277" t="s">
        <v>45</v>
      </c>
      <c r="D116" s="277"/>
      <c r="E116" s="277"/>
      <c r="F116" s="300" t="s">
        <v>680</v>
      </c>
      <c r="G116" s="277"/>
      <c r="H116" s="277" t="s">
        <v>725</v>
      </c>
      <c r="I116" s="277" t="s">
        <v>715</v>
      </c>
      <c r="J116" s="277"/>
      <c r="K116" s="291"/>
    </row>
    <row r="117" s="1" customFormat="1" ht="15" customHeight="1">
      <c r="B117" s="302"/>
      <c r="C117" s="277" t="s">
        <v>54</v>
      </c>
      <c r="D117" s="277"/>
      <c r="E117" s="277"/>
      <c r="F117" s="300" t="s">
        <v>680</v>
      </c>
      <c r="G117" s="277"/>
      <c r="H117" s="277" t="s">
        <v>726</v>
      </c>
      <c r="I117" s="277" t="s">
        <v>727</v>
      </c>
      <c r="J117" s="277"/>
      <c r="K117" s="291"/>
    </row>
    <row r="118" s="1" customFormat="1" ht="15" customHeight="1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="1" customFormat="1" ht="18.75" customHeight="1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="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="1" customFormat="1" ht="45" customHeight="1">
      <c r="B122" s="318"/>
      <c r="C122" s="268" t="s">
        <v>728</v>
      </c>
      <c r="D122" s="268"/>
      <c r="E122" s="268"/>
      <c r="F122" s="268"/>
      <c r="G122" s="268"/>
      <c r="H122" s="268"/>
      <c r="I122" s="268"/>
      <c r="J122" s="268"/>
      <c r="K122" s="319"/>
    </row>
    <row r="123" s="1" customFormat="1" ht="17.25" customHeight="1">
      <c r="B123" s="320"/>
      <c r="C123" s="292" t="s">
        <v>674</v>
      </c>
      <c r="D123" s="292"/>
      <c r="E123" s="292"/>
      <c r="F123" s="292" t="s">
        <v>675</v>
      </c>
      <c r="G123" s="293"/>
      <c r="H123" s="292" t="s">
        <v>51</v>
      </c>
      <c r="I123" s="292" t="s">
        <v>54</v>
      </c>
      <c r="J123" s="292" t="s">
        <v>676</v>
      </c>
      <c r="K123" s="321"/>
    </row>
    <row r="124" s="1" customFormat="1" ht="17.25" customHeight="1">
      <c r="B124" s="320"/>
      <c r="C124" s="294" t="s">
        <v>677</v>
      </c>
      <c r="D124" s="294"/>
      <c r="E124" s="294"/>
      <c r="F124" s="295" t="s">
        <v>678</v>
      </c>
      <c r="G124" s="296"/>
      <c r="H124" s="294"/>
      <c r="I124" s="294"/>
      <c r="J124" s="294" t="s">
        <v>679</v>
      </c>
      <c r="K124" s="321"/>
    </row>
    <row r="125" s="1" customFormat="1" ht="5.25" customHeight="1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="1" customFormat="1" ht="15" customHeight="1">
      <c r="B126" s="322"/>
      <c r="C126" s="277" t="s">
        <v>683</v>
      </c>
      <c r="D126" s="299"/>
      <c r="E126" s="299"/>
      <c r="F126" s="300" t="s">
        <v>680</v>
      </c>
      <c r="G126" s="277"/>
      <c r="H126" s="277" t="s">
        <v>720</v>
      </c>
      <c r="I126" s="277" t="s">
        <v>682</v>
      </c>
      <c r="J126" s="277">
        <v>120</v>
      </c>
      <c r="K126" s="325"/>
    </row>
    <row r="127" s="1" customFormat="1" ht="15" customHeight="1">
      <c r="B127" s="322"/>
      <c r="C127" s="277" t="s">
        <v>729</v>
      </c>
      <c r="D127" s="277"/>
      <c r="E127" s="277"/>
      <c r="F127" s="300" t="s">
        <v>680</v>
      </c>
      <c r="G127" s="277"/>
      <c r="H127" s="277" t="s">
        <v>730</v>
      </c>
      <c r="I127" s="277" t="s">
        <v>682</v>
      </c>
      <c r="J127" s="277" t="s">
        <v>731</v>
      </c>
      <c r="K127" s="325"/>
    </row>
    <row r="128" s="1" customFormat="1" ht="15" customHeight="1">
      <c r="B128" s="322"/>
      <c r="C128" s="277" t="s">
        <v>628</v>
      </c>
      <c r="D128" s="277"/>
      <c r="E128" s="277"/>
      <c r="F128" s="300" t="s">
        <v>680</v>
      </c>
      <c r="G128" s="277"/>
      <c r="H128" s="277" t="s">
        <v>732</v>
      </c>
      <c r="I128" s="277" t="s">
        <v>682</v>
      </c>
      <c r="J128" s="277" t="s">
        <v>731</v>
      </c>
      <c r="K128" s="325"/>
    </row>
    <row r="129" s="1" customFormat="1" ht="15" customHeight="1">
      <c r="B129" s="322"/>
      <c r="C129" s="277" t="s">
        <v>691</v>
      </c>
      <c r="D129" s="277"/>
      <c r="E129" s="277"/>
      <c r="F129" s="300" t="s">
        <v>686</v>
      </c>
      <c r="G129" s="277"/>
      <c r="H129" s="277" t="s">
        <v>692</v>
      </c>
      <c r="I129" s="277" t="s">
        <v>682</v>
      </c>
      <c r="J129" s="277">
        <v>15</v>
      </c>
      <c r="K129" s="325"/>
    </row>
    <row r="130" s="1" customFormat="1" ht="15" customHeight="1">
      <c r="B130" s="322"/>
      <c r="C130" s="303" t="s">
        <v>693</v>
      </c>
      <c r="D130" s="303"/>
      <c r="E130" s="303"/>
      <c r="F130" s="304" t="s">
        <v>686</v>
      </c>
      <c r="G130" s="303"/>
      <c r="H130" s="303" t="s">
        <v>694</v>
      </c>
      <c r="I130" s="303" t="s">
        <v>682</v>
      </c>
      <c r="J130" s="303">
        <v>15</v>
      </c>
      <c r="K130" s="325"/>
    </row>
    <row r="131" s="1" customFormat="1" ht="15" customHeight="1">
      <c r="B131" s="322"/>
      <c r="C131" s="303" t="s">
        <v>695</v>
      </c>
      <c r="D131" s="303"/>
      <c r="E131" s="303"/>
      <c r="F131" s="304" t="s">
        <v>686</v>
      </c>
      <c r="G131" s="303"/>
      <c r="H131" s="303" t="s">
        <v>696</v>
      </c>
      <c r="I131" s="303" t="s">
        <v>682</v>
      </c>
      <c r="J131" s="303">
        <v>20</v>
      </c>
      <c r="K131" s="325"/>
    </row>
    <row r="132" s="1" customFormat="1" ht="15" customHeight="1">
      <c r="B132" s="322"/>
      <c r="C132" s="303" t="s">
        <v>697</v>
      </c>
      <c r="D132" s="303"/>
      <c r="E132" s="303"/>
      <c r="F132" s="304" t="s">
        <v>686</v>
      </c>
      <c r="G132" s="303"/>
      <c r="H132" s="303" t="s">
        <v>698</v>
      </c>
      <c r="I132" s="303" t="s">
        <v>682</v>
      </c>
      <c r="J132" s="303">
        <v>20</v>
      </c>
      <c r="K132" s="325"/>
    </row>
    <row r="133" s="1" customFormat="1" ht="15" customHeight="1">
      <c r="B133" s="322"/>
      <c r="C133" s="277" t="s">
        <v>685</v>
      </c>
      <c r="D133" s="277"/>
      <c r="E133" s="277"/>
      <c r="F133" s="300" t="s">
        <v>686</v>
      </c>
      <c r="G133" s="277"/>
      <c r="H133" s="277" t="s">
        <v>720</v>
      </c>
      <c r="I133" s="277" t="s">
        <v>682</v>
      </c>
      <c r="J133" s="277">
        <v>50</v>
      </c>
      <c r="K133" s="325"/>
    </row>
    <row r="134" s="1" customFormat="1" ht="15" customHeight="1">
      <c r="B134" s="322"/>
      <c r="C134" s="277" t="s">
        <v>699</v>
      </c>
      <c r="D134" s="277"/>
      <c r="E134" s="277"/>
      <c r="F134" s="300" t="s">
        <v>686</v>
      </c>
      <c r="G134" s="277"/>
      <c r="H134" s="277" t="s">
        <v>720</v>
      </c>
      <c r="I134" s="277" t="s">
        <v>682</v>
      </c>
      <c r="J134" s="277">
        <v>50</v>
      </c>
      <c r="K134" s="325"/>
    </row>
    <row r="135" s="1" customFormat="1" ht="15" customHeight="1">
      <c r="B135" s="322"/>
      <c r="C135" s="277" t="s">
        <v>705</v>
      </c>
      <c r="D135" s="277"/>
      <c r="E135" s="277"/>
      <c r="F135" s="300" t="s">
        <v>686</v>
      </c>
      <c r="G135" s="277"/>
      <c r="H135" s="277" t="s">
        <v>720</v>
      </c>
      <c r="I135" s="277" t="s">
        <v>682</v>
      </c>
      <c r="J135" s="277">
        <v>50</v>
      </c>
      <c r="K135" s="325"/>
    </row>
    <row r="136" s="1" customFormat="1" ht="15" customHeight="1">
      <c r="B136" s="322"/>
      <c r="C136" s="277" t="s">
        <v>707</v>
      </c>
      <c r="D136" s="277"/>
      <c r="E136" s="277"/>
      <c r="F136" s="300" t="s">
        <v>686</v>
      </c>
      <c r="G136" s="277"/>
      <c r="H136" s="277" t="s">
        <v>720</v>
      </c>
      <c r="I136" s="277" t="s">
        <v>682</v>
      </c>
      <c r="J136" s="277">
        <v>50</v>
      </c>
      <c r="K136" s="325"/>
    </row>
    <row r="137" s="1" customFormat="1" ht="15" customHeight="1">
      <c r="B137" s="322"/>
      <c r="C137" s="277" t="s">
        <v>708</v>
      </c>
      <c r="D137" s="277"/>
      <c r="E137" s="277"/>
      <c r="F137" s="300" t="s">
        <v>686</v>
      </c>
      <c r="G137" s="277"/>
      <c r="H137" s="277" t="s">
        <v>733</v>
      </c>
      <c r="I137" s="277" t="s">
        <v>682</v>
      </c>
      <c r="J137" s="277">
        <v>255</v>
      </c>
      <c r="K137" s="325"/>
    </row>
    <row r="138" s="1" customFormat="1" ht="15" customHeight="1">
      <c r="B138" s="322"/>
      <c r="C138" s="277" t="s">
        <v>710</v>
      </c>
      <c r="D138" s="277"/>
      <c r="E138" s="277"/>
      <c r="F138" s="300" t="s">
        <v>680</v>
      </c>
      <c r="G138" s="277"/>
      <c r="H138" s="277" t="s">
        <v>734</v>
      </c>
      <c r="I138" s="277" t="s">
        <v>712</v>
      </c>
      <c r="J138" s="277"/>
      <c r="K138" s="325"/>
    </row>
    <row r="139" s="1" customFormat="1" ht="15" customHeight="1">
      <c r="B139" s="322"/>
      <c r="C139" s="277" t="s">
        <v>713</v>
      </c>
      <c r="D139" s="277"/>
      <c r="E139" s="277"/>
      <c r="F139" s="300" t="s">
        <v>680</v>
      </c>
      <c r="G139" s="277"/>
      <c r="H139" s="277" t="s">
        <v>735</v>
      </c>
      <c r="I139" s="277" t="s">
        <v>715</v>
      </c>
      <c r="J139" s="277"/>
      <c r="K139" s="325"/>
    </row>
    <row r="140" s="1" customFormat="1" ht="15" customHeight="1">
      <c r="B140" s="322"/>
      <c r="C140" s="277" t="s">
        <v>716</v>
      </c>
      <c r="D140" s="277"/>
      <c r="E140" s="277"/>
      <c r="F140" s="300" t="s">
        <v>680</v>
      </c>
      <c r="G140" s="277"/>
      <c r="H140" s="277" t="s">
        <v>716</v>
      </c>
      <c r="I140" s="277" t="s">
        <v>715</v>
      </c>
      <c r="J140" s="277"/>
      <c r="K140" s="325"/>
    </row>
    <row r="141" s="1" customFormat="1" ht="15" customHeight="1">
      <c r="B141" s="322"/>
      <c r="C141" s="277" t="s">
        <v>35</v>
      </c>
      <c r="D141" s="277"/>
      <c r="E141" s="277"/>
      <c r="F141" s="300" t="s">
        <v>680</v>
      </c>
      <c r="G141" s="277"/>
      <c r="H141" s="277" t="s">
        <v>736</v>
      </c>
      <c r="I141" s="277" t="s">
        <v>715</v>
      </c>
      <c r="J141" s="277"/>
      <c r="K141" s="325"/>
    </row>
    <row r="142" s="1" customFormat="1" ht="15" customHeight="1">
      <c r="B142" s="322"/>
      <c r="C142" s="277" t="s">
        <v>737</v>
      </c>
      <c r="D142" s="277"/>
      <c r="E142" s="277"/>
      <c r="F142" s="300" t="s">
        <v>680</v>
      </c>
      <c r="G142" s="277"/>
      <c r="H142" s="277" t="s">
        <v>738</v>
      </c>
      <c r="I142" s="277" t="s">
        <v>715</v>
      </c>
      <c r="J142" s="277"/>
      <c r="K142" s="325"/>
    </row>
    <row r="143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="1" customFormat="1" ht="18.75" customHeight="1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="1" customFormat="1" ht="45" customHeight="1">
      <c r="B147" s="289"/>
      <c r="C147" s="290" t="s">
        <v>739</v>
      </c>
      <c r="D147" s="290"/>
      <c r="E147" s="290"/>
      <c r="F147" s="290"/>
      <c r="G147" s="290"/>
      <c r="H147" s="290"/>
      <c r="I147" s="290"/>
      <c r="J147" s="290"/>
      <c r="K147" s="291"/>
    </row>
    <row r="148" s="1" customFormat="1" ht="17.25" customHeight="1">
      <c r="B148" s="289"/>
      <c r="C148" s="292" t="s">
        <v>674</v>
      </c>
      <c r="D148" s="292"/>
      <c r="E148" s="292"/>
      <c r="F148" s="292" t="s">
        <v>675</v>
      </c>
      <c r="G148" s="293"/>
      <c r="H148" s="292" t="s">
        <v>51</v>
      </c>
      <c r="I148" s="292" t="s">
        <v>54</v>
      </c>
      <c r="J148" s="292" t="s">
        <v>676</v>
      </c>
      <c r="K148" s="291"/>
    </row>
    <row r="149" s="1" customFormat="1" ht="17.25" customHeight="1">
      <c r="B149" s="289"/>
      <c r="C149" s="294" t="s">
        <v>677</v>
      </c>
      <c r="D149" s="294"/>
      <c r="E149" s="294"/>
      <c r="F149" s="295" t="s">
        <v>678</v>
      </c>
      <c r="G149" s="296"/>
      <c r="H149" s="294"/>
      <c r="I149" s="294"/>
      <c r="J149" s="294" t="s">
        <v>679</v>
      </c>
      <c r="K149" s="291"/>
    </row>
    <row r="150" s="1" customFormat="1" ht="5.25" customHeight="1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="1" customFormat="1" ht="15" customHeight="1">
      <c r="B151" s="302"/>
      <c r="C151" s="329" t="s">
        <v>683</v>
      </c>
      <c r="D151" s="277"/>
      <c r="E151" s="277"/>
      <c r="F151" s="330" t="s">
        <v>680</v>
      </c>
      <c r="G151" s="277"/>
      <c r="H151" s="329" t="s">
        <v>720</v>
      </c>
      <c r="I151" s="329" t="s">
        <v>682</v>
      </c>
      <c r="J151" s="329">
        <v>120</v>
      </c>
      <c r="K151" s="325"/>
    </row>
    <row r="152" s="1" customFormat="1" ht="15" customHeight="1">
      <c r="B152" s="302"/>
      <c r="C152" s="329" t="s">
        <v>729</v>
      </c>
      <c r="D152" s="277"/>
      <c r="E152" s="277"/>
      <c r="F152" s="330" t="s">
        <v>680</v>
      </c>
      <c r="G152" s="277"/>
      <c r="H152" s="329" t="s">
        <v>740</v>
      </c>
      <c r="I152" s="329" t="s">
        <v>682</v>
      </c>
      <c r="J152" s="329" t="s">
        <v>731</v>
      </c>
      <c r="K152" s="325"/>
    </row>
    <row r="153" s="1" customFormat="1" ht="15" customHeight="1">
      <c r="B153" s="302"/>
      <c r="C153" s="329" t="s">
        <v>628</v>
      </c>
      <c r="D153" s="277"/>
      <c r="E153" s="277"/>
      <c r="F153" s="330" t="s">
        <v>680</v>
      </c>
      <c r="G153" s="277"/>
      <c r="H153" s="329" t="s">
        <v>741</v>
      </c>
      <c r="I153" s="329" t="s">
        <v>682</v>
      </c>
      <c r="J153" s="329" t="s">
        <v>731</v>
      </c>
      <c r="K153" s="325"/>
    </row>
    <row r="154" s="1" customFormat="1" ht="15" customHeight="1">
      <c r="B154" s="302"/>
      <c r="C154" s="329" t="s">
        <v>685</v>
      </c>
      <c r="D154" s="277"/>
      <c r="E154" s="277"/>
      <c r="F154" s="330" t="s">
        <v>686</v>
      </c>
      <c r="G154" s="277"/>
      <c r="H154" s="329" t="s">
        <v>720</v>
      </c>
      <c r="I154" s="329" t="s">
        <v>682</v>
      </c>
      <c r="J154" s="329">
        <v>50</v>
      </c>
      <c r="K154" s="325"/>
    </row>
    <row r="155" s="1" customFormat="1" ht="15" customHeight="1">
      <c r="B155" s="302"/>
      <c r="C155" s="329" t="s">
        <v>688</v>
      </c>
      <c r="D155" s="277"/>
      <c r="E155" s="277"/>
      <c r="F155" s="330" t="s">
        <v>680</v>
      </c>
      <c r="G155" s="277"/>
      <c r="H155" s="329" t="s">
        <v>720</v>
      </c>
      <c r="I155" s="329" t="s">
        <v>690</v>
      </c>
      <c r="J155" s="329"/>
      <c r="K155" s="325"/>
    </row>
    <row r="156" s="1" customFormat="1" ht="15" customHeight="1">
      <c r="B156" s="302"/>
      <c r="C156" s="329" t="s">
        <v>699</v>
      </c>
      <c r="D156" s="277"/>
      <c r="E156" s="277"/>
      <c r="F156" s="330" t="s">
        <v>686</v>
      </c>
      <c r="G156" s="277"/>
      <c r="H156" s="329" t="s">
        <v>720</v>
      </c>
      <c r="I156" s="329" t="s">
        <v>682</v>
      </c>
      <c r="J156" s="329">
        <v>50</v>
      </c>
      <c r="K156" s="325"/>
    </row>
    <row r="157" s="1" customFormat="1" ht="15" customHeight="1">
      <c r="B157" s="302"/>
      <c r="C157" s="329" t="s">
        <v>707</v>
      </c>
      <c r="D157" s="277"/>
      <c r="E157" s="277"/>
      <c r="F157" s="330" t="s">
        <v>686</v>
      </c>
      <c r="G157" s="277"/>
      <c r="H157" s="329" t="s">
        <v>720</v>
      </c>
      <c r="I157" s="329" t="s">
        <v>682</v>
      </c>
      <c r="J157" s="329">
        <v>50</v>
      </c>
      <c r="K157" s="325"/>
    </row>
    <row r="158" s="1" customFormat="1" ht="15" customHeight="1">
      <c r="B158" s="302"/>
      <c r="C158" s="329" t="s">
        <v>705</v>
      </c>
      <c r="D158" s="277"/>
      <c r="E158" s="277"/>
      <c r="F158" s="330" t="s">
        <v>686</v>
      </c>
      <c r="G158" s="277"/>
      <c r="H158" s="329" t="s">
        <v>720</v>
      </c>
      <c r="I158" s="329" t="s">
        <v>682</v>
      </c>
      <c r="J158" s="329">
        <v>50</v>
      </c>
      <c r="K158" s="325"/>
    </row>
    <row r="159" s="1" customFormat="1" ht="15" customHeight="1">
      <c r="B159" s="302"/>
      <c r="C159" s="329" t="s">
        <v>87</v>
      </c>
      <c r="D159" s="277"/>
      <c r="E159" s="277"/>
      <c r="F159" s="330" t="s">
        <v>680</v>
      </c>
      <c r="G159" s="277"/>
      <c r="H159" s="329" t="s">
        <v>742</v>
      </c>
      <c r="I159" s="329" t="s">
        <v>682</v>
      </c>
      <c r="J159" s="329" t="s">
        <v>743</v>
      </c>
      <c r="K159" s="325"/>
    </row>
    <row r="160" s="1" customFormat="1" ht="15" customHeight="1">
      <c r="B160" s="302"/>
      <c r="C160" s="329" t="s">
        <v>744</v>
      </c>
      <c r="D160" s="277"/>
      <c r="E160" s="277"/>
      <c r="F160" s="330" t="s">
        <v>680</v>
      </c>
      <c r="G160" s="277"/>
      <c r="H160" s="329" t="s">
        <v>745</v>
      </c>
      <c r="I160" s="329" t="s">
        <v>715</v>
      </c>
      <c r="J160" s="329"/>
      <c r="K160" s="325"/>
    </row>
    <row r="161" s="1" customFormat="1" ht="15" customHeight="1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="1" customFormat="1" ht="18.75" customHeight="1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="1" customFormat="1" ht="45" customHeight="1">
      <c r="B165" s="267"/>
      <c r="C165" s="268" t="s">
        <v>746</v>
      </c>
      <c r="D165" s="268"/>
      <c r="E165" s="268"/>
      <c r="F165" s="268"/>
      <c r="G165" s="268"/>
      <c r="H165" s="268"/>
      <c r="I165" s="268"/>
      <c r="J165" s="268"/>
      <c r="K165" s="269"/>
    </row>
    <row r="166" s="1" customFormat="1" ht="17.25" customHeight="1">
      <c r="B166" s="267"/>
      <c r="C166" s="292" t="s">
        <v>674</v>
      </c>
      <c r="D166" s="292"/>
      <c r="E166" s="292"/>
      <c r="F166" s="292" t="s">
        <v>675</v>
      </c>
      <c r="G166" s="334"/>
      <c r="H166" s="335" t="s">
        <v>51</v>
      </c>
      <c r="I166" s="335" t="s">
        <v>54</v>
      </c>
      <c r="J166" s="292" t="s">
        <v>676</v>
      </c>
      <c r="K166" s="269"/>
    </row>
    <row r="167" s="1" customFormat="1" ht="17.25" customHeight="1">
      <c r="B167" s="270"/>
      <c r="C167" s="294" t="s">
        <v>677</v>
      </c>
      <c r="D167" s="294"/>
      <c r="E167" s="294"/>
      <c r="F167" s="295" t="s">
        <v>678</v>
      </c>
      <c r="G167" s="336"/>
      <c r="H167" s="337"/>
      <c r="I167" s="337"/>
      <c r="J167" s="294" t="s">
        <v>679</v>
      </c>
      <c r="K167" s="272"/>
    </row>
    <row r="168" s="1" customFormat="1" ht="5.25" customHeight="1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="1" customFormat="1" ht="15" customHeight="1">
      <c r="B169" s="302"/>
      <c r="C169" s="277" t="s">
        <v>683</v>
      </c>
      <c r="D169" s="277"/>
      <c r="E169" s="277"/>
      <c r="F169" s="300" t="s">
        <v>680</v>
      </c>
      <c r="G169" s="277"/>
      <c r="H169" s="277" t="s">
        <v>720</v>
      </c>
      <c r="I169" s="277" t="s">
        <v>682</v>
      </c>
      <c r="J169" s="277">
        <v>120</v>
      </c>
      <c r="K169" s="325"/>
    </row>
    <row r="170" s="1" customFormat="1" ht="15" customHeight="1">
      <c r="B170" s="302"/>
      <c r="C170" s="277" t="s">
        <v>729</v>
      </c>
      <c r="D170" s="277"/>
      <c r="E170" s="277"/>
      <c r="F170" s="300" t="s">
        <v>680</v>
      </c>
      <c r="G170" s="277"/>
      <c r="H170" s="277" t="s">
        <v>730</v>
      </c>
      <c r="I170" s="277" t="s">
        <v>682</v>
      </c>
      <c r="J170" s="277" t="s">
        <v>731</v>
      </c>
      <c r="K170" s="325"/>
    </row>
    <row r="171" s="1" customFormat="1" ht="15" customHeight="1">
      <c r="B171" s="302"/>
      <c r="C171" s="277" t="s">
        <v>628</v>
      </c>
      <c r="D171" s="277"/>
      <c r="E171" s="277"/>
      <c r="F171" s="300" t="s">
        <v>680</v>
      </c>
      <c r="G171" s="277"/>
      <c r="H171" s="277" t="s">
        <v>747</v>
      </c>
      <c r="I171" s="277" t="s">
        <v>682</v>
      </c>
      <c r="J171" s="277" t="s">
        <v>731</v>
      </c>
      <c r="K171" s="325"/>
    </row>
    <row r="172" s="1" customFormat="1" ht="15" customHeight="1">
      <c r="B172" s="302"/>
      <c r="C172" s="277" t="s">
        <v>685</v>
      </c>
      <c r="D172" s="277"/>
      <c r="E172" s="277"/>
      <c r="F172" s="300" t="s">
        <v>686</v>
      </c>
      <c r="G172" s="277"/>
      <c r="H172" s="277" t="s">
        <v>747</v>
      </c>
      <c r="I172" s="277" t="s">
        <v>682</v>
      </c>
      <c r="J172" s="277">
        <v>50</v>
      </c>
      <c r="K172" s="325"/>
    </row>
    <row r="173" s="1" customFormat="1" ht="15" customHeight="1">
      <c r="B173" s="302"/>
      <c r="C173" s="277" t="s">
        <v>688</v>
      </c>
      <c r="D173" s="277"/>
      <c r="E173" s="277"/>
      <c r="F173" s="300" t="s">
        <v>680</v>
      </c>
      <c r="G173" s="277"/>
      <c r="H173" s="277" t="s">
        <v>747</v>
      </c>
      <c r="I173" s="277" t="s">
        <v>690</v>
      </c>
      <c r="J173" s="277"/>
      <c r="K173" s="325"/>
    </row>
    <row r="174" s="1" customFormat="1" ht="15" customHeight="1">
      <c r="B174" s="302"/>
      <c r="C174" s="277" t="s">
        <v>699</v>
      </c>
      <c r="D174" s="277"/>
      <c r="E174" s="277"/>
      <c r="F174" s="300" t="s">
        <v>686</v>
      </c>
      <c r="G174" s="277"/>
      <c r="H174" s="277" t="s">
        <v>747</v>
      </c>
      <c r="I174" s="277" t="s">
        <v>682</v>
      </c>
      <c r="J174" s="277">
        <v>50</v>
      </c>
      <c r="K174" s="325"/>
    </row>
    <row r="175" s="1" customFormat="1" ht="15" customHeight="1">
      <c r="B175" s="302"/>
      <c r="C175" s="277" t="s">
        <v>707</v>
      </c>
      <c r="D175" s="277"/>
      <c r="E175" s="277"/>
      <c r="F175" s="300" t="s">
        <v>686</v>
      </c>
      <c r="G175" s="277"/>
      <c r="H175" s="277" t="s">
        <v>747</v>
      </c>
      <c r="I175" s="277" t="s">
        <v>682</v>
      </c>
      <c r="J175" s="277">
        <v>50</v>
      </c>
      <c r="K175" s="325"/>
    </row>
    <row r="176" s="1" customFormat="1" ht="15" customHeight="1">
      <c r="B176" s="302"/>
      <c r="C176" s="277" t="s">
        <v>705</v>
      </c>
      <c r="D176" s="277"/>
      <c r="E176" s="277"/>
      <c r="F176" s="300" t="s">
        <v>686</v>
      </c>
      <c r="G176" s="277"/>
      <c r="H176" s="277" t="s">
        <v>747</v>
      </c>
      <c r="I176" s="277" t="s">
        <v>682</v>
      </c>
      <c r="J176" s="277">
        <v>50</v>
      </c>
      <c r="K176" s="325"/>
    </row>
    <row r="177" s="1" customFormat="1" ht="15" customHeight="1">
      <c r="B177" s="302"/>
      <c r="C177" s="277" t="s">
        <v>103</v>
      </c>
      <c r="D177" s="277"/>
      <c r="E177" s="277"/>
      <c r="F177" s="300" t="s">
        <v>680</v>
      </c>
      <c r="G177" s="277"/>
      <c r="H177" s="277" t="s">
        <v>748</v>
      </c>
      <c r="I177" s="277" t="s">
        <v>749</v>
      </c>
      <c r="J177" s="277"/>
      <c r="K177" s="325"/>
    </row>
    <row r="178" s="1" customFormat="1" ht="15" customHeight="1">
      <c r="B178" s="302"/>
      <c r="C178" s="277" t="s">
        <v>54</v>
      </c>
      <c r="D178" s="277"/>
      <c r="E178" s="277"/>
      <c r="F178" s="300" t="s">
        <v>680</v>
      </c>
      <c r="G178" s="277"/>
      <c r="H178" s="277" t="s">
        <v>750</v>
      </c>
      <c r="I178" s="277" t="s">
        <v>751</v>
      </c>
      <c r="J178" s="277">
        <v>1</v>
      </c>
      <c r="K178" s="325"/>
    </row>
    <row r="179" s="1" customFormat="1" ht="15" customHeight="1">
      <c r="B179" s="302"/>
      <c r="C179" s="277" t="s">
        <v>50</v>
      </c>
      <c r="D179" s="277"/>
      <c r="E179" s="277"/>
      <c r="F179" s="300" t="s">
        <v>680</v>
      </c>
      <c r="G179" s="277"/>
      <c r="H179" s="277" t="s">
        <v>752</v>
      </c>
      <c r="I179" s="277" t="s">
        <v>682</v>
      </c>
      <c r="J179" s="277">
        <v>20</v>
      </c>
      <c r="K179" s="325"/>
    </row>
    <row r="180" s="1" customFormat="1" ht="15" customHeight="1">
      <c r="B180" s="302"/>
      <c r="C180" s="277" t="s">
        <v>51</v>
      </c>
      <c r="D180" s="277"/>
      <c r="E180" s="277"/>
      <c r="F180" s="300" t="s">
        <v>680</v>
      </c>
      <c r="G180" s="277"/>
      <c r="H180" s="277" t="s">
        <v>753</v>
      </c>
      <c r="I180" s="277" t="s">
        <v>682</v>
      </c>
      <c r="J180" s="277">
        <v>255</v>
      </c>
      <c r="K180" s="325"/>
    </row>
    <row r="181" s="1" customFormat="1" ht="15" customHeight="1">
      <c r="B181" s="302"/>
      <c r="C181" s="277" t="s">
        <v>104</v>
      </c>
      <c r="D181" s="277"/>
      <c r="E181" s="277"/>
      <c r="F181" s="300" t="s">
        <v>680</v>
      </c>
      <c r="G181" s="277"/>
      <c r="H181" s="277" t="s">
        <v>644</v>
      </c>
      <c r="I181" s="277" t="s">
        <v>682</v>
      </c>
      <c r="J181" s="277">
        <v>10</v>
      </c>
      <c r="K181" s="325"/>
    </row>
    <row r="182" s="1" customFormat="1" ht="15" customHeight="1">
      <c r="B182" s="302"/>
      <c r="C182" s="277" t="s">
        <v>105</v>
      </c>
      <c r="D182" s="277"/>
      <c r="E182" s="277"/>
      <c r="F182" s="300" t="s">
        <v>680</v>
      </c>
      <c r="G182" s="277"/>
      <c r="H182" s="277" t="s">
        <v>754</v>
      </c>
      <c r="I182" s="277" t="s">
        <v>715</v>
      </c>
      <c r="J182" s="277"/>
      <c r="K182" s="325"/>
    </row>
    <row r="183" s="1" customFormat="1" ht="15" customHeight="1">
      <c r="B183" s="302"/>
      <c r="C183" s="277" t="s">
        <v>755</v>
      </c>
      <c r="D183" s="277"/>
      <c r="E183" s="277"/>
      <c r="F183" s="300" t="s">
        <v>680</v>
      </c>
      <c r="G183" s="277"/>
      <c r="H183" s="277" t="s">
        <v>756</v>
      </c>
      <c r="I183" s="277" t="s">
        <v>715</v>
      </c>
      <c r="J183" s="277"/>
      <c r="K183" s="325"/>
    </row>
    <row r="184" s="1" customFormat="1" ht="15" customHeight="1">
      <c r="B184" s="302"/>
      <c r="C184" s="277" t="s">
        <v>744</v>
      </c>
      <c r="D184" s="277"/>
      <c r="E184" s="277"/>
      <c r="F184" s="300" t="s">
        <v>680</v>
      </c>
      <c r="G184" s="277"/>
      <c r="H184" s="277" t="s">
        <v>757</v>
      </c>
      <c r="I184" s="277" t="s">
        <v>715</v>
      </c>
      <c r="J184" s="277"/>
      <c r="K184" s="325"/>
    </row>
    <row r="185" s="1" customFormat="1" ht="15" customHeight="1">
      <c r="B185" s="302"/>
      <c r="C185" s="277" t="s">
        <v>107</v>
      </c>
      <c r="D185" s="277"/>
      <c r="E185" s="277"/>
      <c r="F185" s="300" t="s">
        <v>686</v>
      </c>
      <c r="G185" s="277"/>
      <c r="H185" s="277" t="s">
        <v>758</v>
      </c>
      <c r="I185" s="277" t="s">
        <v>682</v>
      </c>
      <c r="J185" s="277">
        <v>50</v>
      </c>
      <c r="K185" s="325"/>
    </row>
    <row r="186" s="1" customFormat="1" ht="15" customHeight="1">
      <c r="B186" s="302"/>
      <c r="C186" s="277" t="s">
        <v>759</v>
      </c>
      <c r="D186" s="277"/>
      <c r="E186" s="277"/>
      <c r="F186" s="300" t="s">
        <v>686</v>
      </c>
      <c r="G186" s="277"/>
      <c r="H186" s="277" t="s">
        <v>760</v>
      </c>
      <c r="I186" s="277" t="s">
        <v>761</v>
      </c>
      <c r="J186" s="277"/>
      <c r="K186" s="325"/>
    </row>
    <row r="187" s="1" customFormat="1" ht="15" customHeight="1">
      <c r="B187" s="302"/>
      <c r="C187" s="277" t="s">
        <v>762</v>
      </c>
      <c r="D187" s="277"/>
      <c r="E187" s="277"/>
      <c r="F187" s="300" t="s">
        <v>686</v>
      </c>
      <c r="G187" s="277"/>
      <c r="H187" s="277" t="s">
        <v>763</v>
      </c>
      <c r="I187" s="277" t="s">
        <v>761</v>
      </c>
      <c r="J187" s="277"/>
      <c r="K187" s="325"/>
    </row>
    <row r="188" s="1" customFormat="1" ht="15" customHeight="1">
      <c r="B188" s="302"/>
      <c r="C188" s="277" t="s">
        <v>764</v>
      </c>
      <c r="D188" s="277"/>
      <c r="E188" s="277"/>
      <c r="F188" s="300" t="s">
        <v>686</v>
      </c>
      <c r="G188" s="277"/>
      <c r="H188" s="277" t="s">
        <v>765</v>
      </c>
      <c r="I188" s="277" t="s">
        <v>761</v>
      </c>
      <c r="J188" s="277"/>
      <c r="K188" s="325"/>
    </row>
    <row r="189" s="1" customFormat="1" ht="15" customHeight="1">
      <c r="B189" s="302"/>
      <c r="C189" s="338" t="s">
        <v>766</v>
      </c>
      <c r="D189" s="277"/>
      <c r="E189" s="277"/>
      <c r="F189" s="300" t="s">
        <v>686</v>
      </c>
      <c r="G189" s="277"/>
      <c r="H189" s="277" t="s">
        <v>767</v>
      </c>
      <c r="I189" s="277" t="s">
        <v>768</v>
      </c>
      <c r="J189" s="339" t="s">
        <v>769</v>
      </c>
      <c r="K189" s="325"/>
    </row>
    <row r="190" s="1" customFormat="1" ht="15" customHeight="1">
      <c r="B190" s="302"/>
      <c r="C190" s="338" t="s">
        <v>39</v>
      </c>
      <c r="D190" s="277"/>
      <c r="E190" s="277"/>
      <c r="F190" s="300" t="s">
        <v>680</v>
      </c>
      <c r="G190" s="277"/>
      <c r="H190" s="274" t="s">
        <v>770</v>
      </c>
      <c r="I190" s="277" t="s">
        <v>771</v>
      </c>
      <c r="J190" s="277"/>
      <c r="K190" s="325"/>
    </row>
    <row r="191" s="1" customFormat="1" ht="15" customHeight="1">
      <c r="B191" s="302"/>
      <c r="C191" s="338" t="s">
        <v>772</v>
      </c>
      <c r="D191" s="277"/>
      <c r="E191" s="277"/>
      <c r="F191" s="300" t="s">
        <v>680</v>
      </c>
      <c r="G191" s="277"/>
      <c r="H191" s="277" t="s">
        <v>773</v>
      </c>
      <c r="I191" s="277" t="s">
        <v>715</v>
      </c>
      <c r="J191" s="277"/>
      <c r="K191" s="325"/>
    </row>
    <row r="192" s="1" customFormat="1" ht="15" customHeight="1">
      <c r="B192" s="302"/>
      <c r="C192" s="338" t="s">
        <v>774</v>
      </c>
      <c r="D192" s="277"/>
      <c r="E192" s="277"/>
      <c r="F192" s="300" t="s">
        <v>680</v>
      </c>
      <c r="G192" s="277"/>
      <c r="H192" s="277" t="s">
        <v>775</v>
      </c>
      <c r="I192" s="277" t="s">
        <v>715</v>
      </c>
      <c r="J192" s="277"/>
      <c r="K192" s="325"/>
    </row>
    <row r="193" s="1" customFormat="1" ht="15" customHeight="1">
      <c r="B193" s="302"/>
      <c r="C193" s="338" t="s">
        <v>776</v>
      </c>
      <c r="D193" s="277"/>
      <c r="E193" s="277"/>
      <c r="F193" s="300" t="s">
        <v>686</v>
      </c>
      <c r="G193" s="277"/>
      <c r="H193" s="277" t="s">
        <v>777</v>
      </c>
      <c r="I193" s="277" t="s">
        <v>715</v>
      </c>
      <c r="J193" s="277"/>
      <c r="K193" s="325"/>
    </row>
    <row r="194" s="1" customFormat="1" ht="15" customHeight="1">
      <c r="B194" s="331"/>
      <c r="C194" s="340"/>
      <c r="D194" s="311"/>
      <c r="E194" s="311"/>
      <c r="F194" s="311"/>
      <c r="G194" s="311"/>
      <c r="H194" s="311"/>
      <c r="I194" s="311"/>
      <c r="J194" s="311"/>
      <c r="K194" s="332"/>
    </row>
    <row r="195" s="1" customFormat="1" ht="18.75" customHeight="1">
      <c r="B195" s="313"/>
      <c r="C195" s="323"/>
      <c r="D195" s="323"/>
      <c r="E195" s="323"/>
      <c r="F195" s="333"/>
      <c r="G195" s="323"/>
      <c r="H195" s="323"/>
      <c r="I195" s="323"/>
      <c r="J195" s="323"/>
      <c r="K195" s="313"/>
    </row>
    <row r="196" s="1" customFormat="1" ht="18.75" customHeight="1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="1" customFormat="1" ht="18.75" customHeight="1"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</row>
    <row r="198" s="1" customFormat="1" ht="13.5">
      <c r="B198" s="264"/>
      <c r="C198" s="265"/>
      <c r="D198" s="265"/>
      <c r="E198" s="265"/>
      <c r="F198" s="265"/>
      <c r="G198" s="265"/>
      <c r="H198" s="265"/>
      <c r="I198" s="265"/>
      <c r="J198" s="265"/>
      <c r="K198" s="266"/>
    </row>
    <row r="199" s="1" customFormat="1" ht="21">
      <c r="B199" s="267"/>
      <c r="C199" s="268" t="s">
        <v>778</v>
      </c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5.5" customHeight="1">
      <c r="B200" s="267"/>
      <c r="C200" s="341" t="s">
        <v>779</v>
      </c>
      <c r="D200" s="341"/>
      <c r="E200" s="341"/>
      <c r="F200" s="341" t="s">
        <v>780</v>
      </c>
      <c r="G200" s="342"/>
      <c r="H200" s="341" t="s">
        <v>781</v>
      </c>
      <c r="I200" s="341"/>
      <c r="J200" s="341"/>
      <c r="K200" s="269"/>
    </row>
    <row r="201" s="1" customFormat="1" ht="5.25" customHeight="1">
      <c r="B201" s="302"/>
      <c r="C201" s="297"/>
      <c r="D201" s="297"/>
      <c r="E201" s="297"/>
      <c r="F201" s="297"/>
      <c r="G201" s="323"/>
      <c r="H201" s="297"/>
      <c r="I201" s="297"/>
      <c r="J201" s="297"/>
      <c r="K201" s="325"/>
    </row>
    <row r="202" s="1" customFormat="1" ht="15" customHeight="1">
      <c r="B202" s="302"/>
      <c r="C202" s="277" t="s">
        <v>771</v>
      </c>
      <c r="D202" s="277"/>
      <c r="E202" s="277"/>
      <c r="F202" s="300" t="s">
        <v>40</v>
      </c>
      <c r="G202" s="277"/>
      <c r="H202" s="277" t="s">
        <v>782</v>
      </c>
      <c r="I202" s="277"/>
      <c r="J202" s="277"/>
      <c r="K202" s="325"/>
    </row>
    <row r="203" s="1" customFormat="1" ht="15" customHeight="1">
      <c r="B203" s="302"/>
      <c r="C203" s="277"/>
      <c r="D203" s="277"/>
      <c r="E203" s="277"/>
      <c r="F203" s="300" t="s">
        <v>41</v>
      </c>
      <c r="G203" s="277"/>
      <c r="H203" s="277" t="s">
        <v>783</v>
      </c>
      <c r="I203" s="277"/>
      <c r="J203" s="277"/>
      <c r="K203" s="325"/>
    </row>
    <row r="204" s="1" customFormat="1" ht="15" customHeight="1">
      <c r="B204" s="302"/>
      <c r="C204" s="277"/>
      <c r="D204" s="277"/>
      <c r="E204" s="277"/>
      <c r="F204" s="300" t="s">
        <v>44</v>
      </c>
      <c r="G204" s="277"/>
      <c r="H204" s="277" t="s">
        <v>784</v>
      </c>
      <c r="I204" s="277"/>
      <c r="J204" s="277"/>
      <c r="K204" s="325"/>
    </row>
    <row r="205" s="1" customFormat="1" ht="15" customHeight="1">
      <c r="B205" s="302"/>
      <c r="C205" s="277"/>
      <c r="D205" s="277"/>
      <c r="E205" s="277"/>
      <c r="F205" s="300" t="s">
        <v>42</v>
      </c>
      <c r="G205" s="277"/>
      <c r="H205" s="277" t="s">
        <v>785</v>
      </c>
      <c r="I205" s="277"/>
      <c r="J205" s="277"/>
      <c r="K205" s="325"/>
    </row>
    <row r="206" s="1" customFormat="1" ht="15" customHeight="1">
      <c r="B206" s="302"/>
      <c r="C206" s="277"/>
      <c r="D206" s="277"/>
      <c r="E206" s="277"/>
      <c r="F206" s="300" t="s">
        <v>43</v>
      </c>
      <c r="G206" s="277"/>
      <c r="H206" s="277" t="s">
        <v>786</v>
      </c>
      <c r="I206" s="277"/>
      <c r="J206" s="277"/>
      <c r="K206" s="325"/>
    </row>
    <row r="207" s="1" customFormat="1" ht="15" customHeight="1">
      <c r="B207" s="302"/>
      <c r="C207" s="277"/>
      <c r="D207" s="277"/>
      <c r="E207" s="277"/>
      <c r="F207" s="300"/>
      <c r="G207" s="277"/>
      <c r="H207" s="277"/>
      <c r="I207" s="277"/>
      <c r="J207" s="277"/>
      <c r="K207" s="325"/>
    </row>
    <row r="208" s="1" customFormat="1" ht="15" customHeight="1">
      <c r="B208" s="302"/>
      <c r="C208" s="277" t="s">
        <v>727</v>
      </c>
      <c r="D208" s="277"/>
      <c r="E208" s="277"/>
      <c r="F208" s="300" t="s">
        <v>76</v>
      </c>
      <c r="G208" s="277"/>
      <c r="H208" s="277" t="s">
        <v>787</v>
      </c>
      <c r="I208" s="277"/>
      <c r="J208" s="277"/>
      <c r="K208" s="325"/>
    </row>
    <row r="209" s="1" customFormat="1" ht="15" customHeight="1">
      <c r="B209" s="302"/>
      <c r="C209" s="277"/>
      <c r="D209" s="277"/>
      <c r="E209" s="277"/>
      <c r="F209" s="300" t="s">
        <v>622</v>
      </c>
      <c r="G209" s="277"/>
      <c r="H209" s="277" t="s">
        <v>623</v>
      </c>
      <c r="I209" s="277"/>
      <c r="J209" s="277"/>
      <c r="K209" s="325"/>
    </row>
    <row r="210" s="1" customFormat="1" ht="15" customHeight="1">
      <c r="B210" s="302"/>
      <c r="C210" s="277"/>
      <c r="D210" s="277"/>
      <c r="E210" s="277"/>
      <c r="F210" s="300" t="s">
        <v>620</v>
      </c>
      <c r="G210" s="277"/>
      <c r="H210" s="277" t="s">
        <v>788</v>
      </c>
      <c r="I210" s="277"/>
      <c r="J210" s="277"/>
      <c r="K210" s="325"/>
    </row>
    <row r="211" s="1" customFormat="1" ht="15" customHeight="1">
      <c r="B211" s="343"/>
      <c r="C211" s="277"/>
      <c r="D211" s="277"/>
      <c r="E211" s="277"/>
      <c r="F211" s="300" t="s">
        <v>624</v>
      </c>
      <c r="G211" s="338"/>
      <c r="H211" s="329" t="s">
        <v>625</v>
      </c>
      <c r="I211" s="329"/>
      <c r="J211" s="329"/>
      <c r="K211" s="344"/>
    </row>
    <row r="212" s="1" customFormat="1" ht="15" customHeight="1">
      <c r="B212" s="343"/>
      <c r="C212" s="277"/>
      <c r="D212" s="277"/>
      <c r="E212" s="277"/>
      <c r="F212" s="300" t="s">
        <v>626</v>
      </c>
      <c r="G212" s="338"/>
      <c r="H212" s="329" t="s">
        <v>789</v>
      </c>
      <c r="I212" s="329"/>
      <c r="J212" s="329"/>
      <c r="K212" s="344"/>
    </row>
    <row r="213" s="1" customFormat="1" ht="15" customHeight="1">
      <c r="B213" s="343"/>
      <c r="C213" s="277"/>
      <c r="D213" s="277"/>
      <c r="E213" s="277"/>
      <c r="F213" s="300"/>
      <c r="G213" s="338"/>
      <c r="H213" s="329"/>
      <c r="I213" s="329"/>
      <c r="J213" s="329"/>
      <c r="K213" s="344"/>
    </row>
    <row r="214" s="1" customFormat="1" ht="15" customHeight="1">
      <c r="B214" s="343"/>
      <c r="C214" s="277" t="s">
        <v>751</v>
      </c>
      <c r="D214" s="277"/>
      <c r="E214" s="277"/>
      <c r="F214" s="300">
        <v>1</v>
      </c>
      <c r="G214" s="338"/>
      <c r="H214" s="329" t="s">
        <v>790</v>
      </c>
      <c r="I214" s="329"/>
      <c r="J214" s="329"/>
      <c r="K214" s="344"/>
    </row>
    <row r="215" s="1" customFormat="1" ht="15" customHeight="1">
      <c r="B215" s="343"/>
      <c r="C215" s="277"/>
      <c r="D215" s="277"/>
      <c r="E215" s="277"/>
      <c r="F215" s="300">
        <v>2</v>
      </c>
      <c r="G215" s="338"/>
      <c r="H215" s="329" t="s">
        <v>791</v>
      </c>
      <c r="I215" s="329"/>
      <c r="J215" s="329"/>
      <c r="K215" s="344"/>
    </row>
    <row r="216" s="1" customFormat="1" ht="15" customHeight="1">
      <c r="B216" s="343"/>
      <c r="C216" s="277"/>
      <c r="D216" s="277"/>
      <c r="E216" s="277"/>
      <c r="F216" s="300">
        <v>3</v>
      </c>
      <c r="G216" s="338"/>
      <c r="H216" s="329" t="s">
        <v>792</v>
      </c>
      <c r="I216" s="329"/>
      <c r="J216" s="329"/>
      <c r="K216" s="344"/>
    </row>
    <row r="217" s="1" customFormat="1" ht="15" customHeight="1">
      <c r="B217" s="343"/>
      <c r="C217" s="277"/>
      <c r="D217" s="277"/>
      <c r="E217" s="277"/>
      <c r="F217" s="300">
        <v>4</v>
      </c>
      <c r="G217" s="338"/>
      <c r="H217" s="329" t="s">
        <v>793</v>
      </c>
      <c r="I217" s="329"/>
      <c r="J217" s="329"/>
      <c r="K217" s="344"/>
    </row>
    <row r="218" s="1" customFormat="1" ht="12.75" customHeight="1">
      <c r="B218" s="345"/>
      <c r="C218" s="346"/>
      <c r="D218" s="346"/>
      <c r="E218" s="346"/>
      <c r="F218" s="346"/>
      <c r="G218" s="346"/>
      <c r="H218" s="346"/>
      <c r="I218" s="346"/>
      <c r="J218" s="346"/>
      <c r="K218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DESKTOP-5G5LTV8\Lukáš</dc:creator>
  <cp:lastModifiedBy>DESKTOP-5G5LTV8\Lukáš</cp:lastModifiedBy>
  <dcterms:created xsi:type="dcterms:W3CDTF">2023-02-28T07:56:37Z</dcterms:created>
  <dcterms:modified xsi:type="dcterms:W3CDTF">2023-02-28T07:56:40Z</dcterms:modified>
</cp:coreProperties>
</file>