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Private\!Živnost\2023-Z116 Bohm Dvorce zateplení školy\Výstup\"/>
    </mc:Choice>
  </mc:AlternateContent>
  <bookViews>
    <workbookView xWindow="0" yWindow="0" windowWidth="0" windowHeight="0"/>
  </bookViews>
  <sheets>
    <sheet name="Rekapitulace stavby" sheetId="1" r:id="rId1"/>
    <sheet name="SO 01.1 - Architektonické..." sheetId="2" r:id="rId2"/>
    <sheet name="ON.1 - Ostatní náklady" sheetId="3" r:id="rId3"/>
    <sheet name="VRN.1 - Vedlejší rozpočto..." sheetId="4" r:id="rId4"/>
    <sheet name="Seznam figur" sheetId="5" r:id="rId5"/>
  </sheets>
  <definedNames>
    <definedName name="_xlnm.Print_Area" localSheetId="0">'Rekapitulace stavby'!$D$4:$AO$36,'Rekapitulace stavby'!$C$42:$AQ$60</definedName>
    <definedName name="_xlnm.Print_Titles" localSheetId="0">'Rekapitulace stavby'!$52:$52</definedName>
    <definedName name="_xlnm._FilterDatabase" localSheetId="1" hidden="1">'SO 01.1 - Architektonické...'!$C$109:$K$1289</definedName>
    <definedName name="_xlnm.Print_Area" localSheetId="1">'SO 01.1 - Architektonické...'!$C$47:$J$89,'SO 01.1 - Architektonické...'!$C$95:$K$1289</definedName>
    <definedName name="_xlnm.Print_Titles" localSheetId="1">'SO 01.1 - Architektonické...'!$109:$109</definedName>
    <definedName name="_xlnm._FilterDatabase" localSheetId="2" hidden="1">'ON.1 - Ostatní náklady'!$C$85:$K$113</definedName>
    <definedName name="_xlnm.Print_Area" localSheetId="2">'ON.1 - Ostatní náklady'!$C$47:$J$65,'ON.1 - Ostatní náklady'!$C$71:$K$113</definedName>
    <definedName name="_xlnm.Print_Titles" localSheetId="2">'ON.1 - Ostatní náklady'!$85:$85</definedName>
    <definedName name="_xlnm._FilterDatabase" localSheetId="3" hidden="1">'VRN.1 - Vedlejší rozpočto...'!$C$85:$K$107</definedName>
    <definedName name="_xlnm.Print_Area" localSheetId="3">'VRN.1 - Vedlejší rozpočto...'!$C$47:$J$65,'VRN.1 - Vedlejší rozpočto...'!$C$71:$K$107</definedName>
    <definedName name="_xlnm.Print_Titles" localSheetId="3">'VRN.1 - Vedlejší rozpočto...'!$85:$85</definedName>
    <definedName name="_xlnm.Print_Area" localSheetId="4">'Seznam figur'!$C$4:$G$595</definedName>
    <definedName name="_xlnm.Print_Titles" localSheetId="4">'Seznam figur'!$9:$9</definedName>
  </definedNames>
  <calcPr/>
</workbook>
</file>

<file path=xl/calcChain.xml><?xml version="1.0" encoding="utf-8"?>
<calcChain xmlns="http://schemas.openxmlformats.org/spreadsheetml/2006/main">
  <c i="5" l="1" r="D7"/>
  <c i="4" r="J39"/>
  <c r="J38"/>
  <c i="1" r="AY59"/>
  <c i="4" r="J37"/>
  <c i="1" r="AX59"/>
  <c i="4" r="BI105"/>
  <c r="BH105"/>
  <c r="BG105"/>
  <c r="BF105"/>
  <c r="T105"/>
  <c r="R105"/>
  <c r="P105"/>
  <c r="BI101"/>
  <c r="BH101"/>
  <c r="BG101"/>
  <c r="BF101"/>
  <c r="T101"/>
  <c r="R101"/>
  <c r="P101"/>
  <c r="BI98"/>
  <c r="BH98"/>
  <c r="BG98"/>
  <c r="BF98"/>
  <c r="T98"/>
  <c r="R98"/>
  <c r="P98"/>
  <c r="BI94"/>
  <c r="BH94"/>
  <c r="BG94"/>
  <c r="BF94"/>
  <c r="T94"/>
  <c r="R94"/>
  <c r="P94"/>
  <c r="BI91"/>
  <c r="BH91"/>
  <c r="BG91"/>
  <c r="BF91"/>
  <c r="T91"/>
  <c r="R91"/>
  <c r="P91"/>
  <c r="BI88"/>
  <c r="BH88"/>
  <c r="BG88"/>
  <c r="BF88"/>
  <c r="T88"/>
  <c r="R88"/>
  <c r="P88"/>
  <c r="F80"/>
  <c r="E78"/>
  <c r="F56"/>
  <c r="E54"/>
  <c r="J26"/>
  <c r="E26"/>
  <c r="J83"/>
  <c r="J25"/>
  <c r="J23"/>
  <c r="E23"/>
  <c r="J82"/>
  <c r="J22"/>
  <c r="J20"/>
  <c r="E20"/>
  <c r="F83"/>
  <c r="J19"/>
  <c r="J17"/>
  <c r="E17"/>
  <c r="F58"/>
  <c r="J16"/>
  <c r="J14"/>
  <c r="J80"/>
  <c r="E7"/>
  <c r="E74"/>
  <c i="3" r="J39"/>
  <c r="J38"/>
  <c i="1" r="AY58"/>
  <c i="3" r="J37"/>
  <c i="1" r="AX58"/>
  <c i="3" r="BI110"/>
  <c r="BH110"/>
  <c r="BG110"/>
  <c r="BF110"/>
  <c r="T110"/>
  <c r="R110"/>
  <c r="P110"/>
  <c r="BI107"/>
  <c r="BH107"/>
  <c r="BG107"/>
  <c r="BF107"/>
  <c r="T107"/>
  <c r="R107"/>
  <c r="P107"/>
  <c r="BI103"/>
  <c r="BH103"/>
  <c r="BG103"/>
  <c r="BF103"/>
  <c r="T103"/>
  <c r="R103"/>
  <c r="P103"/>
  <c r="BI99"/>
  <c r="BH99"/>
  <c r="BG99"/>
  <c r="BF99"/>
  <c r="T99"/>
  <c r="R99"/>
  <c r="P99"/>
  <c r="BI96"/>
  <c r="BH96"/>
  <c r="BG96"/>
  <c r="BF96"/>
  <c r="T96"/>
  <c r="R96"/>
  <c r="P96"/>
  <c r="BI92"/>
  <c r="BH92"/>
  <c r="BG92"/>
  <c r="BF92"/>
  <c r="T92"/>
  <c r="R92"/>
  <c r="P92"/>
  <c r="BI88"/>
  <c r="BH88"/>
  <c r="BG88"/>
  <c r="BF88"/>
  <c r="T88"/>
  <c r="R88"/>
  <c r="P88"/>
  <c r="F80"/>
  <c r="E78"/>
  <c r="F56"/>
  <c r="E54"/>
  <c r="J26"/>
  <c r="E26"/>
  <c r="J83"/>
  <c r="J25"/>
  <c r="J23"/>
  <c r="E23"/>
  <c r="J82"/>
  <c r="J22"/>
  <c r="J20"/>
  <c r="E20"/>
  <c r="F83"/>
  <c r="J19"/>
  <c r="J17"/>
  <c r="E17"/>
  <c r="F82"/>
  <c r="J16"/>
  <c r="J14"/>
  <c r="J56"/>
  <c r="E7"/>
  <c r="E50"/>
  <c i="2" r="J39"/>
  <c r="J38"/>
  <c i="1" r="AY56"/>
  <c i="2" r="J37"/>
  <c i="1" r="AX56"/>
  <c i="2" r="BI1287"/>
  <c r="BH1287"/>
  <c r="BG1287"/>
  <c r="BF1287"/>
  <c r="T1287"/>
  <c r="T1286"/>
  <c r="R1287"/>
  <c r="R1286"/>
  <c r="P1287"/>
  <c r="P1286"/>
  <c r="BI1284"/>
  <c r="BH1284"/>
  <c r="BG1284"/>
  <c r="BF1284"/>
  <c r="T1284"/>
  <c r="R1284"/>
  <c r="P1284"/>
  <c r="BI1282"/>
  <c r="BH1282"/>
  <c r="BG1282"/>
  <c r="BF1282"/>
  <c r="T1282"/>
  <c r="R1282"/>
  <c r="P1282"/>
  <c r="BI1280"/>
  <c r="BH1280"/>
  <c r="BG1280"/>
  <c r="BF1280"/>
  <c r="T1280"/>
  <c r="R1280"/>
  <c r="P1280"/>
  <c r="BI1278"/>
  <c r="BH1278"/>
  <c r="BG1278"/>
  <c r="BF1278"/>
  <c r="T1278"/>
  <c r="R1278"/>
  <c r="P1278"/>
  <c r="BI1276"/>
  <c r="BH1276"/>
  <c r="BG1276"/>
  <c r="BF1276"/>
  <c r="T1276"/>
  <c r="R1276"/>
  <c r="P1276"/>
  <c r="BI1274"/>
  <c r="BH1274"/>
  <c r="BG1274"/>
  <c r="BF1274"/>
  <c r="T1274"/>
  <c r="R1274"/>
  <c r="P1274"/>
  <c r="BI1272"/>
  <c r="BH1272"/>
  <c r="BG1272"/>
  <c r="BF1272"/>
  <c r="T1272"/>
  <c r="R1272"/>
  <c r="P1272"/>
  <c r="BI1270"/>
  <c r="BH1270"/>
  <c r="BG1270"/>
  <c r="BF1270"/>
  <c r="T1270"/>
  <c r="R1270"/>
  <c r="P1270"/>
  <c r="BI1264"/>
  <c r="BH1264"/>
  <c r="BG1264"/>
  <c r="BF1264"/>
  <c r="T1264"/>
  <c r="T1263"/>
  <c r="R1264"/>
  <c r="R1263"/>
  <c r="P1264"/>
  <c r="P1263"/>
  <c r="BI1260"/>
  <c r="BH1260"/>
  <c r="BG1260"/>
  <c r="BF1260"/>
  <c r="T1260"/>
  <c r="R1260"/>
  <c r="P1260"/>
  <c r="BI1257"/>
  <c r="BH1257"/>
  <c r="BG1257"/>
  <c r="BF1257"/>
  <c r="T1257"/>
  <c r="R1257"/>
  <c r="P1257"/>
  <c r="BI1248"/>
  <c r="BH1248"/>
  <c r="BG1248"/>
  <c r="BF1248"/>
  <c r="T1248"/>
  <c r="R1248"/>
  <c r="P1248"/>
  <c r="BI1245"/>
  <c r="BH1245"/>
  <c r="BG1245"/>
  <c r="BF1245"/>
  <c r="T1245"/>
  <c r="R1245"/>
  <c r="P1245"/>
  <c r="BI1241"/>
  <c r="BH1241"/>
  <c r="BG1241"/>
  <c r="BF1241"/>
  <c r="T1241"/>
  <c r="R1241"/>
  <c r="P1241"/>
  <c r="BI1238"/>
  <c r="BH1238"/>
  <c r="BG1238"/>
  <c r="BF1238"/>
  <c r="T1238"/>
  <c r="R1238"/>
  <c r="P1238"/>
  <c r="BI1234"/>
  <c r="BH1234"/>
  <c r="BG1234"/>
  <c r="BF1234"/>
  <c r="T1234"/>
  <c r="R1234"/>
  <c r="P1234"/>
  <c r="BI1225"/>
  <c r="BH1225"/>
  <c r="BG1225"/>
  <c r="BF1225"/>
  <c r="T1225"/>
  <c r="R1225"/>
  <c r="P1225"/>
  <c r="BI1223"/>
  <c r="BH1223"/>
  <c r="BG1223"/>
  <c r="BF1223"/>
  <c r="T1223"/>
  <c r="R1223"/>
  <c r="P1223"/>
  <c r="BI1219"/>
  <c r="BH1219"/>
  <c r="BG1219"/>
  <c r="BF1219"/>
  <c r="T1219"/>
  <c r="R1219"/>
  <c r="P1219"/>
  <c r="BI1216"/>
  <c r="BH1216"/>
  <c r="BG1216"/>
  <c r="BF1216"/>
  <c r="T1216"/>
  <c r="R1216"/>
  <c r="P1216"/>
  <c r="BI1212"/>
  <c r="BH1212"/>
  <c r="BG1212"/>
  <c r="BF1212"/>
  <c r="T1212"/>
  <c r="R1212"/>
  <c r="P1212"/>
  <c r="BI1206"/>
  <c r="BH1206"/>
  <c r="BG1206"/>
  <c r="BF1206"/>
  <c r="T1206"/>
  <c r="R1206"/>
  <c r="P1206"/>
  <c r="BI1202"/>
  <c r="BH1202"/>
  <c r="BG1202"/>
  <c r="BF1202"/>
  <c r="T1202"/>
  <c r="R1202"/>
  <c r="P1202"/>
  <c r="BI1198"/>
  <c r="BH1198"/>
  <c r="BG1198"/>
  <c r="BF1198"/>
  <c r="T1198"/>
  <c r="R1198"/>
  <c r="P1198"/>
  <c r="BI1195"/>
  <c r="BH1195"/>
  <c r="BG1195"/>
  <c r="BF1195"/>
  <c r="T1195"/>
  <c r="R1195"/>
  <c r="P1195"/>
  <c r="BI1193"/>
  <c r="BH1193"/>
  <c r="BG1193"/>
  <c r="BF1193"/>
  <c r="T1193"/>
  <c r="R1193"/>
  <c r="P1193"/>
  <c r="BI1192"/>
  <c r="BH1192"/>
  <c r="BG1192"/>
  <c r="BF1192"/>
  <c r="T1192"/>
  <c r="R1192"/>
  <c r="P1192"/>
  <c r="BI1190"/>
  <c r="BH1190"/>
  <c r="BG1190"/>
  <c r="BF1190"/>
  <c r="T1190"/>
  <c r="R1190"/>
  <c r="P1190"/>
  <c r="BI1186"/>
  <c r="BH1186"/>
  <c r="BG1186"/>
  <c r="BF1186"/>
  <c r="T1186"/>
  <c r="R1186"/>
  <c r="P1186"/>
  <c r="BI1183"/>
  <c r="BH1183"/>
  <c r="BG1183"/>
  <c r="BF1183"/>
  <c r="T1183"/>
  <c r="R1183"/>
  <c r="P1183"/>
  <c r="BI1174"/>
  <c r="BH1174"/>
  <c r="BG1174"/>
  <c r="BF1174"/>
  <c r="T1174"/>
  <c r="R1174"/>
  <c r="P1174"/>
  <c r="BI1167"/>
  <c r="BH1167"/>
  <c r="BG1167"/>
  <c r="BF1167"/>
  <c r="T1167"/>
  <c r="R1167"/>
  <c r="P1167"/>
  <c r="BI1160"/>
  <c r="BH1160"/>
  <c r="BG1160"/>
  <c r="BF1160"/>
  <c r="T1160"/>
  <c r="R1160"/>
  <c r="P1160"/>
  <c r="BI1155"/>
  <c r="BH1155"/>
  <c r="BG1155"/>
  <c r="BF1155"/>
  <c r="T1155"/>
  <c r="R1155"/>
  <c r="P1155"/>
  <c r="BI1148"/>
  <c r="BH1148"/>
  <c r="BG1148"/>
  <c r="BF1148"/>
  <c r="T1148"/>
  <c r="R1148"/>
  <c r="P1148"/>
  <c r="BI1141"/>
  <c r="BH1141"/>
  <c r="BG1141"/>
  <c r="BF1141"/>
  <c r="T1141"/>
  <c r="R1141"/>
  <c r="P1141"/>
  <c r="BI1136"/>
  <c r="BH1136"/>
  <c r="BG1136"/>
  <c r="BF1136"/>
  <c r="T1136"/>
  <c r="R1136"/>
  <c r="P1136"/>
  <c r="BI1115"/>
  <c r="BH1115"/>
  <c r="BG1115"/>
  <c r="BF1115"/>
  <c r="T1115"/>
  <c r="R1115"/>
  <c r="P1115"/>
  <c r="BI1110"/>
  <c r="BH1110"/>
  <c r="BG1110"/>
  <c r="BF1110"/>
  <c r="T1110"/>
  <c r="R1110"/>
  <c r="P1110"/>
  <c r="BI1101"/>
  <c r="BH1101"/>
  <c r="BG1101"/>
  <c r="BF1101"/>
  <c r="T1101"/>
  <c r="R1101"/>
  <c r="P1101"/>
  <c r="BI1096"/>
  <c r="BH1096"/>
  <c r="BG1096"/>
  <c r="BF1096"/>
  <c r="T1096"/>
  <c r="R1096"/>
  <c r="P1096"/>
  <c r="BI1085"/>
  <c r="BH1085"/>
  <c r="BG1085"/>
  <c r="BF1085"/>
  <c r="T1085"/>
  <c r="R1085"/>
  <c r="P1085"/>
  <c r="BI1082"/>
  <c r="BH1082"/>
  <c r="BG1082"/>
  <c r="BF1082"/>
  <c r="T1082"/>
  <c r="R1082"/>
  <c r="P1082"/>
  <c r="BI1078"/>
  <c r="BH1078"/>
  <c r="BG1078"/>
  <c r="BF1078"/>
  <c r="T1078"/>
  <c r="R1078"/>
  <c r="P1078"/>
  <c r="BI1071"/>
  <c r="BH1071"/>
  <c r="BG1071"/>
  <c r="BF1071"/>
  <c r="T1071"/>
  <c r="R1071"/>
  <c r="P1071"/>
  <c r="BI1067"/>
  <c r="BH1067"/>
  <c r="BG1067"/>
  <c r="BF1067"/>
  <c r="T1067"/>
  <c r="R1067"/>
  <c r="P1067"/>
  <c r="BI1061"/>
  <c r="BH1061"/>
  <c r="BG1061"/>
  <c r="BF1061"/>
  <c r="T1061"/>
  <c r="R1061"/>
  <c r="P1061"/>
  <c r="BI1052"/>
  <c r="BH1052"/>
  <c r="BG1052"/>
  <c r="BF1052"/>
  <c r="T1052"/>
  <c r="R1052"/>
  <c r="P1052"/>
  <c r="BI1047"/>
  <c r="BH1047"/>
  <c r="BG1047"/>
  <c r="BF1047"/>
  <c r="T1047"/>
  <c r="R1047"/>
  <c r="P1047"/>
  <c r="BI1038"/>
  <c r="BH1038"/>
  <c r="BG1038"/>
  <c r="BF1038"/>
  <c r="T1038"/>
  <c r="R1038"/>
  <c r="P1038"/>
  <c r="BI1029"/>
  <c r="BH1029"/>
  <c r="BG1029"/>
  <c r="BF1029"/>
  <c r="T1029"/>
  <c r="R1029"/>
  <c r="P1029"/>
  <c r="BI1022"/>
  <c r="BH1022"/>
  <c r="BG1022"/>
  <c r="BF1022"/>
  <c r="T1022"/>
  <c r="R1022"/>
  <c r="P1022"/>
  <c r="BI1019"/>
  <c r="BH1019"/>
  <c r="BG1019"/>
  <c r="BF1019"/>
  <c r="T1019"/>
  <c r="R1019"/>
  <c r="P1019"/>
  <c r="BI1010"/>
  <c r="BH1010"/>
  <c r="BG1010"/>
  <c r="BF1010"/>
  <c r="T1010"/>
  <c r="R1010"/>
  <c r="P1010"/>
  <c r="BI1001"/>
  <c r="BH1001"/>
  <c r="BG1001"/>
  <c r="BF1001"/>
  <c r="T1001"/>
  <c r="R1001"/>
  <c r="P1001"/>
  <c r="BI997"/>
  <c r="BH997"/>
  <c r="BG997"/>
  <c r="BF997"/>
  <c r="T997"/>
  <c r="R997"/>
  <c r="P997"/>
  <c r="BI989"/>
  <c r="BH989"/>
  <c r="BG989"/>
  <c r="BF989"/>
  <c r="T989"/>
  <c r="R989"/>
  <c r="P989"/>
  <c r="BI976"/>
  <c r="BH976"/>
  <c r="BG976"/>
  <c r="BF976"/>
  <c r="T976"/>
  <c r="R976"/>
  <c r="P976"/>
  <c r="BI956"/>
  <c r="BH956"/>
  <c r="BG956"/>
  <c r="BF956"/>
  <c r="T956"/>
  <c r="T955"/>
  <c r="R956"/>
  <c r="R955"/>
  <c r="P956"/>
  <c r="P955"/>
  <c r="BI953"/>
  <c r="BH953"/>
  <c r="BG953"/>
  <c r="BF953"/>
  <c r="T953"/>
  <c r="R953"/>
  <c r="P953"/>
  <c r="BI951"/>
  <c r="BH951"/>
  <c r="BG951"/>
  <c r="BF951"/>
  <c r="T951"/>
  <c r="R951"/>
  <c r="P951"/>
  <c r="BI949"/>
  <c r="BH949"/>
  <c r="BG949"/>
  <c r="BF949"/>
  <c r="T949"/>
  <c r="R949"/>
  <c r="P949"/>
  <c r="BI946"/>
  <c r="BH946"/>
  <c r="BG946"/>
  <c r="BF946"/>
  <c r="T946"/>
  <c r="R946"/>
  <c r="P946"/>
  <c r="BI943"/>
  <c r="BH943"/>
  <c r="BG943"/>
  <c r="BF943"/>
  <c r="T943"/>
  <c r="R943"/>
  <c r="P943"/>
  <c r="BI940"/>
  <c r="BH940"/>
  <c r="BG940"/>
  <c r="BF940"/>
  <c r="T940"/>
  <c r="R940"/>
  <c r="P940"/>
  <c r="BI938"/>
  <c r="BH938"/>
  <c r="BG938"/>
  <c r="BF938"/>
  <c r="T938"/>
  <c r="R938"/>
  <c r="P938"/>
  <c r="BI935"/>
  <c r="BH935"/>
  <c r="BG935"/>
  <c r="BF935"/>
  <c r="T935"/>
  <c r="R935"/>
  <c r="P935"/>
  <c r="BI931"/>
  <c r="BH931"/>
  <c r="BG931"/>
  <c r="BF931"/>
  <c r="T931"/>
  <c r="R931"/>
  <c r="P931"/>
  <c r="BI930"/>
  <c r="BH930"/>
  <c r="BG930"/>
  <c r="BF930"/>
  <c r="T930"/>
  <c r="R930"/>
  <c r="P930"/>
  <c r="BI929"/>
  <c r="BH929"/>
  <c r="BG929"/>
  <c r="BF929"/>
  <c r="T929"/>
  <c r="R929"/>
  <c r="P929"/>
  <c r="BI926"/>
  <c r="BH926"/>
  <c r="BG926"/>
  <c r="BF926"/>
  <c r="T926"/>
  <c r="R926"/>
  <c r="P926"/>
  <c r="BI918"/>
  <c r="BH918"/>
  <c r="BG918"/>
  <c r="BF918"/>
  <c r="T918"/>
  <c r="R918"/>
  <c r="P918"/>
  <c r="BI915"/>
  <c r="BH915"/>
  <c r="BG915"/>
  <c r="BF915"/>
  <c r="T915"/>
  <c r="R915"/>
  <c r="P915"/>
  <c r="BI912"/>
  <c r="BH912"/>
  <c r="BG912"/>
  <c r="BF912"/>
  <c r="T912"/>
  <c r="R912"/>
  <c r="P912"/>
  <c r="BI909"/>
  <c r="BH909"/>
  <c r="BG909"/>
  <c r="BF909"/>
  <c r="T909"/>
  <c r="T908"/>
  <c r="R909"/>
  <c r="R908"/>
  <c r="P909"/>
  <c r="P908"/>
  <c r="BI905"/>
  <c r="BH905"/>
  <c r="BG905"/>
  <c r="BF905"/>
  <c r="T905"/>
  <c r="R905"/>
  <c r="P905"/>
  <c r="BI902"/>
  <c r="BH902"/>
  <c r="BG902"/>
  <c r="BF902"/>
  <c r="T902"/>
  <c r="R902"/>
  <c r="P902"/>
  <c r="BI899"/>
  <c r="BH899"/>
  <c r="BG899"/>
  <c r="BF899"/>
  <c r="T899"/>
  <c r="R899"/>
  <c r="P899"/>
  <c r="BI896"/>
  <c r="BH896"/>
  <c r="BG896"/>
  <c r="BF896"/>
  <c r="T896"/>
  <c r="R896"/>
  <c r="P896"/>
  <c r="BI893"/>
  <c r="BH893"/>
  <c r="BG893"/>
  <c r="BF893"/>
  <c r="T893"/>
  <c r="R893"/>
  <c r="P893"/>
  <c r="BI886"/>
  <c r="BH886"/>
  <c r="BG886"/>
  <c r="BF886"/>
  <c r="T886"/>
  <c r="R886"/>
  <c r="P886"/>
  <c r="BI879"/>
  <c r="BH879"/>
  <c r="BG879"/>
  <c r="BF879"/>
  <c r="T879"/>
  <c r="R879"/>
  <c r="P879"/>
  <c r="BI875"/>
  <c r="BH875"/>
  <c r="BG875"/>
  <c r="BF875"/>
  <c r="T875"/>
  <c r="R875"/>
  <c r="P875"/>
  <c r="BI872"/>
  <c r="BH872"/>
  <c r="BG872"/>
  <c r="BF872"/>
  <c r="T872"/>
  <c r="R872"/>
  <c r="P872"/>
  <c r="BI865"/>
  <c r="BH865"/>
  <c r="BG865"/>
  <c r="BF865"/>
  <c r="T865"/>
  <c r="R865"/>
  <c r="P865"/>
  <c r="BI857"/>
  <c r="BH857"/>
  <c r="BG857"/>
  <c r="BF857"/>
  <c r="T857"/>
  <c r="R857"/>
  <c r="P857"/>
  <c r="BI848"/>
  <c r="BH848"/>
  <c r="BG848"/>
  <c r="BF848"/>
  <c r="T848"/>
  <c r="R848"/>
  <c r="P848"/>
  <c r="BI839"/>
  <c r="BH839"/>
  <c r="BG839"/>
  <c r="BF839"/>
  <c r="T839"/>
  <c r="R839"/>
  <c r="P839"/>
  <c r="BI832"/>
  <c r="BH832"/>
  <c r="BG832"/>
  <c r="BF832"/>
  <c r="T832"/>
  <c r="R832"/>
  <c r="P832"/>
  <c r="BI810"/>
  <c r="BH810"/>
  <c r="BG810"/>
  <c r="BF810"/>
  <c r="T810"/>
  <c r="R810"/>
  <c r="P810"/>
  <c r="BI791"/>
  <c r="BH791"/>
  <c r="BG791"/>
  <c r="BF791"/>
  <c r="T791"/>
  <c r="R791"/>
  <c r="P791"/>
  <c r="BI785"/>
  <c r="BH785"/>
  <c r="BG785"/>
  <c r="BF785"/>
  <c r="T785"/>
  <c r="R785"/>
  <c r="P785"/>
  <c r="BI782"/>
  <c r="BH782"/>
  <c r="BG782"/>
  <c r="BF782"/>
  <c r="T782"/>
  <c r="R782"/>
  <c r="P782"/>
  <c r="BI771"/>
  <c r="BH771"/>
  <c r="BG771"/>
  <c r="BF771"/>
  <c r="T771"/>
  <c r="R771"/>
  <c r="P771"/>
  <c r="BI761"/>
  <c r="BH761"/>
  <c r="BG761"/>
  <c r="BF761"/>
  <c r="T761"/>
  <c r="R761"/>
  <c r="P761"/>
  <c r="BI752"/>
  <c r="BH752"/>
  <c r="BG752"/>
  <c r="BF752"/>
  <c r="T752"/>
  <c r="R752"/>
  <c r="P752"/>
  <c r="BI743"/>
  <c r="BH743"/>
  <c r="BG743"/>
  <c r="BF743"/>
  <c r="T743"/>
  <c r="R743"/>
  <c r="P743"/>
  <c r="BI732"/>
  <c r="BH732"/>
  <c r="BG732"/>
  <c r="BF732"/>
  <c r="T732"/>
  <c r="R732"/>
  <c r="P732"/>
  <c r="BI729"/>
  <c r="BH729"/>
  <c r="BG729"/>
  <c r="BF729"/>
  <c r="T729"/>
  <c r="R729"/>
  <c r="P729"/>
  <c r="BI725"/>
  <c r="BH725"/>
  <c r="BG725"/>
  <c r="BF725"/>
  <c r="T725"/>
  <c r="R725"/>
  <c r="P725"/>
  <c r="BI722"/>
  <c r="BH722"/>
  <c r="BG722"/>
  <c r="BF722"/>
  <c r="T722"/>
  <c r="R722"/>
  <c r="P722"/>
  <c r="BI715"/>
  <c r="BH715"/>
  <c r="BG715"/>
  <c r="BF715"/>
  <c r="T715"/>
  <c r="R715"/>
  <c r="P715"/>
  <c r="BI711"/>
  <c r="BH711"/>
  <c r="BG711"/>
  <c r="BF711"/>
  <c r="T711"/>
  <c r="R711"/>
  <c r="P711"/>
  <c r="BI708"/>
  <c r="BH708"/>
  <c r="BG708"/>
  <c r="BF708"/>
  <c r="T708"/>
  <c r="R708"/>
  <c r="P708"/>
  <c r="BI705"/>
  <c r="BH705"/>
  <c r="BG705"/>
  <c r="BF705"/>
  <c r="T705"/>
  <c r="R705"/>
  <c r="P705"/>
  <c r="BI699"/>
  <c r="BH699"/>
  <c r="BG699"/>
  <c r="BF699"/>
  <c r="T699"/>
  <c r="R699"/>
  <c r="P699"/>
  <c r="BI696"/>
  <c r="BH696"/>
  <c r="BG696"/>
  <c r="BF696"/>
  <c r="T696"/>
  <c r="R696"/>
  <c r="P696"/>
  <c r="BI692"/>
  <c r="BH692"/>
  <c r="BG692"/>
  <c r="BF692"/>
  <c r="T692"/>
  <c r="R692"/>
  <c r="P692"/>
  <c r="BI687"/>
  <c r="BH687"/>
  <c r="BG687"/>
  <c r="BF687"/>
  <c r="T687"/>
  <c r="T686"/>
  <c r="R687"/>
  <c r="R686"/>
  <c r="P687"/>
  <c r="P686"/>
  <c r="BI683"/>
  <c r="BH683"/>
  <c r="BG683"/>
  <c r="BF683"/>
  <c r="T683"/>
  <c r="R683"/>
  <c r="P683"/>
  <c r="BI680"/>
  <c r="BH680"/>
  <c r="BG680"/>
  <c r="BF680"/>
  <c r="T680"/>
  <c r="R680"/>
  <c r="P680"/>
  <c r="BI677"/>
  <c r="BH677"/>
  <c r="BG677"/>
  <c r="BF677"/>
  <c r="T677"/>
  <c r="R677"/>
  <c r="P677"/>
  <c r="BI672"/>
  <c r="BH672"/>
  <c r="BG672"/>
  <c r="BF672"/>
  <c r="T672"/>
  <c r="R672"/>
  <c r="P672"/>
  <c r="BI669"/>
  <c r="BH669"/>
  <c r="BG669"/>
  <c r="BF669"/>
  <c r="T669"/>
  <c r="R669"/>
  <c r="P669"/>
  <c r="BI666"/>
  <c r="BH666"/>
  <c r="BG666"/>
  <c r="BF666"/>
  <c r="T666"/>
  <c r="R666"/>
  <c r="P666"/>
  <c r="BI660"/>
  <c r="BH660"/>
  <c r="BG660"/>
  <c r="BF660"/>
  <c r="T660"/>
  <c r="T652"/>
  <c r="R660"/>
  <c r="R652"/>
  <c r="P660"/>
  <c r="P652"/>
  <c r="BI653"/>
  <c r="BH653"/>
  <c r="BG653"/>
  <c r="BF653"/>
  <c r="T653"/>
  <c r="R653"/>
  <c r="P653"/>
  <c r="BI647"/>
  <c r="BH647"/>
  <c r="BG647"/>
  <c r="BF647"/>
  <c r="T647"/>
  <c r="T646"/>
  <c r="R647"/>
  <c r="R646"/>
  <c r="P647"/>
  <c r="P646"/>
  <c r="BI642"/>
  <c r="BH642"/>
  <c r="BG642"/>
  <c r="BF642"/>
  <c r="T642"/>
  <c r="R642"/>
  <c r="P642"/>
  <c r="BI637"/>
  <c r="BH637"/>
  <c r="BG637"/>
  <c r="BF637"/>
  <c r="T637"/>
  <c r="R637"/>
  <c r="P637"/>
  <c r="BI625"/>
  <c r="BH625"/>
  <c r="BG625"/>
  <c r="BF625"/>
  <c r="T625"/>
  <c r="R625"/>
  <c r="P625"/>
  <c r="BI619"/>
  <c r="BH619"/>
  <c r="BG619"/>
  <c r="BF619"/>
  <c r="T619"/>
  <c r="R619"/>
  <c r="P619"/>
  <c r="BI609"/>
  <c r="BH609"/>
  <c r="BG609"/>
  <c r="BF609"/>
  <c r="T609"/>
  <c r="R609"/>
  <c r="P609"/>
  <c r="BI601"/>
  <c r="BH601"/>
  <c r="BG601"/>
  <c r="BF601"/>
  <c r="T601"/>
  <c r="R601"/>
  <c r="P601"/>
  <c r="BI597"/>
  <c r="BH597"/>
  <c r="BG597"/>
  <c r="BF597"/>
  <c r="T597"/>
  <c r="R597"/>
  <c r="P597"/>
  <c r="BI590"/>
  <c r="BH590"/>
  <c r="BG590"/>
  <c r="BF590"/>
  <c r="T590"/>
  <c r="R590"/>
  <c r="P590"/>
  <c r="BI584"/>
  <c r="BH584"/>
  <c r="BG584"/>
  <c r="BF584"/>
  <c r="T584"/>
  <c r="R584"/>
  <c r="P584"/>
  <c r="BI579"/>
  <c r="BH579"/>
  <c r="BG579"/>
  <c r="BF579"/>
  <c r="T579"/>
  <c r="R579"/>
  <c r="P579"/>
  <c r="BI574"/>
  <c r="BH574"/>
  <c r="BG574"/>
  <c r="BF574"/>
  <c r="T574"/>
  <c r="R574"/>
  <c r="P574"/>
  <c r="BI567"/>
  <c r="BH567"/>
  <c r="BG567"/>
  <c r="BF567"/>
  <c r="T567"/>
  <c r="R567"/>
  <c r="P567"/>
  <c r="BI560"/>
  <c r="BH560"/>
  <c r="BG560"/>
  <c r="BF560"/>
  <c r="T560"/>
  <c r="R560"/>
  <c r="P560"/>
  <c r="BI554"/>
  <c r="BH554"/>
  <c r="BG554"/>
  <c r="BF554"/>
  <c r="T554"/>
  <c r="R554"/>
  <c r="P554"/>
  <c r="BI548"/>
  <c r="BH548"/>
  <c r="BG548"/>
  <c r="BF548"/>
  <c r="T548"/>
  <c r="R548"/>
  <c r="P548"/>
  <c r="BI545"/>
  <c r="BH545"/>
  <c r="BG545"/>
  <c r="BF545"/>
  <c r="T545"/>
  <c r="R545"/>
  <c r="P545"/>
  <c r="BI540"/>
  <c r="BH540"/>
  <c r="BG540"/>
  <c r="BF540"/>
  <c r="T540"/>
  <c r="R540"/>
  <c r="P540"/>
  <c r="BI493"/>
  <c r="BH493"/>
  <c r="BG493"/>
  <c r="BF493"/>
  <c r="T493"/>
  <c r="R493"/>
  <c r="P493"/>
  <c r="BI488"/>
  <c r="BH488"/>
  <c r="BG488"/>
  <c r="BF488"/>
  <c r="T488"/>
  <c r="R488"/>
  <c r="P488"/>
  <c r="BI477"/>
  <c r="BH477"/>
  <c r="BG477"/>
  <c r="BF477"/>
  <c r="T477"/>
  <c r="R477"/>
  <c r="P477"/>
  <c r="BI466"/>
  <c r="BH466"/>
  <c r="BG466"/>
  <c r="BF466"/>
  <c r="T466"/>
  <c r="R466"/>
  <c r="P466"/>
  <c r="BI459"/>
  <c r="BH459"/>
  <c r="BG459"/>
  <c r="BF459"/>
  <c r="T459"/>
  <c r="R459"/>
  <c r="P459"/>
  <c r="BI455"/>
  <c r="BH455"/>
  <c r="BG455"/>
  <c r="BF455"/>
  <c r="T455"/>
  <c r="R455"/>
  <c r="P455"/>
  <c r="BI451"/>
  <c r="BH451"/>
  <c r="BG451"/>
  <c r="BF451"/>
  <c r="T451"/>
  <c r="R451"/>
  <c r="P451"/>
  <c r="BI397"/>
  <c r="BH397"/>
  <c r="BG397"/>
  <c r="BF397"/>
  <c r="T397"/>
  <c r="R397"/>
  <c r="P397"/>
  <c r="BI388"/>
  <c r="BH388"/>
  <c r="BG388"/>
  <c r="BF388"/>
  <c r="T388"/>
  <c r="R388"/>
  <c r="P388"/>
  <c r="BI382"/>
  <c r="BH382"/>
  <c r="BG382"/>
  <c r="BF382"/>
  <c r="T382"/>
  <c r="R382"/>
  <c r="P382"/>
  <c r="BI351"/>
  <c r="BH351"/>
  <c r="BG351"/>
  <c r="BF351"/>
  <c r="T351"/>
  <c r="R351"/>
  <c r="P351"/>
  <c r="BI342"/>
  <c r="BH342"/>
  <c r="BG342"/>
  <c r="BF342"/>
  <c r="T342"/>
  <c r="R342"/>
  <c r="P342"/>
  <c r="BI337"/>
  <c r="BH337"/>
  <c r="BG337"/>
  <c r="BF337"/>
  <c r="T337"/>
  <c r="R337"/>
  <c r="P337"/>
  <c r="BI303"/>
  <c r="BH303"/>
  <c r="BG303"/>
  <c r="BF303"/>
  <c r="T303"/>
  <c r="R303"/>
  <c r="P303"/>
  <c r="BI294"/>
  <c r="BH294"/>
  <c r="BG294"/>
  <c r="BF294"/>
  <c r="T294"/>
  <c r="R294"/>
  <c r="P294"/>
  <c r="BI287"/>
  <c r="BH287"/>
  <c r="BG287"/>
  <c r="BF287"/>
  <c r="T287"/>
  <c r="R287"/>
  <c r="P287"/>
  <c r="BI282"/>
  <c r="BH282"/>
  <c r="BG282"/>
  <c r="BF282"/>
  <c r="T282"/>
  <c r="R282"/>
  <c r="P282"/>
  <c r="BI276"/>
  <c r="BH276"/>
  <c r="BG276"/>
  <c r="BF276"/>
  <c r="T276"/>
  <c r="R276"/>
  <c r="P276"/>
  <c r="BI271"/>
  <c r="BH271"/>
  <c r="BG271"/>
  <c r="BF271"/>
  <c r="T271"/>
  <c r="R271"/>
  <c r="P271"/>
  <c r="BI266"/>
  <c r="BH266"/>
  <c r="BG266"/>
  <c r="BF266"/>
  <c r="T266"/>
  <c r="R266"/>
  <c r="P266"/>
  <c r="BI263"/>
  <c r="BH263"/>
  <c r="BG263"/>
  <c r="BF263"/>
  <c r="T263"/>
  <c r="R263"/>
  <c r="P263"/>
  <c r="BI257"/>
  <c r="BH257"/>
  <c r="BG257"/>
  <c r="BF257"/>
  <c r="T257"/>
  <c r="R257"/>
  <c r="P257"/>
  <c r="BI253"/>
  <c r="BH253"/>
  <c r="BG253"/>
  <c r="BF253"/>
  <c r="T253"/>
  <c r="R253"/>
  <c r="P253"/>
  <c r="BI249"/>
  <c r="BH249"/>
  <c r="BG249"/>
  <c r="BF249"/>
  <c r="T249"/>
  <c r="R249"/>
  <c r="P249"/>
  <c r="BI243"/>
  <c r="BH243"/>
  <c r="BG243"/>
  <c r="BF243"/>
  <c r="T243"/>
  <c r="R243"/>
  <c r="P243"/>
  <c r="BI240"/>
  <c r="BH240"/>
  <c r="BG240"/>
  <c r="BF240"/>
  <c r="T240"/>
  <c r="R240"/>
  <c r="P240"/>
  <c r="BI235"/>
  <c r="BH235"/>
  <c r="BG235"/>
  <c r="BF235"/>
  <c r="T235"/>
  <c r="R235"/>
  <c r="P235"/>
  <c r="BI232"/>
  <c r="BH232"/>
  <c r="BG232"/>
  <c r="BF232"/>
  <c r="T232"/>
  <c r="R232"/>
  <c r="P232"/>
  <c r="BI225"/>
  <c r="BH225"/>
  <c r="BG225"/>
  <c r="BF225"/>
  <c r="T225"/>
  <c r="R225"/>
  <c r="P225"/>
  <c r="BI220"/>
  <c r="BH220"/>
  <c r="BG220"/>
  <c r="BF220"/>
  <c r="T220"/>
  <c r="R220"/>
  <c r="P220"/>
  <c r="BI215"/>
  <c r="BH215"/>
  <c r="BG215"/>
  <c r="BF215"/>
  <c r="T215"/>
  <c r="R215"/>
  <c r="P215"/>
  <c r="BI205"/>
  <c r="BH205"/>
  <c r="BG205"/>
  <c r="BF205"/>
  <c r="T205"/>
  <c r="R205"/>
  <c r="P205"/>
  <c r="BI195"/>
  <c r="BH195"/>
  <c r="BG195"/>
  <c r="BF195"/>
  <c r="T195"/>
  <c r="R195"/>
  <c r="P195"/>
  <c r="BI189"/>
  <c r="BH189"/>
  <c r="BG189"/>
  <c r="BF189"/>
  <c r="T189"/>
  <c r="R189"/>
  <c r="P189"/>
  <c r="BI182"/>
  <c r="BH182"/>
  <c r="BG182"/>
  <c r="BF182"/>
  <c r="T182"/>
  <c r="R182"/>
  <c r="P182"/>
  <c r="BI176"/>
  <c r="BH176"/>
  <c r="BG176"/>
  <c r="BF176"/>
  <c r="T176"/>
  <c r="R176"/>
  <c r="P176"/>
  <c r="BI171"/>
  <c r="BH171"/>
  <c r="BG171"/>
  <c r="BF171"/>
  <c r="T171"/>
  <c r="R171"/>
  <c r="P171"/>
  <c r="BI167"/>
  <c r="BH167"/>
  <c r="BG167"/>
  <c r="BF167"/>
  <c r="T167"/>
  <c r="R167"/>
  <c r="P167"/>
  <c r="BI162"/>
  <c r="BH162"/>
  <c r="BG162"/>
  <c r="BF162"/>
  <c r="T162"/>
  <c r="R162"/>
  <c r="P162"/>
  <c r="BI159"/>
  <c r="BH159"/>
  <c r="BG159"/>
  <c r="BF159"/>
  <c r="T159"/>
  <c r="R159"/>
  <c r="P159"/>
  <c r="BI153"/>
  <c r="BH153"/>
  <c r="BG153"/>
  <c r="BF153"/>
  <c r="T153"/>
  <c r="R153"/>
  <c r="P153"/>
  <c r="BI149"/>
  <c r="BH149"/>
  <c r="BG149"/>
  <c r="BF149"/>
  <c r="T149"/>
  <c r="R149"/>
  <c r="P149"/>
  <c r="BI145"/>
  <c r="BH145"/>
  <c r="BG145"/>
  <c r="BF145"/>
  <c r="T145"/>
  <c r="R145"/>
  <c r="P145"/>
  <c r="BI139"/>
  <c r="BH139"/>
  <c r="BG139"/>
  <c r="BF139"/>
  <c r="T139"/>
  <c r="R139"/>
  <c r="P139"/>
  <c r="BI135"/>
  <c r="BH135"/>
  <c r="BG135"/>
  <c r="BF135"/>
  <c r="T135"/>
  <c r="R135"/>
  <c r="P135"/>
  <c r="BI132"/>
  <c r="BH132"/>
  <c r="BG132"/>
  <c r="BF132"/>
  <c r="T132"/>
  <c r="R132"/>
  <c r="P132"/>
  <c r="BI125"/>
  <c r="BH125"/>
  <c r="BG125"/>
  <c r="BF125"/>
  <c r="T125"/>
  <c r="R125"/>
  <c r="P125"/>
  <c r="BI113"/>
  <c r="BH113"/>
  <c r="BG113"/>
  <c r="BF113"/>
  <c r="T113"/>
  <c r="R113"/>
  <c r="P113"/>
  <c r="F104"/>
  <c r="E102"/>
  <c r="F56"/>
  <c r="E54"/>
  <c r="J26"/>
  <c r="E26"/>
  <c r="J107"/>
  <c r="J25"/>
  <c r="J23"/>
  <c r="E23"/>
  <c r="J106"/>
  <c r="J22"/>
  <c r="J20"/>
  <c r="E20"/>
  <c r="F107"/>
  <c r="J19"/>
  <c r="J17"/>
  <c r="E17"/>
  <c r="F58"/>
  <c r="J16"/>
  <c r="J14"/>
  <c r="J56"/>
  <c r="E7"/>
  <c r="E98"/>
  <c i="1" r="L50"/>
  <c r="AM50"/>
  <c r="AM49"/>
  <c r="L49"/>
  <c r="AM47"/>
  <c r="L47"/>
  <c r="L45"/>
  <c r="L44"/>
  <c i="2" r="BK1276"/>
  <c r="J1270"/>
  <c r="BK1248"/>
  <c r="J1234"/>
  <c r="J1190"/>
  <c r="J1174"/>
  <c r="BK1141"/>
  <c r="J1096"/>
  <c r="BK1071"/>
  <c r="J1038"/>
  <c r="J997"/>
  <c r="BK938"/>
  <c r="J909"/>
  <c r="BK886"/>
  <c r="BK865"/>
  <c r="BK785"/>
  <c r="J708"/>
  <c r="BK647"/>
  <c r="J609"/>
  <c r="J574"/>
  <c r="J554"/>
  <c r="BK488"/>
  <c r="BK271"/>
  <c r="J253"/>
  <c r="BK240"/>
  <c r="BK195"/>
  <c r="BK162"/>
  <c r="J132"/>
  <c r="J1238"/>
  <c r="J1223"/>
  <c r="J1216"/>
  <c r="BK1206"/>
  <c r="J1198"/>
  <c r="BK1101"/>
  <c r="BK1085"/>
  <c r="J1071"/>
  <c r="BK1029"/>
  <c r="BK940"/>
  <c r="BK929"/>
  <c r="BK915"/>
  <c r="J865"/>
  <c r="J832"/>
  <c r="BK729"/>
  <c r="BK711"/>
  <c r="J672"/>
  <c r="J642"/>
  <c r="BK609"/>
  <c r="J584"/>
  <c r="J540"/>
  <c r="J388"/>
  <c r="J337"/>
  <c r="BK287"/>
  <c r="BK253"/>
  <c r="BK232"/>
  <c r="J176"/>
  <c r="J153"/>
  <c r="J135"/>
  <c r="BK1270"/>
  <c r="BK1241"/>
  <c r="J1195"/>
  <c r="BK1190"/>
  <c r="BK1174"/>
  <c r="BK1148"/>
  <c r="BK1082"/>
  <c r="J1022"/>
  <c r="J976"/>
  <c r="BK951"/>
  <c r="BK935"/>
  <c r="J912"/>
  <c r="BK905"/>
  <c r="BK875"/>
  <c r="J839"/>
  <c r="J785"/>
  <c r="BK715"/>
  <c r="J699"/>
  <c r="BK687"/>
  <c r="BK677"/>
  <c r="J660"/>
  <c r="BK637"/>
  <c r="BK554"/>
  <c r="BK459"/>
  <c r="BK397"/>
  <c r="J266"/>
  <c r="J220"/>
  <c r="J195"/>
  <c r="BK171"/>
  <c r="J139"/>
  <c i="1" r="AS55"/>
  <c i="2" r="BK1284"/>
  <c r="BK1282"/>
  <c r="BK1278"/>
  <c r="BK1274"/>
  <c r="BK1257"/>
  <c r="BK1216"/>
  <c r="BK1195"/>
  <c r="J1167"/>
  <c r="J1115"/>
  <c r="J1101"/>
  <c r="J1052"/>
  <c r="J1001"/>
  <c r="BK956"/>
  <c r="J940"/>
  <c r="J931"/>
  <c r="BK926"/>
  <c r="J899"/>
  <c r="J879"/>
  <c r="J810"/>
  <c r="J752"/>
  <c r="J729"/>
  <c r="J715"/>
  <c r="J705"/>
  <c r="J692"/>
  <c r="J677"/>
  <c r="BK619"/>
  <c r="BK584"/>
  <c r="BK548"/>
  <c r="J488"/>
  <c r="J459"/>
  <c r="BK388"/>
  <c r="BK337"/>
  <c r="J287"/>
  <c r="J263"/>
  <c r="BK225"/>
  <c r="J167"/>
  <c r="BK139"/>
  <c r="J113"/>
  <c i="3" r="BK92"/>
  <c r="BK96"/>
  <c r="J103"/>
  <c r="BK110"/>
  <c i="4" r="BK88"/>
  <c r="BK94"/>
  <c i="2" r="J1272"/>
  <c r="BK1260"/>
  <c r="J1241"/>
  <c r="BK1219"/>
  <c r="J1186"/>
  <c r="BK1160"/>
  <c r="J1136"/>
  <c r="J1078"/>
  <c r="J1061"/>
  <c r="BK1022"/>
  <c r="BK949"/>
  <c r="J935"/>
  <c r="J905"/>
  <c r="J872"/>
  <c r="BK791"/>
  <c r="J743"/>
  <c r="BK653"/>
  <c r="J619"/>
  <c r="BK579"/>
  <c r="J560"/>
  <c r="J493"/>
  <c r="J276"/>
  <c r="BK263"/>
  <c r="BK243"/>
  <c r="BK215"/>
  <c r="J182"/>
  <c r="J145"/>
  <c r="J1248"/>
  <c r="BK1225"/>
  <c r="J1219"/>
  <c r="J1212"/>
  <c r="J1202"/>
  <c r="J1141"/>
  <c r="BK1096"/>
  <c r="BK1078"/>
  <c r="BK1010"/>
  <c r="BK997"/>
  <c r="BK931"/>
  <c r="J926"/>
  <c r="J886"/>
  <c r="J857"/>
  <c r="BK771"/>
  <c r="BK725"/>
  <c r="BK680"/>
  <c r="J666"/>
  <c r="J625"/>
  <c r="BK590"/>
  <c r="J548"/>
  <c r="J397"/>
  <c r="BK351"/>
  <c r="BK303"/>
  <c r="BK276"/>
  <c r="J240"/>
  <c r="J225"/>
  <c r="J171"/>
  <c r="J149"/>
  <c r="BK132"/>
  <c r="J1260"/>
  <c r="BK1234"/>
  <c r="BK1193"/>
  <c r="BK1186"/>
  <c r="J1160"/>
  <c r="BK1115"/>
  <c r="BK1052"/>
  <c r="BK1019"/>
  <c r="J956"/>
  <c r="BK946"/>
  <c r="BK918"/>
  <c r="BK909"/>
  <c r="J893"/>
  <c r="BK857"/>
  <c r="BK810"/>
  <c r="BK782"/>
  <c r="BK752"/>
  <c r="BK692"/>
  <c r="J680"/>
  <c r="BK666"/>
  <c r="J647"/>
  <c r="BK560"/>
  <c r="J477"/>
  <c r="J455"/>
  <c r="J382"/>
  <c r="J249"/>
  <c r="J215"/>
  <c r="BK182"/>
  <c r="J162"/>
  <c r="BK113"/>
  <c r="J1287"/>
  <c r="J1282"/>
  <c r="J1280"/>
  <c r="J1276"/>
  <c r="J1264"/>
  <c r="J1225"/>
  <c r="BK1212"/>
  <c r="J1193"/>
  <c r="BK1155"/>
  <c r="J1110"/>
  <c r="BK1061"/>
  <c r="J1019"/>
  <c r="BK976"/>
  <c r="BK953"/>
  <c r="BK943"/>
  <c r="BK930"/>
  <c r="J918"/>
  <c r="J896"/>
  <c r="J875"/>
  <c r="J771"/>
  <c r="BK743"/>
  <c r="J725"/>
  <c r="J711"/>
  <c r="BK699"/>
  <c r="BK683"/>
  <c r="BK625"/>
  <c r="J601"/>
  <c r="BK574"/>
  <c r="J545"/>
  <c r="BK477"/>
  <c r="J451"/>
  <c r="BK342"/>
  <c r="J303"/>
  <c r="J282"/>
  <c r="BK257"/>
  <c r="J205"/>
  <c r="BK153"/>
  <c r="BK125"/>
  <c i="3" r="J96"/>
  <c r="BK99"/>
  <c r="J88"/>
  <c r="J99"/>
  <c r="BK103"/>
  <c i="4" r="BK91"/>
  <c r="J105"/>
  <c r="J98"/>
  <c r="BK98"/>
  <c i="2" r="J1274"/>
  <c r="BK1264"/>
  <c r="J1257"/>
  <c r="BK1238"/>
  <c r="J1206"/>
  <c r="J1183"/>
  <c r="J1148"/>
  <c r="J1085"/>
  <c r="BK1067"/>
  <c r="BK1047"/>
  <c r="J1010"/>
  <c r="J946"/>
  <c r="BK912"/>
  <c r="BK902"/>
  <c r="BK839"/>
  <c r="J782"/>
  <c r="BK672"/>
  <c r="BK642"/>
  <c r="J590"/>
  <c r="BK567"/>
  <c r="BK545"/>
  <c r="BK382"/>
  <c r="BK266"/>
  <c r="BK249"/>
  <c r="J232"/>
  <c r="J189"/>
  <c r="BK159"/>
  <c i="1" r="AS57"/>
  <c i="2" r="BK1167"/>
  <c r="J1082"/>
  <c r="BK1038"/>
  <c r="BK1001"/>
  <c r="J951"/>
  <c r="J930"/>
  <c r="BK893"/>
  <c r="BK872"/>
  <c r="J848"/>
  <c r="BK732"/>
  <c r="BK722"/>
  <c r="BK669"/>
  <c r="J637"/>
  <c r="BK601"/>
  <c r="J567"/>
  <c r="BK493"/>
  <c r="J342"/>
  <c r="BK294"/>
  <c r="J257"/>
  <c r="J235"/>
  <c r="BK220"/>
  <c r="BK167"/>
  <c r="BK145"/>
  <c r="J125"/>
  <c r="J1245"/>
  <c r="BK1202"/>
  <c r="J1192"/>
  <c r="BK1183"/>
  <c r="J1155"/>
  <c r="BK1110"/>
  <c r="J1047"/>
  <c r="J989"/>
  <c r="J953"/>
  <c r="J943"/>
  <c r="J915"/>
  <c r="BK899"/>
  <c r="BK879"/>
  <c r="BK832"/>
  <c r="J791"/>
  <c r="J761"/>
  <c r="BK705"/>
  <c r="J696"/>
  <c r="J683"/>
  <c r="J669"/>
  <c r="J653"/>
  <c r="BK597"/>
  <c r="BK466"/>
  <c r="BK451"/>
  <c r="BK282"/>
  <c r="BK235"/>
  <c r="BK205"/>
  <c r="BK176"/>
  <c r="J159"/>
  <c r="BK1287"/>
  <c r="J1284"/>
  <c r="BK1280"/>
  <c r="J1278"/>
  <c r="BK1272"/>
  <c r="BK1245"/>
  <c r="BK1223"/>
  <c r="BK1198"/>
  <c r="BK1192"/>
  <c r="BK1136"/>
  <c r="J1067"/>
  <c r="J1029"/>
  <c r="BK989"/>
  <c r="J949"/>
  <c r="J938"/>
  <c r="J929"/>
  <c r="J902"/>
  <c r="BK896"/>
  <c r="BK848"/>
  <c r="BK761"/>
  <c r="J732"/>
  <c r="J722"/>
  <c r="BK708"/>
  <c r="BK696"/>
  <c r="J687"/>
  <c r="BK660"/>
  <c r="J597"/>
  <c r="J579"/>
  <c r="BK540"/>
  <c r="J466"/>
  <c r="BK455"/>
  <c r="J351"/>
  <c r="J294"/>
  <c r="J271"/>
  <c r="J243"/>
  <c r="BK189"/>
  <c r="BK149"/>
  <c r="BK135"/>
  <c i="3" r="BK107"/>
  <c r="J110"/>
  <c r="J92"/>
  <c r="J107"/>
  <c r="BK88"/>
  <c i="4" r="BK105"/>
  <c r="BK101"/>
  <c r="J88"/>
  <c r="J101"/>
  <c r="J91"/>
  <c r="J94"/>
  <c i="2" l="1" r="P214"/>
  <c r="BK624"/>
  <c r="J624"/>
  <c r="J70"/>
  <c r="P624"/>
  <c r="P665"/>
  <c r="BK714"/>
  <c r="J714"/>
  <c r="J77"/>
  <c r="R714"/>
  <c r="P878"/>
  <c r="BK975"/>
  <c r="J975"/>
  <c r="J82"/>
  <c r="T975"/>
  <c r="P1189"/>
  <c r="T1189"/>
  <c r="R1197"/>
  <c r="P1244"/>
  <c r="T1269"/>
  <c i="3" r="R87"/>
  <c r="R86"/>
  <c i="2" r="P112"/>
  <c r="R112"/>
  <c r="BK161"/>
  <c r="J161"/>
  <c r="J66"/>
  <c r="R161"/>
  <c r="T161"/>
  <c r="BK181"/>
  <c r="J181"/>
  <c r="J67"/>
  <c r="P181"/>
  <c r="R181"/>
  <c r="T181"/>
  <c r="T214"/>
  <c r="T624"/>
  <c r="T665"/>
  <c r="BK691"/>
  <c r="J691"/>
  <c r="J76"/>
  <c r="R691"/>
  <c r="T714"/>
  <c r="R878"/>
  <c r="BK911"/>
  <c r="J911"/>
  <c r="J80"/>
  <c r="T911"/>
  <c r="P975"/>
  <c r="BK1189"/>
  <c r="J1189"/>
  <c r="J83"/>
  <c r="R1189"/>
  <c r="P1197"/>
  <c r="BK1244"/>
  <c r="J1244"/>
  <c r="J85"/>
  <c r="R1244"/>
  <c r="P1269"/>
  <c i="3" r="T87"/>
  <c r="T86"/>
  <c i="4" r="BK87"/>
  <c r="J87"/>
  <c r="J64"/>
  <c r="T87"/>
  <c r="T86"/>
  <c i="2" r="BK112"/>
  <c r="J112"/>
  <c r="J65"/>
  <c r="T112"/>
  <c r="P161"/>
  <c r="BK214"/>
  <c r="J214"/>
  <c r="J68"/>
  <c r="R214"/>
  <c r="R624"/>
  <c r="BK665"/>
  <c r="J665"/>
  <c r="J73"/>
  <c r="R665"/>
  <c r="P691"/>
  <c r="T691"/>
  <c r="P714"/>
  <c r="BK878"/>
  <c r="J878"/>
  <c r="J78"/>
  <c r="T878"/>
  <c r="P911"/>
  <c r="R911"/>
  <c r="R975"/>
  <c r="BK1197"/>
  <c r="J1197"/>
  <c r="J84"/>
  <c r="T1197"/>
  <c r="T1244"/>
  <c r="BK1269"/>
  <c r="J1269"/>
  <c r="J87"/>
  <c r="R1269"/>
  <c i="3" r="BK87"/>
  <c r="J87"/>
  <c r="J64"/>
  <c r="P87"/>
  <c r="P86"/>
  <c i="1" r="AU58"/>
  <c i="4" r="P87"/>
  <c r="P86"/>
  <c i="1" r="AU59"/>
  <c i="4" r="R87"/>
  <c r="R86"/>
  <c i="2" r="BK646"/>
  <c r="J646"/>
  <c r="J71"/>
  <c r="BK908"/>
  <c r="J908"/>
  <c r="J79"/>
  <c r="BK1263"/>
  <c r="J1263"/>
  <c r="J86"/>
  <c r="BK1286"/>
  <c r="J1286"/>
  <c r="J88"/>
  <c r="BK652"/>
  <c r="J652"/>
  <c r="J72"/>
  <c r="BK686"/>
  <c r="J686"/>
  <c r="J74"/>
  <c r="BK955"/>
  <c r="J955"/>
  <c r="J81"/>
  <c i="4" r="J56"/>
  <c r="F59"/>
  <c r="BE88"/>
  <c r="BE101"/>
  <c r="J59"/>
  <c r="F82"/>
  <c r="BE94"/>
  <c r="BE105"/>
  <c r="E50"/>
  <c r="J58"/>
  <c r="BE91"/>
  <c r="BE98"/>
  <c i="3" r="J58"/>
  <c r="J80"/>
  <c r="BE107"/>
  <c i="2" r="BK690"/>
  <c r="J690"/>
  <c r="J75"/>
  <c i="3" r="F59"/>
  <c r="BE103"/>
  <c r="E74"/>
  <c r="BE92"/>
  <c r="BE96"/>
  <c r="F58"/>
  <c r="J59"/>
  <c r="BE88"/>
  <c r="BE99"/>
  <c r="BE110"/>
  <c i="2" r="E50"/>
  <c r="J58"/>
  <c r="F106"/>
  <c r="BE176"/>
  <c r="BE215"/>
  <c r="BE232"/>
  <c r="BE235"/>
  <c r="BE249"/>
  <c r="BE351"/>
  <c r="BE488"/>
  <c r="BE560"/>
  <c r="BE590"/>
  <c r="BE637"/>
  <c r="BE642"/>
  <c r="BE647"/>
  <c r="BE669"/>
  <c r="BE672"/>
  <c r="BE771"/>
  <c r="BE785"/>
  <c r="BE832"/>
  <c r="BE865"/>
  <c r="BE886"/>
  <c r="BE905"/>
  <c r="BE912"/>
  <c r="BE931"/>
  <c r="BE938"/>
  <c r="BE940"/>
  <c r="BE946"/>
  <c r="BE949"/>
  <c r="BE1022"/>
  <c r="BE1038"/>
  <c r="BE1071"/>
  <c r="BE1078"/>
  <c r="BE1085"/>
  <c r="BE1141"/>
  <c r="BE1160"/>
  <c r="BE1216"/>
  <c r="BE1234"/>
  <c r="BE1238"/>
  <c r="BE1270"/>
  <c r="BE1274"/>
  <c r="BE1276"/>
  <c r="BE1278"/>
  <c r="BE1280"/>
  <c r="BE1282"/>
  <c r="BE1284"/>
  <c r="BE1287"/>
  <c r="F59"/>
  <c r="J104"/>
  <c r="BE125"/>
  <c r="BE132"/>
  <c r="BE139"/>
  <c r="BE145"/>
  <c r="BE153"/>
  <c r="BE225"/>
  <c r="BE240"/>
  <c r="BE257"/>
  <c r="BE266"/>
  <c r="BE271"/>
  <c r="BE342"/>
  <c r="BE493"/>
  <c r="BE540"/>
  <c r="BE545"/>
  <c r="BE567"/>
  <c r="BE579"/>
  <c r="BE584"/>
  <c r="BE601"/>
  <c r="BE619"/>
  <c r="BE708"/>
  <c r="BE722"/>
  <c r="BE725"/>
  <c r="BE729"/>
  <c r="BE732"/>
  <c r="BE839"/>
  <c r="BE926"/>
  <c r="BE929"/>
  <c r="BE997"/>
  <c r="BE1029"/>
  <c r="BE1061"/>
  <c r="BE1067"/>
  <c r="BE1082"/>
  <c r="BE1096"/>
  <c r="BE1136"/>
  <c r="BE1192"/>
  <c r="BE1195"/>
  <c r="BE1206"/>
  <c r="BE1219"/>
  <c r="BE1225"/>
  <c r="BE1248"/>
  <c r="BE1257"/>
  <c r="BE1264"/>
  <c r="BE1272"/>
  <c r="J59"/>
  <c r="BE113"/>
  <c r="BE159"/>
  <c r="BE162"/>
  <c r="BE182"/>
  <c r="BE189"/>
  <c r="BE195"/>
  <c r="BE205"/>
  <c r="BE243"/>
  <c r="BE263"/>
  <c r="BE282"/>
  <c r="BE287"/>
  <c r="BE294"/>
  <c r="BE382"/>
  <c r="BE477"/>
  <c r="BE554"/>
  <c r="BE574"/>
  <c r="BE609"/>
  <c r="BE653"/>
  <c r="BE683"/>
  <c r="BE692"/>
  <c r="BE705"/>
  <c r="BE743"/>
  <c r="BE782"/>
  <c r="BE791"/>
  <c r="BE875"/>
  <c r="BE879"/>
  <c r="BE893"/>
  <c r="BE896"/>
  <c r="BE899"/>
  <c r="BE902"/>
  <c r="BE909"/>
  <c r="BE935"/>
  <c r="BE943"/>
  <c r="BE951"/>
  <c r="BE953"/>
  <c r="BE989"/>
  <c r="BE1001"/>
  <c r="BE1019"/>
  <c r="BE1047"/>
  <c r="BE1052"/>
  <c r="BE1115"/>
  <c r="BE1148"/>
  <c r="BE1155"/>
  <c r="BE1174"/>
  <c r="BE1183"/>
  <c r="BE1186"/>
  <c r="BE1190"/>
  <c r="BE1193"/>
  <c r="BE1241"/>
  <c r="BE1245"/>
  <c r="BE1260"/>
  <c r="BE135"/>
  <c r="BE149"/>
  <c r="BE167"/>
  <c r="BE171"/>
  <c r="BE220"/>
  <c r="BE253"/>
  <c r="BE276"/>
  <c r="BE303"/>
  <c r="BE337"/>
  <c r="BE388"/>
  <c r="BE397"/>
  <c r="BE451"/>
  <c r="BE455"/>
  <c r="BE459"/>
  <c r="BE466"/>
  <c r="BE548"/>
  <c r="BE597"/>
  <c r="BE625"/>
  <c r="BE660"/>
  <c r="BE666"/>
  <c r="BE677"/>
  <c r="BE680"/>
  <c r="BE687"/>
  <c r="BE696"/>
  <c r="BE699"/>
  <c r="BE711"/>
  <c r="BE715"/>
  <c r="BE752"/>
  <c r="BE761"/>
  <c r="BE810"/>
  <c r="BE848"/>
  <c r="BE857"/>
  <c r="BE872"/>
  <c r="BE915"/>
  <c r="BE918"/>
  <c r="BE930"/>
  <c r="BE956"/>
  <c r="BE976"/>
  <c r="BE1010"/>
  <c r="BE1101"/>
  <c r="BE1110"/>
  <c r="BE1167"/>
  <c r="BE1198"/>
  <c r="BE1202"/>
  <c r="BE1212"/>
  <c r="BE1223"/>
  <c r="F38"/>
  <c i="1" r="BC56"/>
  <c r="BC55"/>
  <c r="AY55"/>
  <c i="2" r="F39"/>
  <c i="1" r="BD56"/>
  <c r="BD55"/>
  <c r="AS54"/>
  <c i="2" r="F36"/>
  <c i="1" r="BA56"/>
  <c r="BA55"/>
  <c r="AW55"/>
  <c i="3" r="F39"/>
  <c i="1" r="BD58"/>
  <c i="3" r="F38"/>
  <c i="1" r="BC58"/>
  <c i="4" r="F36"/>
  <c i="1" r="BA59"/>
  <c i="4" r="F39"/>
  <c i="1" r="BD59"/>
  <c i="2" r="J36"/>
  <c i="1" r="AW56"/>
  <c i="2" r="F37"/>
  <c i="1" r="BB56"/>
  <c r="BB55"/>
  <c i="3" r="J36"/>
  <c i="1" r="AW58"/>
  <c i="3" r="F36"/>
  <c i="1" r="BA58"/>
  <c i="3" r="F37"/>
  <c i="1" r="BB58"/>
  <c i="4" r="J36"/>
  <c i="1" r="AW59"/>
  <c i="4" r="F38"/>
  <c i="1" r="BC59"/>
  <c i="4" r="F37"/>
  <c i="1" r="BB59"/>
  <c i="2" l="1" r="P690"/>
  <c r="R623"/>
  <c r="R111"/>
  <c r="R110"/>
  <c r="P623"/>
  <c r="P111"/>
  <c r="P110"/>
  <c i="1" r="AU56"/>
  <c i="2" r="T690"/>
  <c r="R690"/>
  <c r="T623"/>
  <c r="T111"/>
  <c r="T110"/>
  <c i="4" r="BK86"/>
  <c r="J86"/>
  <c r="J63"/>
  <c i="3" r="BK86"/>
  <c r="J86"/>
  <c r="J63"/>
  <c i="2" r="BK623"/>
  <c r="J623"/>
  <c r="J69"/>
  <c i="1" r="AU57"/>
  <c i="2" r="J35"/>
  <c i="1" r="AV56"/>
  <c r="AT56"/>
  <c i="3" r="J35"/>
  <c i="1" r="AV58"/>
  <c r="AT58"/>
  <c r="BC57"/>
  <c r="AY57"/>
  <c r="BA57"/>
  <c r="AW57"/>
  <c i="4" r="J35"/>
  <c i="1" r="AV59"/>
  <c r="AT59"/>
  <c r="AX55"/>
  <c i="2" r="F35"/>
  <c i="1" r="AZ56"/>
  <c r="AZ55"/>
  <c r="AV55"/>
  <c r="AT55"/>
  <c i="3" r="F35"/>
  <c i="1" r="AZ58"/>
  <c r="BD57"/>
  <c r="BB57"/>
  <c r="AX57"/>
  <c i="4" r="F35"/>
  <c i="1" r="AZ59"/>
  <c r="AU55"/>
  <c r="AU54"/>
  <c i="2" l="1" r="BK111"/>
  <c r="J111"/>
  <c r="J64"/>
  <c i="4" r="J32"/>
  <c i="1" r="AG59"/>
  <c i="3" r="J32"/>
  <c i="1" r="AG58"/>
  <c r="BB54"/>
  <c r="W31"/>
  <c r="BC54"/>
  <c r="AY54"/>
  <c r="AZ57"/>
  <c r="AV57"/>
  <c r="AT57"/>
  <c r="BD54"/>
  <c r="W33"/>
  <c r="BA54"/>
  <c r="W30"/>
  <c i="4" l="1" r="J41"/>
  <c i="3" r="J41"/>
  <c i="2" r="BK110"/>
  <c r="J110"/>
  <c r="J63"/>
  <c i="1" r="AN58"/>
  <c r="AN59"/>
  <c r="AG57"/>
  <c r="AZ54"/>
  <c r="W29"/>
  <c r="W32"/>
  <c r="AX54"/>
  <c r="AW54"/>
  <c r="AK30"/>
  <c l="1" r="AN57"/>
  <c i="2" r="J32"/>
  <c i="1" r="AG56"/>
  <c r="AG55"/>
  <c r="AG54"/>
  <c r="AK26"/>
  <c r="AV54"/>
  <c r="AK29"/>
  <c r="AK35"/>
  <c l="1" r="AN55"/>
  <c r="AN56"/>
  <c i="2" r="J41"/>
  <c i="1" r="AT54"/>
  <c r="AN54"/>
</calcChain>
</file>

<file path=xl/sharedStrings.xml><?xml version="1.0" encoding="utf-8"?>
<sst xmlns="http://schemas.openxmlformats.org/spreadsheetml/2006/main">
  <si>
    <t>Export Komplet</t>
  </si>
  <si>
    <t>VZ</t>
  </si>
  <si>
    <t>2.0</t>
  </si>
  <si>
    <t>ZAMOK</t>
  </si>
  <si>
    <t>False</t>
  </si>
  <si>
    <t>{6332d981-f11a-4957-9144-37ecb7ec805e}</t>
  </si>
  <si>
    <t>0,01</t>
  </si>
  <si>
    <t>21</t>
  </si>
  <si>
    <t>15</t>
  </si>
  <si>
    <t>REKAPITULACE STAVBY</t>
  </si>
  <si>
    <t xml:space="preserve">v ---  níže se nacházejí doplnkové a pomocné údaje k sestavám  --- v</t>
  </si>
  <si>
    <t>Návod na vyplnění</t>
  </si>
  <si>
    <t>0,001</t>
  </si>
  <si>
    <t>Kód:</t>
  </si>
  <si>
    <t>R-116</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</si>
  <si>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</si>
  <si>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</si>
  <si>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Energeticky úsporná opatření objektu ZUŠ Dvorce</t>
  </si>
  <si>
    <t>KSO:</t>
  </si>
  <si>
    <t/>
  </si>
  <si>
    <t>CC-CZ:</t>
  </si>
  <si>
    <t>Místo:</t>
  </si>
  <si>
    <t xml:space="preserve"> </t>
  </si>
  <si>
    <t>Datum:</t>
  </si>
  <si>
    <t>23. 2. 2023</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</si>
  <si>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</si>
  <si>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</si>
  <si>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</si>
  <si>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</si>
  <si>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</si>
  <si>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</si>
  <si>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</si>
  <si>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</si>
  <si>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</si>
  <si>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</si>
  <si>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</si>
  <si>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</si>
  <si>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</si>
  <si>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</si>
  <si>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</si>
  <si>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</si>
  <si>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</si>
  <si>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</si>
  <si>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</si>
  <si>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</si>
  <si>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</si>
  <si>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</si>
  <si>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</si>
  <si>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</si>
  <si>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</si>
  <si>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</si>
  <si>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</si>
  <si>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</si>
  <si>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</si>
  <si>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</si>
  <si>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</si>
  <si>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</si>
  <si>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</si>
  <si>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</si>
  <si>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</si>
  <si>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</si>
  <si>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</si>
  <si>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</si>
  <si>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</si>
  <si>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</si>
  <si>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</si>
  <si>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</si>
  <si>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</si>
  <si>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</si>
  <si>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</si>
  <si>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</si>
  <si>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</si>
  <si>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</si>
  <si>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SO 01</t>
  </si>
  <si>
    <t>Stavební práce</t>
  </si>
  <si>
    <t>STA</t>
  </si>
  <si>
    <t>1</t>
  </si>
  <si>
    <t>{7447d3c2-0fd0-49fb-86e7-a5dedb38f79a}</t>
  </si>
  <si>
    <t>2</t>
  </si>
  <si>
    <t>/</t>
  </si>
  <si>
    <t>SO 01.1</t>
  </si>
  <si>
    <t>Architektonické řešení</t>
  </si>
  <si>
    <t>Soupis</t>
  </si>
  <si>
    <t>{d1fb75d2-dc24-4886-8294-997e7860dc57}</t>
  </si>
  <si>
    <t>VON</t>
  </si>
  <si>
    <t>Vedlejší a ostatní níklady</t>
  </si>
  <si>
    <t>{d3d4ac4f-0427-455a-b868-461c07f2aacb}</t>
  </si>
  <si>
    <t>ON.1</t>
  </si>
  <si>
    <t>Ostatní náklady</t>
  </si>
  <si>
    <t>{de809f12-a591-47a6-a4ee-d979db7c5dbd}</t>
  </si>
  <si>
    <t>VRN.1</t>
  </si>
  <si>
    <t>Vedlejší rozpočto...</t>
  </si>
  <si>
    <t>{3c79e98c-44d0-4c32-9861-e6961177d2d1}</t>
  </si>
  <si>
    <t>Difuzní_lišta</t>
  </si>
  <si>
    <t>5,445</t>
  </si>
  <si>
    <t>Dlažba_V</t>
  </si>
  <si>
    <t>13,075</t>
  </si>
  <si>
    <t>KRYCÍ LIST SOUPISU PRACÍ</t>
  </si>
  <si>
    <t>ETICS_120</t>
  </si>
  <si>
    <t>316,583</t>
  </si>
  <si>
    <t>ETICS_140</t>
  </si>
  <si>
    <t>113,45</t>
  </si>
  <si>
    <t>ETICS_dilatace</t>
  </si>
  <si>
    <t>20,6</t>
  </si>
  <si>
    <t>ETICS_nadpraží_120</t>
  </si>
  <si>
    <t>53,33</t>
  </si>
  <si>
    <t>Objekt:</t>
  </si>
  <si>
    <t>ETICS_nadpraží_140</t>
  </si>
  <si>
    <t>12,9</t>
  </si>
  <si>
    <t>SO 01 - Stavební práce</t>
  </si>
  <si>
    <t>ETICS_napoj_par_120</t>
  </si>
  <si>
    <t>24,32</t>
  </si>
  <si>
    <t>Soupis:</t>
  </si>
  <si>
    <t>ETICS_napoj_par_140</t>
  </si>
  <si>
    <t>4,08</t>
  </si>
  <si>
    <t>SO 01.1 - Architektonické řešení</t>
  </si>
  <si>
    <t>ETICS_ostění_120</t>
  </si>
  <si>
    <t>124,12</t>
  </si>
  <si>
    <t>ETICS_ostění_140</t>
  </si>
  <si>
    <t>33,9</t>
  </si>
  <si>
    <t>ETICS_parapety_120</t>
  </si>
  <si>
    <t>ETICS_parapety_140</t>
  </si>
  <si>
    <t>9,25</t>
  </si>
  <si>
    <t>ETICS_římsa_čelo</t>
  </si>
  <si>
    <t>33,458</t>
  </si>
  <si>
    <t>ETICS_římsa_podhled</t>
  </si>
  <si>
    <t>28,847</t>
  </si>
  <si>
    <t>ETICS_sokl_120</t>
  </si>
  <si>
    <t>33,258</t>
  </si>
  <si>
    <t>ETICS_sokl_140</t>
  </si>
  <si>
    <t>35,998</t>
  </si>
  <si>
    <t>ETICS_střecha_okap</t>
  </si>
  <si>
    <t>55,93</t>
  </si>
  <si>
    <t>ETUCS_římsa_okap</t>
  </si>
  <si>
    <t>83,57</t>
  </si>
  <si>
    <t>Hromosvod_svody</t>
  </si>
  <si>
    <t>128,6</t>
  </si>
  <si>
    <t>Kam_koberec_S</t>
  </si>
  <si>
    <t>3,683</t>
  </si>
  <si>
    <t>Lešení_fasádní</t>
  </si>
  <si>
    <t>673,132</t>
  </si>
  <si>
    <t>Mazanina_pod_drenáž</t>
  </si>
  <si>
    <t>7,779</t>
  </si>
  <si>
    <t>Obsyp_ornice</t>
  </si>
  <si>
    <t>15,557</t>
  </si>
  <si>
    <t>Obsyp_štěrkodrť</t>
  </si>
  <si>
    <t>26,966</t>
  </si>
  <si>
    <t>Obvod_1NP</t>
  </si>
  <si>
    <t>103,715</t>
  </si>
  <si>
    <t>Obvod_1NP_120</t>
  </si>
  <si>
    <t>62,805</t>
  </si>
  <si>
    <t>Obvod_1NP_140</t>
  </si>
  <si>
    <t>40,91</t>
  </si>
  <si>
    <t>Okna_10_Pl</t>
  </si>
  <si>
    <t>3,486</t>
  </si>
  <si>
    <t>Okna_15_Pl</t>
  </si>
  <si>
    <t>92,997</t>
  </si>
  <si>
    <t>Okna_25_Pl</t>
  </si>
  <si>
    <t>3,78</t>
  </si>
  <si>
    <t>Podlahy_PL</t>
  </si>
  <si>
    <t>10</t>
  </si>
  <si>
    <t>Střecha_1_okraj</t>
  </si>
  <si>
    <t>60,748</t>
  </si>
  <si>
    <t>Střecha_1_Pl_AIP</t>
  </si>
  <si>
    <t>313,675</t>
  </si>
  <si>
    <t>Střecha_1_rohy</t>
  </si>
  <si>
    <t>32,524</t>
  </si>
  <si>
    <t>Střecha_1_vnitřek</t>
  </si>
  <si>
    <t>206,207</t>
  </si>
  <si>
    <t>Střecha_2</t>
  </si>
  <si>
    <t>61,841</t>
  </si>
  <si>
    <t>Střecha_3</t>
  </si>
  <si>
    <t>15,36</t>
  </si>
  <si>
    <t>Střecha_atika_S</t>
  </si>
  <si>
    <t>3,727</t>
  </si>
  <si>
    <t>Střecha_PL_TI</t>
  </si>
  <si>
    <t>376,68</t>
  </si>
  <si>
    <t>Střecha_stříška</t>
  </si>
  <si>
    <t>6,523</t>
  </si>
  <si>
    <t>Výkopek</t>
  </si>
  <si>
    <t>70,008</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</si>
  <si>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</si>
  <si>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</si>
  <si>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</si>
  <si>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</si>
  <si>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</si>
  <si>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</si>
  <si>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</si>
  <si>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</si>
  <si>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6 - Úpravy povrchů, podlahy a osazování výplní</t>
  </si>
  <si>
    <t xml:space="preserve">    9 - Ostatní konstrukce a práce, bourání</t>
  </si>
  <si>
    <t xml:space="preserve">      94 - Lešení a stavební výtahy</t>
  </si>
  <si>
    <t xml:space="preserve">      95 - Různé dokončovací konstrukce a práce pozemních staveb</t>
  </si>
  <si>
    <t xml:space="preserve">      97 - Prorážení otvorů a ostatní bourací práce</t>
  </si>
  <si>
    <t xml:space="preserve">      997 - Přesun sutě</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</si>
  <si>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</si>
  <si>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</si>
  <si>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</si>
  <si>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</si>
  <si>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</si>
  <si>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</si>
  <si>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741 - Elektroinstalace - silnoproud</t>
  </si>
  <si>
    <t xml:space="preserve">    762 - Konstrukce tesařské</t>
  </si>
  <si>
    <t xml:space="preserve">    764 - Konstrukce klempířské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</si>
  <si>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</si>
  <si>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</si>
  <si>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</si>
  <si>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</si>
  <si>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</si>
  <si>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</si>
  <si>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</si>
  <si>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</si>
  <si>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</si>
  <si>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</si>
  <si>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</si>
  <si>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</si>
  <si>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</si>
  <si>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</si>
  <si>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</si>
  <si>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</si>
  <si>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</si>
  <si>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</si>
  <si>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</si>
  <si>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</si>
  <si>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</si>
  <si>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</si>
  <si>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</si>
  <si>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</si>
  <si>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132212111</t>
  </si>
  <si>
    <t>Hloubení rýh šířky do 800 mm ručně zapažených i nezapažených, s urovnáním dna do předepsaného profilu a spádu v hornině třídy těžitelnosti I skupiny 3 soudržných</t>
  </si>
  <si>
    <t>m3</t>
  </si>
  <si>
    <t>CS ÚRS 2021 01</t>
  </si>
  <si>
    <t>4</t>
  </si>
  <si>
    <t>-1655951713</t>
  </si>
  <si>
    <t>Online PSC</t>
  </si>
  <si>
    <t>https://podminky.urs.cz/item/CS_URS_2021_01/132212111</t>
  </si>
  <si>
    <t>PSC</t>
  </si>
  <si>
    <t xml:space="preserve">Poznámka k souboru cen:_x000d_
1. V cenách jsou započteny i náklady na přehození výkopku na přilehlém terénu na vzdálenost do 3 m od podélné osy rýhy nebo naložení výkopku na dopravní prostředek._x000d_
</t>
  </si>
  <si>
    <t>VV</t>
  </si>
  <si>
    <t>ETICS 120</t>
  </si>
  <si>
    <t>12,70+20,55+4,545+20,55+4,46</t>
  </si>
  <si>
    <t>ETICS 140</t>
  </si>
  <si>
    <t>2,41+8,31+4,7+10,535+2,83+6,74+2,185+(3,7-0,5)</t>
  </si>
  <si>
    <t>Mezisoučet</t>
  </si>
  <si>
    <t>3</t>
  </si>
  <si>
    <t>Součet</t>
  </si>
  <si>
    <t>Obvod_1NP*0,75*0,9</t>
  </si>
  <si>
    <t>175111201</t>
  </si>
  <si>
    <t>Obsypání objektů nad přilehlým původním terénem ručně sypaninou z vhodných hornin třídy těžitelnosti I a II, skupiny 1 až 4 nebo materiálem uloženým ve vzdálenosti do 3 m od vnějšího kraje objektu pro jakoukoliv míru zhutnění bez prohození sypaniny</t>
  </si>
  <si>
    <t>CS ÚRS 2023 01</t>
  </si>
  <si>
    <t>1255140599</t>
  </si>
  <si>
    <t>https://podminky.urs.cz/item/CS_URS_2023_01/175111201</t>
  </si>
  <si>
    <t xml:space="preserve">Poznámka k souboru cen:_x000d_
1. Ceny jsou určeny pro objem obsypu do vzdálenosti 3 m od přilehlého líce objektu nad přilehlým původním terénem. Zásyp pod tímto terénem se oceňuje jako zásyp okolo objektu cenami souboru cen 174 Zásyp sypaninou; zbývající obsyp se ocení příslušnými cenami souboru cen 171 Uložení sypaniny do násypů._x000d_
2. Ceny platí i pro sypání ochranných valů nebo těch jejich částí, jejichž šířka je v koruně menší než 3 m. Uložení výkopku (sypaniny) do zmíněných valů nebo jejich částí, jejichž šířka v koruně je 3 m a více, se oceňuje cenou 171 21-1101 Uložení sypaniny do nezhutněných násypů ručně._x000d_
3. Ceny nelze použít pro obsyp potrubí; tento se oceňuje cenami 175 Obsyp potrubí._x000d_
4. V cenách nejsou započteny náklady na:_x000d_
a) svahování obsypu; toto se oceňuje cenami souboru cen 182 Svahování,_x000d_
b) humusování obsypu; toto se oceňuje cenami souboru cen 18. 3 Rozprostření a urovnání ornice._x000d_
5. V cenách nejsou zahrnuty náklady na nakupovanou sypaninu. Tato se oceňuje ve specifikaci._x000d_
</t>
  </si>
  <si>
    <t>Obsyp objektu štěrkortí nad vrstvou drenáže</t>
  </si>
  <si>
    <t>Obvod_1NP*(0,8-0,3-0,1)*0,65</t>
  </si>
  <si>
    <t>M</t>
  </si>
  <si>
    <t>58344171</t>
  </si>
  <si>
    <t>štěrkodrť frakce 0/32</t>
  </si>
  <si>
    <t>t</t>
  </si>
  <si>
    <t>8</t>
  </si>
  <si>
    <t>-344262417</t>
  </si>
  <si>
    <t xml:space="preserve">Spotřeba šterkodrti  = hmotnost m3 + 20% na setřesení a uhutnění =1,8+20%</t>
  </si>
  <si>
    <t>Obsyp_štěrkodrť*(1,8*1,2)</t>
  </si>
  <si>
    <t>162351104</t>
  </si>
  <si>
    <t>Vodorovné přemístění výkopku nebo sypaniny po suchu na obvyklém dopravním prostředku, bez naložení výkopku, avšak se složením bez rozhrnutí z horniny třídy těžitelnosti I skupiny 1 až 3 na vzdálenost přes 500 do 1 000 m</t>
  </si>
  <si>
    <t>-584398999</t>
  </si>
  <si>
    <t>https://podminky.urs.cz/item/CS_URS_2023_01/162351104</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</si>
  <si>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</si>
  <si>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5</t>
  </si>
  <si>
    <t>162751119</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</si>
  <si>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</si>
  <si>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-1694113460</t>
  </si>
  <si>
    <t>https://podminky.urs.cz/item/CS_URS_2023_01/162751119</t>
  </si>
  <si>
    <t>Předpoklad skládky do5 km</t>
  </si>
  <si>
    <t>zhotovitel je povinen fakturovat skutečnou vzdálenost</t>
  </si>
  <si>
    <t>(Výkopek)*4</t>
  </si>
  <si>
    <t>6</t>
  </si>
  <si>
    <t>167111101</t>
  </si>
  <si>
    <t>Nakládání, skládání a překládání neulehlého výkopku nebo sypaniny ručně nakládání, z hornin třídy těžitelnosti I, skupiny 1 až 3</t>
  </si>
  <si>
    <t>354092626</t>
  </si>
  <si>
    <t>https://podminky.urs.cz/item/CS_URS_2023_01/167111101</t>
  </si>
  <si>
    <t xml:space="preserve">Poznámka k souboru cen:_x000d_
1. Množství měrných jednotek se určí v rostlém stavu horniny._x000d_
</t>
  </si>
  <si>
    <t>7</t>
  </si>
  <si>
    <t>171201231</t>
  </si>
  <si>
    <t>Poplatek za uložení stavebního odpadu na recyklační skládce (skládkovné) zeminy a kamení zatříděného do Katalogu odpadů pod kódem 17 05 04</t>
  </si>
  <si>
    <t>1609639603</t>
  </si>
  <si>
    <t>https://podminky.urs.cz/item/CS_URS_2023_01/171201231</t>
  </si>
  <si>
    <t xml:space="preserve">Poznámka k souboru cen:_x000d_
1. Ceny uvedené v souboru cen je doporučeno upravit podle aktuálních cen místně příslušné skládky odpadů._x000d_
2. Uložení odpadů neuvedených v souboru cen se oceňuje individuálně._x000d_
</t>
  </si>
  <si>
    <t>182311123</t>
  </si>
  <si>
    <t>Rozprostření a urovnání ornice ve svahu sklonu přes 1:5 ručně při souvislé ploše, tl. vrstvy do 200 mm</t>
  </si>
  <si>
    <t>m2</t>
  </si>
  <si>
    <t>-1741275436</t>
  </si>
  <si>
    <t>https://podminky.urs.cz/item/CS_URS_2023_01/182311123</t>
  </si>
  <si>
    <t xml:space="preserve">Poznámka k souboru cen:_x000d_
1. V ceně jsou započteny i náklady na případné nutné přemístění hromad nebo dočasných skládek na místo spotřeby ze vzdálenosti do 3 m._x000d_
2. V ceně nejsou započteny náklady na získání ornice._x000d_
</t>
  </si>
  <si>
    <t>Urovnání ornice okapového chodníku</t>
  </si>
  <si>
    <t>Obvod_1NP*(0,65-0,5)</t>
  </si>
  <si>
    <t>9</t>
  </si>
  <si>
    <t>10364101</t>
  </si>
  <si>
    <t>zemina pro terénní úpravy - ornice</t>
  </si>
  <si>
    <t>2092362729</t>
  </si>
  <si>
    <t>Obsyp_ornice*0,1*1,4</t>
  </si>
  <si>
    <t>Zakládání</t>
  </si>
  <si>
    <t>211971121</t>
  </si>
  <si>
    <t>Zřízení opláštění výplně z geotextilie odvodňovacích žeber nebo trativodů v rýze nebo zářezu se stěnami svislými nebo šikmými o sklonu přes 1:2 při rozvinuté šířce opláštění do 2,5 m</t>
  </si>
  <si>
    <t>-1948603913</t>
  </si>
  <si>
    <t>https://podminky.urs.cz/item/CS_URS_2023_01/211971121</t>
  </si>
  <si>
    <t xml:space="preserve">Poznámka k souboru cen:_x000d_
1. Ceny jsou určeny:_x000d_
a) pro jakékoliv druhy a rozměry geotextilií,_x000d_
b) i pro zřízení svislého drénu z jedné nebo více vrstev geotextilie přiložených na stěnu rýhy nebo zářezu,_x000d_
c) pro způsob spojování geotextilií přesahy._x000d_
2. Ceny nelze použít:_x000d_
a) pro zřízení opláštění výplně v zapažených rýhách; toto opláštění se oceňuje individuálně,_x000d_
b) pro knotové drény (geodrény); tyto drény se oceňují cenami souboru cen 211 97-21 Vpichování svislých konsolidačních prefabrikovaných drénů,_x000d_
c) pro zřízení vrstev z geotextilií; toto zřízení vrstev z geotextilií se ocení cenami souboru cen 213 14 Zřízení vrstvy z geotextilie._x000d_
3. V cenách jsou započteny i náklady na zřízení předepsaných přesahů a na potřebné zatěžování nebo připevňování geotextilie ke stěnám výkopu při provádění._x000d_
4. V cenách nejsou započteny náklady na dodání geotextilie; toto dodání se oceňuje ve specifikaci. Ztratné lze dohodnout ve výši 2 %._x000d_
5. Množství měrných jednotek:_x000d_
a) se určuje v m2 rozvinuté plochy opláštění bez jakýchkoliv přesahů. Při opláštění z více vrstev geotextilií se pro určení množství měrných jednotek oceňuje každá vrstva samostatně,_x000d_
b) pro dodání geotextilie oceňované ve specifikaci se určí v m2 geotextilie včetně přesahů a prořezů stanovených projektovou dokumentací._x000d_
</t>
  </si>
  <si>
    <t>Oddělení lože (0,65*0,4) trativodu od zeminy</t>
  </si>
  <si>
    <t>(0,65+0,3)*2*Obvod_1NP</t>
  </si>
  <si>
    <t>11</t>
  </si>
  <si>
    <t>69311081</t>
  </si>
  <si>
    <t>geotextilie netkaná separační, ochranná, filtrační, drenážní PES 300g/m2</t>
  </si>
  <si>
    <t>-6906409</t>
  </si>
  <si>
    <t>Ztratné na prořez a přesahu 20%</t>
  </si>
  <si>
    <t>(0,65+0,3)*2*Obvod_1NP*1,2</t>
  </si>
  <si>
    <t>12</t>
  </si>
  <si>
    <t>212572111</t>
  </si>
  <si>
    <t>Lože pro trativody ze štěrkopísku tříděného</t>
  </si>
  <si>
    <t>-494180636</t>
  </si>
  <si>
    <t>https://podminky.urs.cz/item/CS_URS_2023_01/212572111</t>
  </si>
  <si>
    <t xml:space="preserve">Poznámka k souboru cen:_x000d_
1. V cenách jsou započteny i náklady na vyčištění dna rýh a na urovnání povrchu lože._x000d_
2. V ceně materiálu jsou započteny i náklady na prohození výkopku._x000d_
</t>
  </si>
  <si>
    <t>Lože výšky 400 mm</t>
  </si>
  <si>
    <t>Obvod_1NP*0,65*0,3</t>
  </si>
  <si>
    <t>13</t>
  </si>
  <si>
    <t>212755214</t>
  </si>
  <si>
    <t>Trativody bez lože z drenážních trubek plastových flexibilních D 100 mm</t>
  </si>
  <si>
    <t>m</t>
  </si>
  <si>
    <t>-1270653496</t>
  </si>
  <si>
    <t>https://podminky.urs.cz/item/CS_URS_2023_01/212755214</t>
  </si>
  <si>
    <t xml:space="preserve">Poznámka k souboru cen:_x000d_
1. Ceny jsou určeny pro uložení drenážních trubek do výkopu bez lože a obsypu._x000d_
2. Lože se oceňuje cenami souboru cen 212 ..-21 Lože pod trativody._x000d_
3. Obsyp se oceňuje cenami souborů cen 175 1.-11 Obsypání potrubí části A07 katalogu 800-1 Zemní práce._x000d_
</t>
  </si>
  <si>
    <t>Uložení po obvodu 1.NP</t>
  </si>
  <si>
    <t>Svislé a kompletní konstrukce</t>
  </si>
  <si>
    <t>14</t>
  </si>
  <si>
    <t>319201321</t>
  </si>
  <si>
    <t>Vyrovnání nerovného povrchu vnitřního i vnějšího zdiva bez odsekání vadných cihel, maltou (s dodáním hmot) tl. do 30 mm</t>
  </si>
  <si>
    <t>116563379</t>
  </si>
  <si>
    <t>https://podminky.urs.cz/item/CS_URS_2023_01/319201321</t>
  </si>
  <si>
    <t>Vyrovnání obnaženého základu</t>
  </si>
  <si>
    <t>Obvod_1NP*0,9</t>
  </si>
  <si>
    <t>Vyrovnání podkladu po osekaném kabřinci</t>
  </si>
  <si>
    <t>319202114</t>
  </si>
  <si>
    <t>Dodatečná izolace zdiva injektáží nízkotlakou metodou silikonovou mikroemulzí, tloušťka zdiva přes 450 do 600 mm</t>
  </si>
  <si>
    <t>-1694898531</t>
  </si>
  <si>
    <t>https://podminky.urs.cz/item/CS_URS_2023_01/319202114</t>
  </si>
  <si>
    <t xml:space="preserve">Poznámka k souboru cen:_x000d_
1. Množství měrných jednotek se určuje v m délky izolovaného zdiva._x000d_
2. V cenách jsou započteny i náklady vyvrtání otvorů (8 kusů /m), jejich vyčištění a provedení injektáže včetně dodávky injektážní hmoty._x000d_
3. V cenách nejsou započteny náklady na uzavření povrchu zdiva před injektováním - otlučení omítek, spárování, zaplnění dutin, penetraci, stěrku apod._x000d_
</t>
  </si>
  <si>
    <t>Izolace zdiva v m.č. 118 a 119</t>
  </si>
  <si>
    <t>4,01+0,5+1,435</t>
  </si>
  <si>
    <t>16</t>
  </si>
  <si>
    <t>342272245</t>
  </si>
  <si>
    <t>Příčky z pórobetonových tvárnic hladkých na tenké maltové lože objemová hmotnost do 500 kg/m3, tloušťka příčky 150 mm</t>
  </si>
  <si>
    <t>-1535647917</t>
  </si>
  <si>
    <t>https://podminky.urs.cz/item/CS_URS_2023_01/342272245</t>
  </si>
  <si>
    <t>Obezdívka z pórobetonu na okraji střechy</t>
  </si>
  <si>
    <t>Střecha 1</t>
  </si>
  <si>
    <t>(21,67+13,82)*2*0,25</t>
  </si>
  <si>
    <t>Střecha 2</t>
  </si>
  <si>
    <t>(6,82+1,56)*0,25</t>
  </si>
  <si>
    <t>Střecha 3</t>
  </si>
  <si>
    <t>3,19*0,25</t>
  </si>
  <si>
    <t>17</t>
  </si>
  <si>
    <t>3422722R1</t>
  </si>
  <si>
    <t>Příplatek na seříznutí  pórobetonových tvárnic hladkých objemové hmotnosti do 500 kg/m3, tloušťky 150 mm</t>
  </si>
  <si>
    <t>988191365</t>
  </si>
  <si>
    <t>(21,67+13,82)*2</t>
  </si>
  <si>
    <t>(6,82+1,56)</t>
  </si>
  <si>
    <t>3,19</t>
  </si>
  <si>
    <t>Úpravy povrchů, podlahy a osazování výplní</t>
  </si>
  <si>
    <t>18</t>
  </si>
  <si>
    <t>612822011</t>
  </si>
  <si>
    <t>Omítka kapilárně aktivní vnitřních ploch s vysokou absorpcí a odparem vlhkosti do vzduchu hladká, tloušťky do 15 mm včetně uložení sklovláknitého pletiva</t>
  </si>
  <si>
    <t>524445615</t>
  </si>
  <si>
    <t>https://podminky.urs.cz/item/CS_URS_2023_01/612822011</t>
  </si>
  <si>
    <t>m.č. 118 a 119</t>
  </si>
  <si>
    <t>(4,01+1,435)*2</t>
  </si>
  <si>
    <t>19</t>
  </si>
  <si>
    <t>612822021</t>
  </si>
  <si>
    <t>Omítka kapilárně aktivní vnitřních ploch s vysokou absorpcí a odparem vlhkosti do vzduchu potažení štukem, tloušťky do 2 mm</t>
  </si>
  <si>
    <t>-1078634357</t>
  </si>
  <si>
    <t>https://podminky.urs.cz/item/CS_URS_2023_01/612822021</t>
  </si>
  <si>
    <t>20</t>
  </si>
  <si>
    <t>619315131</t>
  </si>
  <si>
    <t>Vytažení fabionů, hran a koutů při opravách vápenných omítek (s dodáním hmot) jakékoliv délky</t>
  </si>
  <si>
    <t>400017769</t>
  </si>
  <si>
    <t>https://podminky.urs.cz/item/CS_URS_2023_01/619315131</t>
  </si>
  <si>
    <t xml:space="preserve">Poznámka k souboru cen:_x000d_
1. Pohledové plochy fabionů a profilů se od plochy stěn a stropů neodečítají._x000d_
</t>
  </si>
  <si>
    <t>Osazení difuzní lišty pro vlhké zdivo</t>
  </si>
  <si>
    <t>4,01+1,435</t>
  </si>
  <si>
    <t>283553R</t>
  </si>
  <si>
    <t>Difuzní lišta pro vlhké zdivo 70/14 mm</t>
  </si>
  <si>
    <t>-2073694194</t>
  </si>
  <si>
    <t>Ztratné 10%</t>
  </si>
  <si>
    <t>Difuzní_lišta*1,1</t>
  </si>
  <si>
    <t>22</t>
  </si>
  <si>
    <t>619991001</t>
  </si>
  <si>
    <t>Zakrytí vnitřních ploch před znečištěním včetně pozdějšího odkrytí podlah fólií přilepenou lepící páskou</t>
  </si>
  <si>
    <t>572664015</t>
  </si>
  <si>
    <t>https://podminky.urs.cz/item/CS_URS_2023_01/619991001</t>
  </si>
  <si>
    <t xml:space="preserve">Poznámka k souboru cen:_x000d_
1. U ceny -1011 se množství měrných jednotek určuje v m2 rozvinuté plochy jednotlivých konstrukcí a prvků._x000d_
2. Zakrytí výplní otvorů se oceňuje příslušnými cenami souboru cen 629 99-10.. Zakrytí vnějších ploch před znečištěním._x000d_
</t>
  </si>
  <si>
    <t>Zakrytí PVC fólií a geotextílií</t>
  </si>
  <si>
    <t>Podlahy_PL*2</t>
  </si>
  <si>
    <t>23</t>
  </si>
  <si>
    <t>69311080</t>
  </si>
  <si>
    <t>geotextilie netkaná separační, ochranná, filtrační, drenážní PES 200g/m2</t>
  </si>
  <si>
    <t>32</t>
  </si>
  <si>
    <t>-1634861274</t>
  </si>
  <si>
    <t>Podlahy_PL*1,1</t>
  </si>
  <si>
    <t>24</t>
  </si>
  <si>
    <t>631311122</t>
  </si>
  <si>
    <t>Mazanina z betonu prostého bez zvýšených nároků na prostředí tl. přes 80 do 120 mm tř. C 8/10</t>
  </si>
  <si>
    <t>797031539</t>
  </si>
  <si>
    <t>https://podminky.urs.cz/item/CS_URS_2023_01/631311122</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</si>
  <si>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betonu)._x000d_
2. Pro mazaniny tlouštěk větších než 240 mm jsou určeny:_x000d_
a) pro mazaniny ukládané na zeminu (v halách apod.) ceny souborů cen 27* 31- Základy z betonu prostého a 27* 32 - Základy z betonu železového,_x000d_
b) pro mazaniny v nadzemních podlažích ceny souboru cen 411 31- . . Beton kleneb._x000d_
3. Ceny lze použít i pro betonový okapový chodníček budovy (včetně tvarování rigolového žlábku) v příslušných tloušťkách. Jeho podloží se oceňuje samostatně._x000d_
4. V ceně jsou započteny i náklady na:_x000d_
a) základní stržení povrchu mazaniny s urovnáním vibrační lištou nebo dřevěným hladítkem,_x000d_
b) vytvoření dilatačních spár v mazanině bez zaplnění, pokud jsou dilatační spáry vytvářeny při provádění betonáže. Jestliže jsou dilatační spáry řezány dodatečně, oceňují se cenami souboru cen 634 91-11 Řezání dilatačních nebo smršťovacích spár._x000d_
</t>
  </si>
  <si>
    <t>Podkladní beton pod drenážním potrubím</t>
  </si>
  <si>
    <t>Obvod_1NP*0,75*0,1</t>
  </si>
  <si>
    <t>25</t>
  </si>
  <si>
    <t>631319012</t>
  </si>
  <si>
    <t>Příplatek k cenám mazanin za úpravu povrchu mazaniny přehlazením, mazanina tl. přes 80 do 120 mm</t>
  </si>
  <si>
    <t>830704619</t>
  </si>
  <si>
    <t>https://podminky.urs.cz/item/CS_URS_2023_01/631319012</t>
  </si>
  <si>
    <t xml:space="preserve">Poznámka k souboru cen:_x000d_
1. Ceny -9011 až -9023 lze použít pro mazaniny min. tř. C 8/10._x000d_
2. V cenách -9011 až -9023 jsou započteny i náklady za přehlazení povrchu mazaniny ocelovým hladítkem._x000d_
3. Ceny -9171 až -9175 lze také použít, bude-li do mazaniny vkládána druhá vrstva výztuže nad sebou oddělená vrstvou betonové směsi, kdy se oceňuje druhé stržení povrchu latí rovněž výměrou (m3) celkové tloušťky tří vrstev mazaniny._x000d_
</t>
  </si>
  <si>
    <t>26</t>
  </si>
  <si>
    <t>631319196</t>
  </si>
  <si>
    <t>Příplatek k cenám mazanin za malou plochu do 5 m2 jednotlivě mazanina tl. přes 80 do 120 mm</t>
  </si>
  <si>
    <t>-1658173705</t>
  </si>
  <si>
    <t>https://podminky.urs.cz/item/CS_URS_2023_01/631319196</t>
  </si>
  <si>
    <t>27</t>
  </si>
  <si>
    <t>713121111</t>
  </si>
  <si>
    <t>Montáž tepelné izolace podlah rohožemi, pásy, deskami, dílci, bloky (izolační materiál ve specifikaci) kladenými volně jednovrstvá</t>
  </si>
  <si>
    <t>447875603</t>
  </si>
  <si>
    <t>https://podminky.urs.cz/item/CS_URS_2023_01/713121111</t>
  </si>
  <si>
    <t xml:space="preserve">Poznámka k souboru cen:_x000d_
1. Množství tepelné izolace podlah okrajovými pásky k ceně -1211 se určuje v m projektované délky obložení (bez přesahů) na obvodu podlahy._x000d_
</t>
  </si>
  <si>
    <t>Zakrytí podlah v objektu</t>
  </si>
  <si>
    <t>28</t>
  </si>
  <si>
    <t>60726236</t>
  </si>
  <si>
    <t>deska dřevoštěpková OSB 3 ostrá hrana nebroušená tl 10mm</t>
  </si>
  <si>
    <t>-1327786560</t>
  </si>
  <si>
    <t>29</t>
  </si>
  <si>
    <t>622325103</t>
  </si>
  <si>
    <t>Oprava vápenocementové omítky vnějších ploch stupně členitosti 1 hladké stěn, v rozsahu opravované plochy přes 30 do 50%</t>
  </si>
  <si>
    <t>1674613077</t>
  </si>
  <si>
    <t>https://podminky.urs.cz/item/CS_URS_2023_01/622325103</t>
  </si>
  <si>
    <t>30</t>
  </si>
  <si>
    <t>622325109</t>
  </si>
  <si>
    <t>Oprava vápenocementové omítky vnějších ploch stupně členitosti 1 hladké stěn, v rozsahu opravované plochy přes 80 do 100%</t>
  </si>
  <si>
    <t>-1739814571</t>
  </si>
  <si>
    <t>https://podminky.urs.cz/item/CS_URS_2023_01/622325109</t>
  </si>
  <si>
    <t>31</t>
  </si>
  <si>
    <t>629991012</t>
  </si>
  <si>
    <t>Zakrytí vnějších ploch před znečištěním včetně pozdějšího odkrytí výplní otvorů a svislých ploch fólií přilepenou na začišťovací lištu</t>
  </si>
  <si>
    <t>668781046</t>
  </si>
  <si>
    <t>https://podminky.urs.cz/item/CS_URS_2023_01/629991012</t>
  </si>
  <si>
    <t xml:space="preserve">Poznámka k souboru cen:_x000d_
1. V ceně -1012 nejsou započteny náklady na dodávku a montáž začišťovací lišty; tyto se oceňují cenou 622 14-3004 této části katalogu a materiálem ve specifikaci._x000d_
</t>
  </si>
  <si>
    <t>Zakrytí oken s obou stran</t>
  </si>
  <si>
    <t>(Okna_10_Pl+Okna_15_Pl+Okna_25_Pl)*2</t>
  </si>
  <si>
    <t>629995101</t>
  </si>
  <si>
    <t>Očištění vnějších ploch tlakovou vodou omytím</t>
  </si>
  <si>
    <t>1744934653</t>
  </si>
  <si>
    <t>https://podminky.urs.cz/item/CS_URS_2023_01/629995101</t>
  </si>
  <si>
    <t>ETICS_sokl_120+ETICS_120</t>
  </si>
  <si>
    <t>ETICS_sokl_140+ETICS_140</t>
  </si>
  <si>
    <t>33</t>
  </si>
  <si>
    <t>622131121</t>
  </si>
  <si>
    <t>Podkladní a spojovací vrstva vnějších omítaných ploch penetrace nanášená ručně stěn</t>
  </si>
  <si>
    <t>-1112536477</t>
  </si>
  <si>
    <t>https://podminky.urs.cz/item/CS_URS_2023_01/622131121</t>
  </si>
  <si>
    <t>Penetrace základu</t>
  </si>
  <si>
    <t>Obvod_1NP*0,8</t>
  </si>
  <si>
    <t>penetrace soklové části</t>
  </si>
  <si>
    <t>ETICS_sokl_120+ETICS_sokl_140</t>
  </si>
  <si>
    <t>34</t>
  </si>
  <si>
    <t>713131141</t>
  </si>
  <si>
    <t>Montáž tepelné izolace stěn rohožemi, pásy, deskami, dílci, bloky (izolační materiál ve specifikaci) lepením celoplošně</t>
  </si>
  <si>
    <t>-1824060197</t>
  </si>
  <si>
    <t>https://podminky.urs.cz/item/CS_URS_2023_01/713131141</t>
  </si>
  <si>
    <t xml:space="preserve">Poznámka k souboru cen:_x000d_
1. Položky Montáž tepelných izolací stěn lze použít i pro ocenění montáže svislých tepelných izolací základových konstrukcí (základové pásy, desky apod.)._x000d_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truhlářské._x000d_
</t>
  </si>
  <si>
    <t>Montáž tepelné izolace ve výkopu (podzemní část)</t>
  </si>
  <si>
    <t>Izolace tl 120</t>
  </si>
  <si>
    <t>Obvod_1NP_120*0,8</t>
  </si>
  <si>
    <t>Izolace tl 140</t>
  </si>
  <si>
    <t>ETICS_sokl_140*0,8</t>
  </si>
  <si>
    <t>35</t>
  </si>
  <si>
    <t>622211021</t>
  </si>
  <si>
    <t>Montáž kontaktního zateplení lepením a mechanickým kotvením z polystyrenových desek na vnější stěny, na podklad betonový nebo z lehčeného betonu, z tvárnic keramických nebo vápenopískových, tloušťky desek přes 80 do 120 mm</t>
  </si>
  <si>
    <t>-129371940</t>
  </si>
  <si>
    <t>https://podminky.urs.cz/item/CS_URS_2023_01/622211021</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</si>
  <si>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</si>
  <si>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Nadzemní část soklu 120</t>
  </si>
  <si>
    <t>(20,55+4,46)*(0,35+0,07+0,35+0,55)/2</t>
  </si>
  <si>
    <t>12,7*(0,35+(0,12+0,07)/2)</t>
  </si>
  <si>
    <t>(20,55)*(0,35+(0,12+0,07)/2)</t>
  </si>
  <si>
    <t>4,545*(0,35+(0,06+0,1)/2)</t>
  </si>
  <si>
    <t>Pohled JZ</t>
  </si>
  <si>
    <t>20,55*(6,6-0,35)</t>
  </si>
  <si>
    <t>"D1 13x" -1,49*1,79*13</t>
  </si>
  <si>
    <t>"D10 2x" -1,2*1,5*2</t>
  </si>
  <si>
    <t>Pohled SV</t>
  </si>
  <si>
    <t>"D1 1x" -1,49*1,79</t>
  </si>
  <si>
    <t>"D6 6x" -1,19*1,79*6</t>
  </si>
  <si>
    <t>"D11 1x" -1,4*2,7</t>
  </si>
  <si>
    <t>"D12 2x" -0,6*0,88*2</t>
  </si>
  <si>
    <t>Pohled SZ</t>
  </si>
  <si>
    <t>12,7*(6,6-0,35)</t>
  </si>
  <si>
    <t>"D5 1x" -0,94*1,79</t>
  </si>
  <si>
    <t>"D9 4x" -2,1*1,79*4</t>
  </si>
  <si>
    <t xml:space="preserve">"D13 1x"  -0,95*0,6</t>
  </si>
  <si>
    <t xml:space="preserve">"D14 2x"  -2,37*1,5</t>
  </si>
  <si>
    <t>Pohled JV</t>
  </si>
  <si>
    <t>- (0,37+3+0,33)*(3,85-0,35)</t>
  </si>
  <si>
    <t>"D1 1x" -1,5*1,79</t>
  </si>
  <si>
    <t xml:space="preserve">"D2 1x"  -1,0*0,6</t>
  </si>
  <si>
    <t>"D6 1x" -1,2*1,79</t>
  </si>
  <si>
    <t>"D7 2x" -0,7*0,9*2</t>
  </si>
  <si>
    <t>36</t>
  </si>
  <si>
    <t>28376077</t>
  </si>
  <si>
    <t>deska EPS grafitová fasádní λ=0,030-0,031 tl 120mm</t>
  </si>
  <si>
    <t>-1437034243</t>
  </si>
  <si>
    <t>Ztratné 5%</t>
  </si>
  <si>
    <t>ETICS_120*1,05</t>
  </si>
  <si>
    <t>0,12*(6,6-0,35)*4 *1,05</t>
  </si>
  <si>
    <t>37</t>
  </si>
  <si>
    <t>28376444</t>
  </si>
  <si>
    <t>deska XPS hrana rovná a strukturovaný povrch 300kPa tl 120mm</t>
  </si>
  <si>
    <t>1995684187</t>
  </si>
  <si>
    <t>Nadzemní část soklu</t>
  </si>
  <si>
    <t>ETICS_sokl_120*1,05</t>
  </si>
  <si>
    <t>Podzemní část soklu</t>
  </si>
  <si>
    <t>Obvod_1NP_120*0,8*1,05</t>
  </si>
  <si>
    <t>Nároží</t>
  </si>
  <si>
    <t>0,12*(0,8+0,6)*4*1,05</t>
  </si>
  <si>
    <t>38</t>
  </si>
  <si>
    <t>622211031</t>
  </si>
  <si>
    <t>Montáž kontaktního zateplení lepením a mechanickým kotvením z polystyrenových desek na vnější stěny, na podklad betonový nebo z lehčeného betonu, z tvárnic keramických nebo vápenopískových, tloušťky desek přes 120 do 160 mm</t>
  </si>
  <si>
    <t>940646089</t>
  </si>
  <si>
    <t>https://podminky.urs.cz/item/CS_URS_2023_01/622211031</t>
  </si>
  <si>
    <t>Nadzemní část soklu 140</t>
  </si>
  <si>
    <t>(2,4+8,31+4,7+10,535+2,83)+(0,35+0,1)</t>
  </si>
  <si>
    <t>(6,74+2,185+3,7-0,5)*(0,35+0,65)</t>
  </si>
  <si>
    <t>"D8" -0,9-(0,3+0,4)</t>
  </si>
  <si>
    <t>"D4" -1,35*0,35</t>
  </si>
  <si>
    <t>"Vstupní rampa" -(3,160+1,885)*0,65</t>
  </si>
  <si>
    <t>6,74*(3,85-0,35)</t>
  </si>
  <si>
    <t>"D3" -2,35*1,79</t>
  </si>
  <si>
    <t>"D4" -1,35*(2,05--0,35)</t>
  </si>
  <si>
    <t>3,7*(3,15-0,35)</t>
  </si>
  <si>
    <t>-1,4*(2,0-(0,35+0,55))</t>
  </si>
  <si>
    <t>2,41*(3,71-0,35)</t>
  </si>
  <si>
    <t>4,7*(3,85-0,35)</t>
  </si>
  <si>
    <t>8,31*(3,85-0,35)</t>
  </si>
  <si>
    <t>(0,37+3,0+0,33+8,31-10,535)*(3,85-3,150)</t>
  </si>
  <si>
    <t>"D6" -1,2*1,79</t>
  </si>
  <si>
    <t>"D8" -0,9*(2,02-0,35)</t>
  </si>
  <si>
    <t>8,31*(3,62-0,35)</t>
  </si>
  <si>
    <t>"D1 1x" -1,48*1,79</t>
  </si>
  <si>
    <t>"D6 2x" -1,2*1,79*2</t>
  </si>
  <si>
    <t>2,185*3,15</t>
  </si>
  <si>
    <t>39</t>
  </si>
  <si>
    <t>28376078</t>
  </si>
  <si>
    <t>deska EPS grafitová fasádní λ=0,030-0,031 tl 140mm</t>
  </si>
  <si>
    <t>-1768717011</t>
  </si>
  <si>
    <t>ETICS_140*1,05</t>
  </si>
  <si>
    <t>0,14*(3,85-0,35)*2*1,015</t>
  </si>
  <si>
    <t>0,14*(3,15-0,35)*1,05</t>
  </si>
  <si>
    <t>40</t>
  </si>
  <si>
    <t>28376445</t>
  </si>
  <si>
    <t>deska XPS hrana rovná a strukturovaný povrch 300kPa tl 140mm</t>
  </si>
  <si>
    <t>324028470</t>
  </si>
  <si>
    <t>ETICS_sokl_140*1,05</t>
  </si>
  <si>
    <t>Obvod_1NP_140*0,8*1,05</t>
  </si>
  <si>
    <t>0,14*(0,8+0,9)*3*1,05</t>
  </si>
  <si>
    <t>41</t>
  </si>
  <si>
    <t>622212051</t>
  </si>
  <si>
    <t>Montáž kontaktního zateplení vnějšího ostění, nadpraží nebo parapetu lepením z polystyrenových desek hloubky špalet přes 200 do 400 mm, tloušťky desek do 40 mm</t>
  </si>
  <si>
    <t>330060082</t>
  </si>
  <si>
    <t>https://podminky.urs.cz/item/CS_URS_2023_01/622212051</t>
  </si>
  <si>
    <t xml:space="preserve">Poznámka k souboru cen:_x000d_
1. V cenách jsou započteny náklady na:_x000d_
a) upevnění desek celoplošným lepením,_x000d_
b) přestěrkování izolačních desek,_x000d_
c) vložení sklovláknité výztužné tkaniny,_x000d_
d) osazení a dodávku rohovníků._x000d_
2. V cenách nejsou započteny náklady na:_x000d_
a) dodávku desek tepelné izolace; tyto se ocení ve specifikaci; ztratné lze stanovit ve výši 10%,_x000d_
b) provedení konečné povrchové úpravy:_x000d_
- vrchní tenkovrstvou omítkou; tyto se ocení příslušnými cenami této části katalogu_x000d_
- nátěrem; tyto se ocení příslušnými cenami části A07 katalogu 800-783 Nátěry_x000d_
3. Pro ocenění montáže kontaktního zateplení ostění nebo nadpraží hloubky přes 400 mm se použijí ceny souboru cen 62. 2.- 1… Montáž kontaktního zateplení lepením a mechanickým kotvením._x000d_
</t>
  </si>
  <si>
    <t>Ostění</t>
  </si>
  <si>
    <t>"D1 15x" 1,8*15*2</t>
  </si>
  <si>
    <t>"D2 1x" 0,6*1*2</t>
  </si>
  <si>
    <t>"D5 1x" 1,8*1*2</t>
  </si>
  <si>
    <t>"D6 7x" 1,8*7*2</t>
  </si>
  <si>
    <t>"D7 2x" 0,9*2*2</t>
  </si>
  <si>
    <t>"D9 4x" 1,8*4*2</t>
  </si>
  <si>
    <t>"D10 2x" 1,5*2*2</t>
  </si>
  <si>
    <t>"D11 1x" 2,7*2*1</t>
  </si>
  <si>
    <t>"D12 2x" 0,88*2*2</t>
  </si>
  <si>
    <t>"D13 1x" 0,6*1*2</t>
  </si>
  <si>
    <t>"D14 2x" 1,5*2*2</t>
  </si>
  <si>
    <t>"D1 1x" 1,8*1*2</t>
  </si>
  <si>
    <t>"D3 1x" 1,8*1*2</t>
  </si>
  <si>
    <t>"D4 1x" 2,05*1*2</t>
  </si>
  <si>
    <t>"D6 3x" 1,8*3*2</t>
  </si>
  <si>
    <t>"D8 1x" 2,0*1*2</t>
  </si>
  <si>
    <t>"Okno" 1,8*2</t>
  </si>
  <si>
    <t xml:space="preserve">"Vrata 1x" 2,1*2 </t>
  </si>
  <si>
    <t>Parapety</t>
  </si>
  <si>
    <t>"D1 15x" 1,5*15</t>
  </si>
  <si>
    <t>"D2 1x" 1,0*1</t>
  </si>
  <si>
    <t>"D5 1x" 0,94*1</t>
  </si>
  <si>
    <t>"D6 7x" 1,2*7</t>
  </si>
  <si>
    <t>"D7 2x" 0,7*2</t>
  </si>
  <si>
    <t>"D9 4x" 2,1*4</t>
  </si>
  <si>
    <t>"D10 2x" 1,2*2</t>
  </si>
  <si>
    <t>"D11 1x" 1,4*1</t>
  </si>
  <si>
    <t>"D12 2x" 0,6*2</t>
  </si>
  <si>
    <t>"D13 1x" 0,95*1</t>
  </si>
  <si>
    <t>"D14 2x" 2,37*2</t>
  </si>
  <si>
    <t>"D1 1x" 1,5*1</t>
  </si>
  <si>
    <t>"D3 1x" 2,35*1</t>
  </si>
  <si>
    <t xml:space="preserve">"D4 1x" </t>
  </si>
  <si>
    <t>"D6 3x" 1,2*3</t>
  </si>
  <si>
    <t xml:space="preserve">"D8 1x" </t>
  </si>
  <si>
    <t>"Okno" 1,8*1</t>
  </si>
  <si>
    <t xml:space="preserve">"Vrata 1x" </t>
  </si>
  <si>
    <t>Nadpraží</t>
  </si>
  <si>
    <t>"D4 1x" 1,35*1</t>
  </si>
  <si>
    <t>"D8 1x" 0,8*1</t>
  </si>
  <si>
    <t>"Vrata 1x" 1,5*1</t>
  </si>
  <si>
    <t>42</t>
  </si>
  <si>
    <t>28375943</t>
  </si>
  <si>
    <t>deska EPS 100 fasádní λ=0,037 tl 30mm</t>
  </si>
  <si>
    <t>233166058</t>
  </si>
  <si>
    <t>(ETICS_nadpraží_120+ETICS_ostění_120)*(0,2+0,12)*1,05</t>
  </si>
  <si>
    <t>(ETICS_nadpraží_140+ETICS_ostění_140)*(0,2+0,14)*1,05</t>
  </si>
  <si>
    <t>43</t>
  </si>
  <si>
    <t>28376438</t>
  </si>
  <si>
    <t>deska XPS hrana rovná a strukturovaný povrch 250kPa tl 30mm</t>
  </si>
  <si>
    <t>-1728087720</t>
  </si>
  <si>
    <t>ETICS_parapety_120*(0,2+0,12)*1,05</t>
  </si>
  <si>
    <t>ETICS_parapety_140*(0,2+0,14)*1,05</t>
  </si>
  <si>
    <t>44</t>
  </si>
  <si>
    <t>621251101</t>
  </si>
  <si>
    <t>Montáž kontaktního zateplení lepením a mechanickým kotvením Příplatek k cenám za zápustnou montáž kotev s použitím tepelněizolačních zátek na vnější podhledy z polystyrenu</t>
  </si>
  <si>
    <t>354572061</t>
  </si>
  <si>
    <t>https://podminky.urs.cz/item/CS_URS_2023_01/621251101</t>
  </si>
  <si>
    <t>ETICS_římsa_čelo+ETICS_římsa_podhled</t>
  </si>
  <si>
    <t>45</t>
  </si>
  <si>
    <t>621211011</t>
  </si>
  <si>
    <t>Montáž kontaktního zateplení lepením a mechanickým kotvením z polystyrenových desek na vnější podhledy, na podklad betonový nebo z lehčeného betonu, z tvárnic keramických nebo vápenopískových, tloušťky desek přes 40 do 80 mm</t>
  </si>
  <si>
    <t>-1012707071</t>
  </si>
  <si>
    <t>https://podminky.urs.cz/item/CS_URS_2023_01/621211011</t>
  </si>
  <si>
    <t>Podhled převisu střechy (římsy)</t>
  </si>
  <si>
    <t>(21,670+12,7)*2*(0,5-0,12)</t>
  </si>
  <si>
    <t>(1,65+0,56+8,23)*0,2</t>
  </si>
  <si>
    <t>3,19*0,2</t>
  </si>
  <si>
    <t>46</t>
  </si>
  <si>
    <t>622211011</t>
  </si>
  <si>
    <t>Montáž kontaktního zateplení lepením a mechanickým kotvením z polystyrenových desek na vnější stěny, na podklad betonový nebo z lehčeného betonu, z tvárnic keramických nebo vápenopískových, tloušťky desek přes 40 do 80 mm</t>
  </si>
  <si>
    <t>1516348301</t>
  </si>
  <si>
    <t>https://podminky.urs.cz/item/CS_URS_2023_01/622211011</t>
  </si>
  <si>
    <t>Podhled římsy</t>
  </si>
  <si>
    <t>(21,670+13,82)*2*(7,02-6,6-0,06)</t>
  </si>
  <si>
    <t>(1,65+0,56+8,23)*0,58</t>
  </si>
  <si>
    <t>3,19*0,58</t>
  </si>
  <si>
    <t>47</t>
  </si>
  <si>
    <t>28376074</t>
  </si>
  <si>
    <t>deska EPS grafitová fasádní λ=0,030-0,031 tl 60mm</t>
  </si>
  <si>
    <t>1277470574</t>
  </si>
  <si>
    <t>ETICS_římsa_podhled*1,05</t>
  </si>
  <si>
    <t>ETICS_římsa_čelo*1,05</t>
  </si>
  <si>
    <t>48</t>
  </si>
  <si>
    <t>622252002</t>
  </si>
  <si>
    <t>Montáž profilů kontaktního zateplení ostatních stěnových, dilatačních apod. lepených do tmelu</t>
  </si>
  <si>
    <t>-638332859</t>
  </si>
  <si>
    <t>https://podminky.urs.cz/item/CS_URS_2023_01/622252002</t>
  </si>
  <si>
    <t xml:space="preserve">Poznámka k souboru cen:_x000d_
1. V cenách jsou započteny náklady na osazení lišt._x000d_
2. V cenách nejsou započteny náklady dodávku lišt; tyto se ocení ve specifikaci. Ztratné lze stanovit ve výši 5%._x000d_
</t>
  </si>
  <si>
    <t>ETICS_nadpraží_120+ETICS_nadpraží_140</t>
  </si>
  <si>
    <t>ETICS_ostění_120+ETICS_ostění_140</t>
  </si>
  <si>
    <t>ETICS_parapety_120+ETICS_parapety_140</t>
  </si>
  <si>
    <t>Přchod omítky ostění na oplechování parapetu</t>
  </si>
  <si>
    <t>"D1 15x" (0,2+0,12)*15*2</t>
  </si>
  <si>
    <t>"D2 1x"(0,2+0,12)*1*2</t>
  </si>
  <si>
    <t>"D5 1x" (0,2+0,12)*1*2</t>
  </si>
  <si>
    <t>"D6 7x" (0,2+0,12)*7*2</t>
  </si>
  <si>
    <t>"D7 2x" (0,2+0,12)*2*2</t>
  </si>
  <si>
    <t>"D9 4x" (0,2+0,12)*4*2</t>
  </si>
  <si>
    <t>"D10 2x" (0,2+0,12)*2*2</t>
  </si>
  <si>
    <t>"D11 1x" (0,2+0,12)*1*2</t>
  </si>
  <si>
    <t>"D12 2x" (0,2+0,12)*2*2</t>
  </si>
  <si>
    <t>"D13 1x" (0,2+0,12)*1*2</t>
  </si>
  <si>
    <t>"D14 2x" (0,2+0,12)*2*2</t>
  </si>
  <si>
    <t>"D1 1x" (0,2+0,14)*1*2</t>
  </si>
  <si>
    <t>"D3 1x" (0,2+0,14)*1*2</t>
  </si>
  <si>
    <t>"D4 1x" (0,2+0,14)*1*2</t>
  </si>
  <si>
    <t>"D6 3x" (0,2+0,14)*3*2</t>
  </si>
  <si>
    <t>Parapetní profil pd okapem střechy</t>
  </si>
  <si>
    <t>21,67*2</t>
  </si>
  <si>
    <t>1,65+7,75</t>
  </si>
  <si>
    <t>Okapový profil římsy střechy</t>
  </si>
  <si>
    <t>13,82*2</t>
  </si>
  <si>
    <t>Koutové dilatace</t>
  </si>
  <si>
    <t>(3,85+0,55)*3</t>
  </si>
  <si>
    <t>(3,150+0,55)*2</t>
  </si>
  <si>
    <t>49</t>
  </si>
  <si>
    <t>63127416</t>
  </si>
  <si>
    <t>profil rohový PVC 23x23mm s výztužnou tkaninou š 100mm pro ETICS</t>
  </si>
  <si>
    <t>1716165176</t>
  </si>
  <si>
    <t>ETICS_ostění_120*1,05</t>
  </si>
  <si>
    <t>ETICS_ostění_140*1,05</t>
  </si>
  <si>
    <t>50</t>
  </si>
  <si>
    <t>59051502</t>
  </si>
  <si>
    <t>profil dilatační rohový PVC s výztužnou tkaninou pro ETICS</t>
  </si>
  <si>
    <t>-410573099</t>
  </si>
  <si>
    <t>ETICS_dilatace*1,05</t>
  </si>
  <si>
    <t>51</t>
  </si>
  <si>
    <t>59051512</t>
  </si>
  <si>
    <t>profil začišťovací s okapnicí PVC s výztužnou tkaninou pro parapet ETICS</t>
  </si>
  <si>
    <t>-927620070</t>
  </si>
  <si>
    <t>Napojení základní vrstvy v ostění na parapetní plech</t>
  </si>
  <si>
    <t>ETICS_napoj_par_120*1,05</t>
  </si>
  <si>
    <t>ETICS_napoj_par_140*1,05</t>
  </si>
  <si>
    <t>52</t>
  </si>
  <si>
    <t>5905151R</t>
  </si>
  <si>
    <t>profil s výztužnou tkaninou pro upkončení pod parapetním oplechováním samolepící hranou a výztužnou tkaninou</t>
  </si>
  <si>
    <t>-1304515063</t>
  </si>
  <si>
    <t>ETICS_parapety_120 * 1,05</t>
  </si>
  <si>
    <t>ETICS_parapety_140*1,05</t>
  </si>
  <si>
    <t>ETICS_střecha_okap*1,05</t>
  </si>
  <si>
    <t>53</t>
  </si>
  <si>
    <t>28342207</t>
  </si>
  <si>
    <t>profil okenní zakončovací protipožární s okapnicí a tkaninou pro nadpraží ETICS</t>
  </si>
  <si>
    <t>1977117652</t>
  </si>
  <si>
    <t>ETICS_nadpraží_120*1,05</t>
  </si>
  <si>
    <t>ETICS_nadpraží_140*1,05</t>
  </si>
  <si>
    <t>ETUCS_římsa_okap*1,05</t>
  </si>
  <si>
    <t>54</t>
  </si>
  <si>
    <t>622143004</t>
  </si>
  <si>
    <t>Montáž omítkových profilů plastových, pozinkovaných nebo dřevěných upevněných vtlačením do podkladní vrstvy nebo přibitím začišťovacích samolepících pro vytvoření dilatujícího spoje s okenním rámem</t>
  </si>
  <si>
    <t>1488931787</t>
  </si>
  <si>
    <t>https://podminky.urs.cz/item/CS_URS_2023_01/622143004</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</si>
  <si>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</si>
  <si>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APU lišty z obou stran okenního rámu</t>
  </si>
  <si>
    <t>(ETICS_ostění_120+ETICS_nadpraží_120)*2</t>
  </si>
  <si>
    <t>(ETICS_ostění_140+ETICS_nadpraží_140)*2</t>
  </si>
  <si>
    <t>55</t>
  </si>
  <si>
    <t>59051476</t>
  </si>
  <si>
    <t>profil začišťovací PVC 9mm s výztužnou tkaninou pro ostění ETICS</t>
  </si>
  <si>
    <t>23821116</t>
  </si>
  <si>
    <t>(ETICS_ostění_120+ETICS_nadpraží_120)*1,05</t>
  </si>
  <si>
    <t>(ETICS_ostění_140+ETICS_nadpraží_140)*1,05</t>
  </si>
  <si>
    <t>56</t>
  </si>
  <si>
    <t>59051516</t>
  </si>
  <si>
    <t>profil začišťovací PVC pro ostění vnitřních omítek</t>
  </si>
  <si>
    <t>-2033329377</t>
  </si>
  <si>
    <t>57</t>
  </si>
  <si>
    <t>621531021</t>
  </si>
  <si>
    <t>Omítka tenkovrstvá silikonová vnějších ploch probarvená, včetně penetrace podkladu zrnitá, tloušťky 2,0 mm podhledů</t>
  </si>
  <si>
    <t>-1558216366</t>
  </si>
  <si>
    <t>https://podminky.urs.cz/item/CS_URS_2021_01/621531021</t>
  </si>
  <si>
    <t>ETICS_nadpraží_120*0,32</t>
  </si>
  <si>
    <t>ETICS_nadpraží_140*0,34</t>
  </si>
  <si>
    <t>58</t>
  </si>
  <si>
    <t>622531021</t>
  </si>
  <si>
    <t>Omítka tenkovrstvá silikonová vnějších ploch probarvená, včetně penetrace podkladu zrnitá, tloušťky 2,0 mm stěn</t>
  </si>
  <si>
    <t>643934068</t>
  </si>
  <si>
    <t>https://podminky.urs.cz/item/CS_URS_2021_01/622531021</t>
  </si>
  <si>
    <t>ETICS_120+ETICS_140</t>
  </si>
  <si>
    <t>ETICS_ostění_120*0,32</t>
  </si>
  <si>
    <t>ETICS_ostění_140*0,34</t>
  </si>
  <si>
    <t>59</t>
  </si>
  <si>
    <t>622511111</t>
  </si>
  <si>
    <t>Omítka tenkovrstvá akrylátová vnějších ploch probarvená, včetně penetrace podkladu mozaiková střednězrnná stěn</t>
  </si>
  <si>
    <t>548170468</t>
  </si>
  <si>
    <t>https://podminky.urs.cz/item/CS_URS_2021_01/622511111</t>
  </si>
  <si>
    <t>Omítka soklu</t>
  </si>
  <si>
    <t>60</t>
  </si>
  <si>
    <t>776121111</t>
  </si>
  <si>
    <t>Příprava podkladu penetrace vodou ředitelná podlah</t>
  </si>
  <si>
    <t>1850289492</t>
  </si>
  <si>
    <t>https://podminky.urs.cz/item/CS_URS_2023_01/776121111</t>
  </si>
  <si>
    <t xml:space="preserve">Poznámka k souboru cen:_x000d_
1. V ceně 776 12-1511 zábrana proti vlhkosti jsou započteny i náklady na 2 vrstvy penetrace a zasypání křemičitým pískem._x000d_
2. V cenách 776 14-1111 až 776 14-4111 jsou započteny i náklady na dodání stěrky._x000d_
</t>
  </si>
  <si>
    <t>Pennetrace podkladu střechy pro vyrovnávací potěr</t>
  </si>
  <si>
    <t>Střecha_1_okraj+Střecha_1_rohy+Střecha_1_vnitřek</t>
  </si>
  <si>
    <t>1,68*0,62</t>
  </si>
  <si>
    <t>61</t>
  </si>
  <si>
    <t>632451031</t>
  </si>
  <si>
    <t>Potěr cementový vyrovnávací z malty (MC-15) v ploše o průměrné (střední) tl. od 10 do 20 mm</t>
  </si>
  <si>
    <t>935783265</t>
  </si>
  <si>
    <t>https://podminky.urs.cz/item/CS_URS_2023_01/632451031</t>
  </si>
  <si>
    <t xml:space="preserve">Poznámka k souboru cen:_x000d_
1. Ceny –1021 až –1024 jsou určeny pro vyrovnávací potěr v pásu vodorovný nebo ve spádu do 15° na zdivu jako podklad pod izolaci, pod parapety z prefabrikovaných dílců, pod oplechování, jako podklad pro uložení ocelových profilů, překladů, stropních nosníků, apod._x000d_
2. Ceny –1031 až –1034 jsou určeny pro vyrovnávací potěr v ploše na stropech z prefabrikovaných dílců jako podklad pod izolaci, pod podlahové konstrukce apod., na mazaninách jen jako podklad pod izolaci proti vodě, jako ochrana izolace shora tvořící lože při kladení plošných prefa panelů (např. v kanálech)._x000d_
3. V cenách jsou započteny i náklady na základní stržení povrchu potěru s urovnáním vibrační lištou nebo dřevěným hladítkem._x000d_
</t>
  </si>
  <si>
    <t>Vyspravení betonové mazaniny na ploše střechy po demontáři plechové krytiny</t>
  </si>
  <si>
    <t>Hlavní vstup</t>
  </si>
  <si>
    <t>62</t>
  </si>
  <si>
    <t>637211122</t>
  </si>
  <si>
    <t>Okapový chodník z dlaždic betonových do písku se zalitím spár cementovou maltou, tl. dlaždic 60 mm</t>
  </si>
  <si>
    <t>1681991110</t>
  </si>
  <si>
    <t>https://podminky.urs.cz/item/CS_URS_2023_01/637211122</t>
  </si>
  <si>
    <t>Okapový chodník z dlaždic 50x50/5, lože 50 mm</t>
  </si>
  <si>
    <t>Obvod_1NP*0,5</t>
  </si>
  <si>
    <t>Ostatní konstrukce a práce, bourání</t>
  </si>
  <si>
    <t>94</t>
  </si>
  <si>
    <t>Lešení a stavební výtahy</t>
  </si>
  <si>
    <t>63</t>
  </si>
  <si>
    <t>941311111</t>
  </si>
  <si>
    <t>Montáž lešení řadového modulového lehkého pracovního s podlahami s provozním zatížením tř. 3 do 200 kg/m2 šířky tř. SW06 od 0,6 do 0,9 m, výšky do 10 m</t>
  </si>
  <si>
    <t>-1483899873</t>
  </si>
  <si>
    <t>https://podminky.urs.cz/item/CS_URS_2023_01/941311111</t>
  </si>
  <si>
    <t xml:space="preserve">Poznámka k souboru cen:_x000d_
1. V ceně jsou započteny i náklady na kotvení lešení._x000d_
2. Montáž lešení řadového modulového lehkého výšky přes 40 m se oceňuje individuálně._x000d_
3. Šířkou se rozumí půdorysná vzdálenost, měřená od vnitřního líce sloupků zábradlí k protilehlému volnému okraji podlahy nebo mezi vnitřními líci._x000d_
</t>
  </si>
  <si>
    <t>(20,55+2*0,9)*2*7,4</t>
  </si>
  <si>
    <t>12,7*2*7,4</t>
  </si>
  <si>
    <t>6,74*4,3</t>
  </si>
  <si>
    <t>3,7*3,7</t>
  </si>
  <si>
    <t>8,31*4</t>
  </si>
  <si>
    <t>(4,7+2*0,9)*4</t>
  </si>
  <si>
    <t>10,53*4</t>
  </si>
  <si>
    <t>2,8*3,7</t>
  </si>
  <si>
    <t>64</t>
  </si>
  <si>
    <t>941311211</t>
  </si>
  <si>
    <t>Montáž lešení řadového modulového lehkého pracovního s podlahami s provozním zatížením tř. 3 do 200 kg/m2 Příplatek za první a každý další den použití lešení k ceně -1111 nebo -1112</t>
  </si>
  <si>
    <t>-860278548</t>
  </si>
  <si>
    <t>https://podminky.urs.cz/item/CS_URS_2023_01/941311211</t>
  </si>
  <si>
    <t>Nájemné 3 měsíce</t>
  </si>
  <si>
    <t>Lešení_fasádní*3</t>
  </si>
  <si>
    <t>65</t>
  </si>
  <si>
    <t>941311811</t>
  </si>
  <si>
    <t>Demontáž lešení řadového modulového lehkého pracovního s podlahami s provozním zatížením tř. 3 do 200 kg/m2 šířky SW06 od 0,6 do 0,9 m, výšky do 10 m</t>
  </si>
  <si>
    <t>-2143016422</t>
  </si>
  <si>
    <t>https://podminky.urs.cz/item/CS_URS_2023_01/941311811</t>
  </si>
  <si>
    <t xml:space="preserve">Poznámka k souboru cen:_x000d_
1. Demontáž lešení řadového modulového lehkého výšky přes 40 m se oceňuje individuálně._x000d_
</t>
  </si>
  <si>
    <t>95</t>
  </si>
  <si>
    <t>Různé dokončovací konstrukce a práce pozemních staveb</t>
  </si>
  <si>
    <t>66</t>
  </si>
  <si>
    <t>952905211</t>
  </si>
  <si>
    <t>Čištění objektů po zatopení nebo záplavách očištění od nánosu bahna mechanické stěn</t>
  </si>
  <si>
    <t>-2078105661</t>
  </si>
  <si>
    <t>https://podminky.urs.cz/item/CS_URS_2023_01/952905211</t>
  </si>
  <si>
    <t xml:space="preserve">Poznámka k souboru cen:_x000d_
1. V ceně 952 90-5131 jsou započteny i náklady na naložení bahna na dopravní prostředek nebo složení na hromady._x000d_
2. Množství měrných jednotek se určuje:_x000d_
a) u vyklizení bahna v m3 vyklizeného bahna,_x000d_
b) u dokončujícího úklidu v m2 půdorysné plochy, na které se úklid provádí._x000d_
3. Odvoz odpadu se ocení položkami odvozu suti ceníku 801-3. Pokud není stanovena hmotnost odpadu, určí se individuálně._x000d_
</t>
  </si>
  <si>
    <t xml:space="preserve">Očištění základové zdi </t>
  </si>
  <si>
    <t>97</t>
  </si>
  <si>
    <t>Prorážení otvorů a ostatní bourací práce</t>
  </si>
  <si>
    <t>67</t>
  </si>
  <si>
    <t>978013191</t>
  </si>
  <si>
    <t>Otlučení vápenných nebo vápenocementových omítek vnitřních ploch stěn s vyškrabáním spar, s očištěním zdiva, v rozsahu přes 50 do 100 %</t>
  </si>
  <si>
    <t>-298742817</t>
  </si>
  <si>
    <t>https://podminky.urs.cz/item/CS_URS_2023_01/978013191</t>
  </si>
  <si>
    <t xml:space="preserve">Poznámka k souboru cen:_x000d_
1. Položky lze použít i pro ocenění otlučení sádrových, hliněných apod. vnitřních omítek._x000d_
</t>
  </si>
  <si>
    <t>Příprava pro sanační omítku</t>
  </si>
  <si>
    <t>68</t>
  </si>
  <si>
    <t>978015371</t>
  </si>
  <si>
    <t>Otlučení vápenných nebo vápenocementových omítek vnějších ploch s vyškrabáním spar a s očištěním zdiva stupně členitosti 1 a 2, v rozsahu přes 50 do 65 %</t>
  </si>
  <si>
    <t>1800704560</t>
  </si>
  <si>
    <t>https://podminky.urs.cz/item/CS_URS_2023_01/978015371</t>
  </si>
  <si>
    <t>997</t>
  </si>
  <si>
    <t>Přesun sutě</t>
  </si>
  <si>
    <t>69</t>
  </si>
  <si>
    <t>997013212</t>
  </si>
  <si>
    <t>Vnitrostaveništní doprava suti a vybouraných hmot vodorovně do 50 m svisle ručně pro budovy a haly výšky přes 6 do 9 m</t>
  </si>
  <si>
    <t>-298402144</t>
  </si>
  <si>
    <t>https://podminky.urs.cz/item/CS_URS_2023_01/997013212</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</si>
  <si>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</si>
  <si>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70</t>
  </si>
  <si>
    <t>997013511</t>
  </si>
  <si>
    <t>Odvoz suti a vybouraných hmot z meziskládky na skládku s naložením a se složením, na vzdálenost do 1 km</t>
  </si>
  <si>
    <t>2007280595</t>
  </si>
  <si>
    <t>https://podminky.urs.cz/item/CS_URS_2023_01/997013511</t>
  </si>
  <si>
    <t xml:space="preserve">Poznámka k souboru cen:_x000d_
1. Délka odvozu suti je vzdálenost od místa naložení suti na dopravní prostředek na meziskládce až po místo složení na určené skládce._x000d_
2. V ceně jsou započteny i náklady na naložení suti na dopravní prostředek a její složení na skládku._x000d_
3. Cena je určena pro odvoz suti na skládku jakýmkoliv způsobem silniční dopravy (i prostřednictvím kontejnerů)._x000d_
4. Příplatek k ceně za každý další i započatý 1 km přes 1 km se oceňuje cenou 997 01-3509 souboru cen Odvoz suti a vybouraných hmot na skládku nebo meziskládku._x000d_
</t>
  </si>
  <si>
    <t>71</t>
  </si>
  <si>
    <t>997013509</t>
  </si>
  <si>
    <t>Odvoz suti a vybouraných hmot na skládku nebo meziskládku se složením, na vzdálenost Příplatek k ceně za každý další i započatý 1 km přes 1 km</t>
  </si>
  <si>
    <t>1146020446</t>
  </si>
  <si>
    <t>https://podminky.urs.cz/item/CS_URS_2023_01/997013509</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</si>
  <si>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 souboru cen Odvoz suti a vybouraných hmot z meziskládky na skládku._x000d_
</t>
  </si>
  <si>
    <t>P</t>
  </si>
  <si>
    <t>Poznámka k položce:_x000d_
skládka do 5 km</t>
  </si>
  <si>
    <t>23,487*4 'Přepočtené koeficientem množství</t>
  </si>
  <si>
    <t>72</t>
  </si>
  <si>
    <t>997013601</t>
  </si>
  <si>
    <t>Poplatek za uložení stavebního odpadu na skládce (skládkovné) z prostého betonu zatříděného do Katalogu odpadů pod kódem 17 01 01</t>
  </si>
  <si>
    <t>-359415368</t>
  </si>
  <si>
    <t>https://podminky.urs.cz/item/CS_URS_2023_01/997013601</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</si>
  <si>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</si>
  <si>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73</t>
  </si>
  <si>
    <t>997013603</t>
  </si>
  <si>
    <t>Poplatek za uložení stavebního odpadu na skládce (skládkovné) cihelného zatříděného do Katalogu odpadů pod kódem 17 01 02</t>
  </si>
  <si>
    <t>-1136135489</t>
  </si>
  <si>
    <t>https://podminky.urs.cz/item/CS_URS_2023_01/997013603</t>
  </si>
  <si>
    <t>74</t>
  </si>
  <si>
    <t>997013631</t>
  </si>
  <si>
    <t>Poplatek za uložení stavebního odpadu na skládce (skládkovné) směsného stavebního a demoličního zatříděného do Katalogu odpadů pod kódem 17 09 04</t>
  </si>
  <si>
    <t>-1773766712</t>
  </si>
  <si>
    <t>https://podminky.urs.cz/item/CS_URS_2023_01/997013631</t>
  </si>
  <si>
    <t>998</t>
  </si>
  <si>
    <t>Přesun hmot</t>
  </si>
  <si>
    <t>75</t>
  </si>
  <si>
    <t>998018002</t>
  </si>
  <si>
    <t>Přesun hmot pro budovy občanské výstavby, bydlení, výrobu a služby ruční - bez užití mechanizace vodorovná dopravní vzdálenost do 100 m pro budovy s jakoukoliv nosnou konstrukcí výšky přes 6 do 12 m</t>
  </si>
  <si>
    <t>-1828236460</t>
  </si>
  <si>
    <t>https://podminky.urs.cz/item/CS_URS_2023_01/998018002</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</si>
  <si>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</si>
  <si>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</si>
  <si>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</si>
  <si>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711</t>
  </si>
  <si>
    <t>Izolace proti vodě, vlhkosti a plynům</t>
  </si>
  <si>
    <t>76</t>
  </si>
  <si>
    <t>711161112</t>
  </si>
  <si>
    <t>Izolace proti zemní vlhkosti a beztlakové vodě nopovými fóliemi na ploše vodorovné V vrstva ochranná, odvětrávací a drenážní výška nopku 8,0 mm, tl. fólie do 0,6 mm</t>
  </si>
  <si>
    <t>-1000706122</t>
  </si>
  <si>
    <t>https://podminky.urs.cz/item/CS_URS_2023_01/711161112</t>
  </si>
  <si>
    <t>Nopová fólie na svislo na zateplení základu a vodorovně přes celou čířku rýhy</t>
  </si>
  <si>
    <t>Obvod_1NP*(0,8+0,3)</t>
  </si>
  <si>
    <t>77</t>
  </si>
  <si>
    <t>711161384</t>
  </si>
  <si>
    <t>Izolace proti zemní vlhkosti a beztlakové vodě nopovými fóliemi ostatní ukončení izolace provětrávací lištou</t>
  </si>
  <si>
    <t>568165346</t>
  </si>
  <si>
    <t>https://podminky.urs.cz/item/CS_URS_2023_01/711161384</t>
  </si>
  <si>
    <t>78</t>
  </si>
  <si>
    <t>711192102</t>
  </si>
  <si>
    <t>Provedení izolace proti zemní vlhkosti hydroizolační stěrkou na ploše svislé S jednovrstvá na zdivu</t>
  </si>
  <si>
    <t>947963934</t>
  </si>
  <si>
    <t>https://podminky.urs.cz/item/CS_URS_2023_01/711192102</t>
  </si>
  <si>
    <t xml:space="preserve">Poznámka k souboru cen:_x000d_
1. V cenách nejsou započteny náklady na dodávku materiálu, tyto se oceňují ve specifikaci._x000d_
</t>
  </si>
  <si>
    <t>Izolace obnaženého základu so výše 300 mm nad terén</t>
  </si>
  <si>
    <t>Obvod_1NP*(0,9+0,3)</t>
  </si>
  <si>
    <t>79</t>
  </si>
  <si>
    <t>11163001</t>
  </si>
  <si>
    <t>stěrka hydroizolační asfaltová dvousložková do spodní stavby</t>
  </si>
  <si>
    <t>kg</t>
  </si>
  <si>
    <t>1681745639</t>
  </si>
  <si>
    <t>Spotřeba 2 kg/m2</t>
  </si>
  <si>
    <t>Obvod_1NP*(0,9+0,3)*2</t>
  </si>
  <si>
    <t>80</t>
  </si>
  <si>
    <t>998711102</t>
  </si>
  <si>
    <t>Přesun hmot pro izolace proti vodě, vlhkosti a plynům stanovený z hmotnosti přesunovaného materiálu vodorovná dopravní vzdálenost do 50 m v objektech výšky přes 6 do 12 m</t>
  </si>
  <si>
    <t>-1231175218</t>
  </si>
  <si>
    <t>https://podminky.urs.cz/item/CS_URS_2023_01/998711102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</si>
  <si>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</si>
  <si>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81</t>
  </si>
  <si>
    <t>998711181</t>
  </si>
  <si>
    <t>Přesun hmot pro izolace proti vodě, vlhkosti a plynům stanovený z hmotnosti přesunovaného materiálu Příplatek k cenám za přesun prováděný bez použití mechanizace pro jakoukoliv výšku objektu</t>
  </si>
  <si>
    <t>-1166549392</t>
  </si>
  <si>
    <t>https://podminky.urs.cz/item/CS_URS_2023_01/998711181</t>
  </si>
  <si>
    <t>712</t>
  </si>
  <si>
    <t>Povlakové krytiny</t>
  </si>
  <si>
    <t>82</t>
  </si>
  <si>
    <t>712311101</t>
  </si>
  <si>
    <t>Provedení povlakové krytiny střech plochých do 10° natěradly a tmely za studena nátěrem lakem penetračním nebo asfaltovým</t>
  </si>
  <si>
    <t>-366327633</t>
  </si>
  <si>
    <t>https://podminky.urs.cz/item/CS_URS_2023_01/712311101</t>
  </si>
  <si>
    <t xml:space="preserve">Poznámka k souboru cen:_x000d_
1. Povlakové krytiny střech jednotlivě do 10 m2 se oceňují skladebně cenou příslušné izolace a cenou 712 39-9095 Příplatek za plochu do 10 m2._x000d_
</t>
  </si>
  <si>
    <t>21,67*13,82</t>
  </si>
  <si>
    <t>(21,67+13,82)*2*0,2</t>
  </si>
  <si>
    <t>83</t>
  </si>
  <si>
    <t>11163153</t>
  </si>
  <si>
    <t>emulze asfaltová penetrační</t>
  </si>
  <si>
    <t>litr</t>
  </si>
  <si>
    <t>-584904265</t>
  </si>
  <si>
    <t>Spotřeba 0,4 kg/m2</t>
  </si>
  <si>
    <t>Střecha_1_Pl_AIP*0,04</t>
  </si>
  <si>
    <t>84</t>
  </si>
  <si>
    <t>712341559</t>
  </si>
  <si>
    <t>Provedení povlakové krytiny střech plochých do 10° pásy přitavením NAIP v plné ploše</t>
  </si>
  <si>
    <t>223952328</t>
  </si>
  <si>
    <t>https://podminky.urs.cz/item/CS_URS_2023_01/712341559</t>
  </si>
  <si>
    <t xml:space="preserve">Poznámka k souboru cen:_x000d_
1. Povlakové krytiny střech jednotlivě do 10 m2 se oceňují skladebně cenou příslušné izolace a cenou 712 39-9097 Příplatek za plochu do 10 m2._x000d_
</t>
  </si>
  <si>
    <t>85</t>
  </si>
  <si>
    <t>62833158</t>
  </si>
  <si>
    <t>pás asfaltový natavitelný oxidovaný tl 4,0mm typu G200 S40 s vložkou ze skleněné tkaniny, s jemnozrnným minerálním posypem</t>
  </si>
  <si>
    <t>-748362405</t>
  </si>
  <si>
    <t>Stratné 15%</t>
  </si>
  <si>
    <t>Střecha_1_Pl_AIP*1,15</t>
  </si>
  <si>
    <t>86</t>
  </si>
  <si>
    <t>712363005</t>
  </si>
  <si>
    <t>Provedení povlakové krytiny střech plochých do 10° fólií termoplastickou mPVC (měkčené PVC) aplikace fólie na oplechování (na tzv. fóliový plech) horkovzdušným navařením v plné ploše</t>
  </si>
  <si>
    <t>849525390</t>
  </si>
  <si>
    <t>https://podminky.urs.cz/item/CS_URS_2023_01/712363005</t>
  </si>
  <si>
    <t>Navaření na oplechování na okrajích střechy</t>
  </si>
  <si>
    <t>(21,67+13,82)*2*0,1</t>
  </si>
  <si>
    <t>(6,02+0,56+4,04+8,23)*2*0,1</t>
  </si>
  <si>
    <t>(3,84+4)*2*0,1</t>
  </si>
  <si>
    <t>87</t>
  </si>
  <si>
    <t>712363354</t>
  </si>
  <si>
    <t>Povlakové krytiny střech plochých do 10° z tvarovaných poplastovaných lišt pro mPVC stěnová lišta vyhnutá rš 71 mm</t>
  </si>
  <si>
    <t>-954225097</t>
  </si>
  <si>
    <t>https://podminky.urs.cz/item/CS_URS_2023_01/712363354</t>
  </si>
  <si>
    <t xml:space="preserve">Poznámka k souboru cen:_x000d_
1. Položka -3384 se použije v případě, pokud položky -3351 až -3373 mají větší rozvinutou šířku._x000d_
2. V ceně -3384 nejsou započteny náklady na vytvoření ohybu. Tyto se oceňují příplatkem -3385 tohoto souboru cen._x000d_
</t>
  </si>
  <si>
    <t>Napojení povlakové izolace na svislé stěny</t>
  </si>
  <si>
    <t>4,04</t>
  </si>
  <si>
    <t>88</t>
  </si>
  <si>
    <t>712363362</t>
  </si>
  <si>
    <t>Povlakové krytiny střech plochých do 10° z tvarovaných poplastovaných lišt pro mPVC tmelící lišta rš 100 mm</t>
  </si>
  <si>
    <t>1055146725</t>
  </si>
  <si>
    <t>https://podminky.urs.cz/item/CS_URS_2023_01/712363362</t>
  </si>
  <si>
    <t>89</t>
  </si>
  <si>
    <t>712363372</t>
  </si>
  <si>
    <t>Povlakové krytiny střech plochých do 10° z tvarovaných poplastovaných lišt pro mPVC okrajová lišta sendvičového panelu rš 200 mm</t>
  </si>
  <si>
    <t>-1380559062</t>
  </si>
  <si>
    <t>https://podminky.urs.cz/item/CS_URS_2023_01/712363372</t>
  </si>
  <si>
    <t>Střecha 1 - K3</t>
  </si>
  <si>
    <t xml:space="preserve">Střecha  2 - K5</t>
  </si>
  <si>
    <t>0,56+6,02+0,67+0,67+11,12+0,48+5,04</t>
  </si>
  <si>
    <t>Střecha 3 - K5</t>
  </si>
  <si>
    <t>3,84+2,16</t>
  </si>
  <si>
    <t>90</t>
  </si>
  <si>
    <t>712363384</t>
  </si>
  <si>
    <t>Povlakové krytiny střech plochých do 10° z tvarovaných poplastovaných lišt ostatní atypická výroba profilů o větší rš</t>
  </si>
  <si>
    <t>-1702948392</t>
  </si>
  <si>
    <t>https://podminky.urs.cz/item/CS_URS_2023_01/712363384</t>
  </si>
  <si>
    <t>Oplechování okapu rš 350</t>
  </si>
  <si>
    <t>21,67*2*0,35</t>
  </si>
  <si>
    <t>(2,21+(0,2+11,44-3,33-0,2))*0,35</t>
  </si>
  <si>
    <t xml:space="preserve">Střecha 3 </t>
  </si>
  <si>
    <t>3,33*0,35</t>
  </si>
  <si>
    <t>91</t>
  </si>
  <si>
    <t>712363385</t>
  </si>
  <si>
    <t>Povlakové krytiny střech plochých do 10° z tvarovaných poplastovaných lišt Příplatek k ceně -3384 za zvýšenou pracnost při vytvoření ohybu atypické výroby profilu</t>
  </si>
  <si>
    <t>-18068938</t>
  </si>
  <si>
    <t>https://podminky.urs.cz/item/CS_URS_2023_01/712363385</t>
  </si>
  <si>
    <t>92</t>
  </si>
  <si>
    <t>712363544</t>
  </si>
  <si>
    <t>Provedení povlakové krytiny střech plochých do 10° s mechanicky kotvenou izolací včetně položení fólie a horkovzdušného svaření tl. tepelné izolace přes 200 do 240 mm budovy výšky do 18 m, kotvené do betonu vnitřní pole</t>
  </si>
  <si>
    <t>1523605977</t>
  </si>
  <si>
    <t>https://podminky.urs.cz/item/CS_URS_2023_01/712363544</t>
  </si>
  <si>
    <t xml:space="preserve">Poznámka k souboru cen:_x000d_
1. V cenách jsou započteny i náklady na dodávku kotev._x000d_
2. V cenách nejsou započteny náklady na dodávku fólie; tato se oceňuje ve specifikaci._x000d_
3. V cenách -3671 až -3674 nejsou započteny náklady na dodávku lišt; tyto se oceňují ve specifikaci._x000d_
4. Kotvení plechových lišt rš větší než 200 mm se oceňují katalogem 800-764 Klempířské konstrukce._x000d_
5. Vymezení rohových a okrajových částí je dané kotevním plánem nebo výpočtem podle přílohy č. 3 tohoto katalogu._x000d_
</t>
  </si>
  <si>
    <t>21,67*13,82 -(Střecha_1_okraj+Střecha_1_rohy)</t>
  </si>
  <si>
    <t>93</t>
  </si>
  <si>
    <t>712363545</t>
  </si>
  <si>
    <t>Provedení povlakové krytiny střech plochých do 10° s mechanicky kotvenou izolací včetně položení fólie a horkovzdušného svaření tl. tepelné izolace přes 200 do 240 mm budovy výšky do 18 m, kotvené do betonu krajní pole</t>
  </si>
  <si>
    <t>867975477</t>
  </si>
  <si>
    <t>https://podminky.urs.cz/item/CS_URS_2023_01/712363545</t>
  </si>
  <si>
    <t>b = 21,67 m, 2h = 2*7,32 › e = 14,64 m</t>
  </si>
  <si>
    <t>e/4 = 3,66 , e/10 = 1,46 m</t>
  </si>
  <si>
    <t>b = 13,82m, 2h = 2*7,32m › e = 13,82 m</t>
  </si>
  <si>
    <t>e/4 = 3,48, e/10 = 1,38 m</t>
  </si>
  <si>
    <t>2*(21,64-2*3,66)*1,46</t>
  </si>
  <si>
    <t>2*(13,82-2*3,48)*1,38</t>
  </si>
  <si>
    <t>celá jako krajní pole</t>
  </si>
  <si>
    <t>(4,04+8,23)*5,04</t>
  </si>
  <si>
    <t>3,84*4,0</t>
  </si>
  <si>
    <t>712363546</t>
  </si>
  <si>
    <t>Provedení povlakové krytiny střech plochých do 10° s mechanicky kotvenou izolací včetně položení fólie a horkovzdušného svaření tl. tepelné izolace přes 200 do 240 mm budovy výšky do 18 m, kotvené do betonu rohové pole</t>
  </si>
  <si>
    <t>-994161190</t>
  </si>
  <si>
    <t>https://podminky.urs.cz/item/CS_URS_2023_01/712363546</t>
  </si>
  <si>
    <t>Delší půdorysný rozměr</t>
  </si>
  <si>
    <t>e = menší z hodnot b nebo 2h</t>
  </si>
  <si>
    <t>kratší půdorysný rozměr</t>
  </si>
  <si>
    <t>4*3,66*1,46</t>
  </si>
  <si>
    <t>4*(3,48-1,46)*1,38</t>
  </si>
  <si>
    <t>Převýšení atiky</t>
  </si>
  <si>
    <t>6,02*(3,85-3,71)</t>
  </si>
  <si>
    <t>11,12*(3,85-3,71)</t>
  </si>
  <si>
    <t>4,37*(3,85-(3,71+3,62)/2)</t>
  </si>
  <si>
    <t>(3,19+2,16-0,63)*(3,15-3,04)</t>
  </si>
  <si>
    <t>28322012</t>
  </si>
  <si>
    <t>fólie hydroizolační střešní mPVC mechanicky kotvená tl 1,5mm šedá</t>
  </si>
  <si>
    <t>551538010</t>
  </si>
  <si>
    <t>Ztratné 15%</t>
  </si>
  <si>
    <t>(Střecha_1_vnitřek+Střecha_1_okraj+Střecha_1_rohy)*1,15</t>
  </si>
  <si>
    <t>Střecha_2*1,15</t>
  </si>
  <si>
    <t>Střecha_3*1,15</t>
  </si>
  <si>
    <t>Střecha_atika_S*1,15</t>
  </si>
  <si>
    <t>96</t>
  </si>
  <si>
    <t>712363352</t>
  </si>
  <si>
    <t>Povlakové krytiny střech plochých do 10° z tvarovaných poplastovaných lišt pro mPVC vnitřní koutová lišta rš 100 mm</t>
  </si>
  <si>
    <t>493540311</t>
  </si>
  <si>
    <t>https://podminky.urs.cz/item/CS_URS_2023_01/712363352</t>
  </si>
  <si>
    <t>Koutová lišta u atiky</t>
  </si>
  <si>
    <t>(6,02+11,12+5,04)</t>
  </si>
  <si>
    <t>(3,19+2,16-0,63)</t>
  </si>
  <si>
    <t>712363353</t>
  </si>
  <si>
    <t>Povlakové krytiny střech plochých do 10° z tvarovaných poplastovaných lišt pro mPVC vnější koutová lišta rš 100 mm</t>
  </si>
  <si>
    <t>1579464774</t>
  </si>
  <si>
    <t>https://podminky.urs.cz/item/CS_URS_2023_01/712363353</t>
  </si>
  <si>
    <t>Rohová lišta u atiky</t>
  </si>
  <si>
    <t>98</t>
  </si>
  <si>
    <t>712391171</t>
  </si>
  <si>
    <t>Provedení povlakové krytiny střech plochých do 10° -ostatní práce provedení vrstvy textilní podkladní</t>
  </si>
  <si>
    <t>-2038373696</t>
  </si>
  <si>
    <t>https://podminky.urs.cz/item/CS_URS_2023_01/712391171</t>
  </si>
  <si>
    <t xml:space="preserve">Poznámka k souboru cen:_x000d_
1. Cenami -9095 až -9097 lze oceňovat jen tehdy, nepřesáhne-li součet plochy vodorovné a svislé izolační vrstvy 10 m2._x000d_
2. Cenou -9095 až -9097 nelze oceňovat opravy a údržbu povlakové krytiny._x000d_
</t>
  </si>
  <si>
    <t>(Střecha_1_vnitřek+Střecha_1_okraj+Střecha_1_rohy)</t>
  </si>
  <si>
    <t>99</t>
  </si>
  <si>
    <t>69311020</t>
  </si>
  <si>
    <t>geotextilie netkaná separační, ochranná, filtrační, drenážní PP 130g/m2</t>
  </si>
  <si>
    <t>-1764570588</t>
  </si>
  <si>
    <t>(Střecha_1_vnitřek+Střecha_1_okraj+Střecha_1_rohy)*1,05</t>
  </si>
  <si>
    <t>Střecha_2*1,05</t>
  </si>
  <si>
    <t>Střecha_3*1,05</t>
  </si>
  <si>
    <t>Střecha_atika_S*1,05</t>
  </si>
  <si>
    <t>100</t>
  </si>
  <si>
    <t>998712102</t>
  </si>
  <si>
    <t>Přesun hmot pro povlakové krytiny stanovený z hmotnosti přesunovaného materiálu vodorovná dopravní vzdálenost do 50 m v objektech výšky přes 6 do 12 m</t>
  </si>
  <si>
    <t>248164981</t>
  </si>
  <si>
    <t>https://podminky.urs.cz/item/CS_URS_2023_01/998712102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</si>
  <si>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</si>
  <si>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101</t>
  </si>
  <si>
    <t>998712181</t>
  </si>
  <si>
    <t>Přesun hmot pro povlakové krytiny stanovený z hmotnosti přesunovaného materiálu Příplatek k cenám za přesun prováděný bez použití mechanizace pro jakoukoliv výšku objektu</t>
  </si>
  <si>
    <t>-554769996</t>
  </si>
  <si>
    <t>https://podminky.urs.cz/item/CS_URS_2023_01/998712181</t>
  </si>
  <si>
    <t>713</t>
  </si>
  <si>
    <t>Izolace tepelné</t>
  </si>
  <si>
    <t>102</t>
  </si>
  <si>
    <t>713131143</t>
  </si>
  <si>
    <t>Montáž tepelné izolace stěn rohožemi, pásy, deskami, dílci, bloky (izolační materiál ve specifikaci) lepením celoplošně s mechanickým kotvením</t>
  </si>
  <si>
    <t>-36096987</t>
  </si>
  <si>
    <t>https://podminky.urs.cz/item/CS_URS_2023_01/713131143</t>
  </si>
  <si>
    <t>Obvod_1NP_140*0,8</t>
  </si>
  <si>
    <t>103</t>
  </si>
  <si>
    <t>713141152</t>
  </si>
  <si>
    <t>Montáž tepelné izolace střech plochých rohožemi, pásy, deskami, dílci, bloky (izolační materiál ve specifikaci) kladenými volně dvouvrstvá</t>
  </si>
  <si>
    <t>1561836938</t>
  </si>
  <si>
    <t>https://podminky.urs.cz/item/CS_URS_2023_01/713141152</t>
  </si>
  <si>
    <t xml:space="preserve">Poznámka k souboru cen:_x000d_
1. Množství tepelné izolace střech plochých atikovými pásky k ceně -1211 se určuje v m projektované délky obložení (bez přesahů) na obvodu ploché střechy._x000d_
2. Množství jednotek tepelné izolace střech plochých spádovými klíny k cenám -1311 až -1336 se určuje v m2 půdorysné projektované vyspádované plochy střechy._x000d_
3. V cenách -1222 až -1264 jsou započteny náklady na montáž a dodávku kotevních šroubů._x000d_
4. V cenách -1222 až -1264 nejsou započteny náklady na položení tepelné izolace; tyto se oceňují cenami -1111 až - 1153 tohoto souboru cen._x000d_
5. Ceny -1381 až -1396 lze použít pro montáž izolace do 1 000 mm. V případě vyšších střešních konstrukcí se pro izolace stěn použijí položky souboru cen 713 13-11 Montáž tepelné izolace stěn tohoto katalogu._x000d_
</t>
  </si>
  <si>
    <t>104</t>
  </si>
  <si>
    <t>28372319</t>
  </si>
  <si>
    <t>deska EPS 100 pro konstrukce s běžným zatížením λ=0,037 tl 160mm</t>
  </si>
  <si>
    <t>-564057278</t>
  </si>
  <si>
    <t>Střecha_PL_TI*1,05</t>
  </si>
  <si>
    <t>105</t>
  </si>
  <si>
    <t>63151497</t>
  </si>
  <si>
    <t>deska tepelně izolační minerální plochých střech vrchní vrstva 70kPa λ=0,038-0,039 tl 50mm</t>
  </si>
  <si>
    <t>128727213</t>
  </si>
  <si>
    <t>106</t>
  </si>
  <si>
    <t>713141358</t>
  </si>
  <si>
    <t>Montáž tepelné izolace střech plochých spádovými klíny na zhlaví atiky šířky do 500 mm mechanicky ukotvenými šrouby</t>
  </si>
  <si>
    <t>-503567315</t>
  </si>
  <si>
    <t>https://podminky.urs.cz/item/CS_URS_2023_01/713141358</t>
  </si>
  <si>
    <t>107</t>
  </si>
  <si>
    <t>998713102</t>
  </si>
  <si>
    <t>Přesun hmot pro izolace tepelné stanovený z hmotnosti přesunovaného materiálu vodorovná dopravní vzdálenost do 50 m v objektech výšky přes 6 m do 12 m</t>
  </si>
  <si>
    <t>485906843</t>
  </si>
  <si>
    <t>https://podminky.urs.cz/item/CS_URS_2023_01/998713102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</si>
  <si>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</si>
  <si>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108</t>
  </si>
  <si>
    <t>998713181</t>
  </si>
  <si>
    <t>Přesun hmot pro izolace tepelné stanovený z hmotnosti přesunovaného materiálu Příplatek k cenám za přesun prováděný bez použití mechanizace pro jakoukoliv výšku objektu</t>
  </si>
  <si>
    <t>2087300164</t>
  </si>
  <si>
    <t>https://podminky.urs.cz/item/CS_URS_2023_01/998713181</t>
  </si>
  <si>
    <t>721</t>
  </si>
  <si>
    <t>Zdravotechnika - vnitřní kanalizace</t>
  </si>
  <si>
    <t>109</t>
  </si>
  <si>
    <t>721241102</t>
  </si>
  <si>
    <t>Lapače střešních splavenin litinové DN 125</t>
  </si>
  <si>
    <t>kus</t>
  </si>
  <si>
    <t>-186022978</t>
  </si>
  <si>
    <t>https://podminky.urs.cz/item/CS_URS_2023_01/721241102</t>
  </si>
  <si>
    <t>741</t>
  </si>
  <si>
    <t>Elektroinstalace - silnoproud</t>
  </si>
  <si>
    <t>110</t>
  </si>
  <si>
    <t>741410021</t>
  </si>
  <si>
    <t>Montáž uzemňovacího vedení s upevněním, propojením a připojením pomocí svorek v zemi s izolací spojů pásku průřezu do 120 mm2 v městské zástavbě</t>
  </si>
  <si>
    <t>-405857448</t>
  </si>
  <si>
    <t>https://podminky.urs.cz/item/CS_URS_2023_01/741410021</t>
  </si>
  <si>
    <t>111</t>
  </si>
  <si>
    <t>35442062</t>
  </si>
  <si>
    <t>pás zemnící 30x4mm FeZn</t>
  </si>
  <si>
    <t>-444831901</t>
  </si>
  <si>
    <t>1 kg = 1,05 m</t>
  </si>
  <si>
    <t>Obvod_1NP/1,05</t>
  </si>
  <si>
    <t>112</t>
  </si>
  <si>
    <t>741420001</t>
  </si>
  <si>
    <t>Montáž hromosvodného vedení svodových drátů nebo lan s podpěrami, Ø do 10 mm</t>
  </si>
  <si>
    <t>-1951171063</t>
  </si>
  <si>
    <t>https://podminky.urs.cz/item/CS_URS_2023_01/741420001</t>
  </si>
  <si>
    <t xml:space="preserve">Poznámka k souboru cen:_x000d_
1. Svodovými dráty se rozumí i jímací vedení na střeše._x000d_
</t>
  </si>
  <si>
    <t>12,7*4</t>
  </si>
  <si>
    <t>20,5*2</t>
  </si>
  <si>
    <t>(7,4+0,8+0,4+0,6)*4</t>
  </si>
  <si>
    <t>113</t>
  </si>
  <si>
    <t>35441077</t>
  </si>
  <si>
    <t>drát D 8mm AlMgSi</t>
  </si>
  <si>
    <t>1451341531</t>
  </si>
  <si>
    <t>1 kg = 7,4 m</t>
  </si>
  <si>
    <t>Hromosvod_svody/7,4</t>
  </si>
  <si>
    <t>114</t>
  </si>
  <si>
    <t>35441830</t>
  </si>
  <si>
    <t>úhelník ochranný na ochranu svodu - 1700mm, FeZn</t>
  </si>
  <si>
    <t>-640786755</t>
  </si>
  <si>
    <t>115</t>
  </si>
  <si>
    <t>35441836</t>
  </si>
  <si>
    <t>držák ochranného úhelníku do zdiva, FeZn</t>
  </si>
  <si>
    <t>1557129304</t>
  </si>
  <si>
    <t>116</t>
  </si>
  <si>
    <t>35442252</t>
  </si>
  <si>
    <t>podpěra vedení na ploché střechy k nalepení výšky 100mm, FeZn, základna 100x100mm</t>
  </si>
  <si>
    <t>-2108131031</t>
  </si>
  <si>
    <t>Podpěra pro ploché střechy á 2 m</t>
  </si>
  <si>
    <t>(12,7*4+20,55*2)/2=45,9</t>
  </si>
  <si>
    <t>117</t>
  </si>
  <si>
    <t>35442184</t>
  </si>
  <si>
    <t>držák zemnící pásky nebo kruhového vodiče</t>
  </si>
  <si>
    <t>1499542148</t>
  </si>
  <si>
    <t>držáky na svislé vedení po 2 m</t>
  </si>
  <si>
    <t>3*4</t>
  </si>
  <si>
    <t>118</t>
  </si>
  <si>
    <t>741420101</t>
  </si>
  <si>
    <t>Montáž oddáleného vedení držáků do zdiva</t>
  </si>
  <si>
    <t>-1409226498</t>
  </si>
  <si>
    <t>https://podminky.urs.cz/item/CS_URS_2023_01/741420101</t>
  </si>
  <si>
    <t>119</t>
  </si>
  <si>
    <t>35442206.R</t>
  </si>
  <si>
    <t>držák oddáleného hromosvodu do zdiva s vrutem Fezn</t>
  </si>
  <si>
    <t>161759735</t>
  </si>
  <si>
    <t>120</t>
  </si>
  <si>
    <t>741421813</t>
  </si>
  <si>
    <t>Demontáž hromosvodného vedení bez zachování funkčnosti svodových drátů nebo lan kolmého svodu, průměru přes 8 mm</t>
  </si>
  <si>
    <t>-704558204</t>
  </si>
  <si>
    <t>https://podminky.urs.cz/item/CS_URS_2023_01/741421813</t>
  </si>
  <si>
    <t>8*4</t>
  </si>
  <si>
    <t>121</t>
  </si>
  <si>
    <t>741421823</t>
  </si>
  <si>
    <t>Demontáž hromosvodného vedení bez zachování funkčnosti svodových drátů nebo lan na rovné střeše, průměru přes 8 mm</t>
  </si>
  <si>
    <t>-103540337</t>
  </si>
  <si>
    <t>https://podminky.urs.cz/item/CS_URS_2023_01/741421823</t>
  </si>
  <si>
    <t>12,7*4+20,55*2</t>
  </si>
  <si>
    <t>122</t>
  </si>
  <si>
    <t>741421843</t>
  </si>
  <si>
    <t>Demontáž hromosvodného vedení bez zachování funkčnosti svorek šroubových se 2 šrouby</t>
  </si>
  <si>
    <t>639222624</t>
  </si>
  <si>
    <t>https://podminky.urs.cz/item/CS_URS_2023_01/741421843</t>
  </si>
  <si>
    <t>123</t>
  </si>
  <si>
    <t>741421855</t>
  </si>
  <si>
    <t>Demontáž hromosvodného vedení podpěr střešního vedení pro plochou střechu</t>
  </si>
  <si>
    <t>1468042743</t>
  </si>
  <si>
    <t>https://podminky.urs.cz/item/CS_URS_2023_01/741421855</t>
  </si>
  <si>
    <t>124</t>
  </si>
  <si>
    <t>741421871</t>
  </si>
  <si>
    <t>Demontáž hromosvodného vedení doplňků ochranných úhelníků, délky do 1,4 m</t>
  </si>
  <si>
    <t>403388419</t>
  </si>
  <si>
    <t>https://podminky.urs.cz/item/CS_URS_2023_01/741421871</t>
  </si>
  <si>
    <t>762</t>
  </si>
  <si>
    <t>Konstrukce tesařské</t>
  </si>
  <si>
    <t>125</t>
  </si>
  <si>
    <t>762361313</t>
  </si>
  <si>
    <t>Konstrukční vrstva pod klempířské prvky pro oplechování horních ploch zdí a nadezdívek (atik) z desek dřevoštěpkových šroubovaných do podkladu, tloušťky desky 25 mm</t>
  </si>
  <si>
    <t>48467277</t>
  </si>
  <si>
    <t>https://podminky.urs.cz/item/CS_URS_2023_01/762361313</t>
  </si>
  <si>
    <t xml:space="preserve">Poznámka k souboru cen:_x000d_
1. V cenách -1312 až -1313 jsou započteny i náklady na kotvení desky do podkladu._x000d_
</t>
  </si>
  <si>
    <t>Poznámka k položce:_x000d_
Namísto OSB desky použít a ocenit vodovzdornou překližku</t>
  </si>
  <si>
    <t xml:space="preserve">Vyztužení okraje  střechy vodovzdornou překližkou tl 25 mm</t>
  </si>
  <si>
    <t>(21,67+13,82)*2*0,16</t>
  </si>
  <si>
    <t>(6,82+1,56)*0,16</t>
  </si>
  <si>
    <t>3,19*0,16</t>
  </si>
  <si>
    <t>Vyztužení atiky</t>
  </si>
  <si>
    <t>(5,04+1,65+11,12)*0,67</t>
  </si>
  <si>
    <t>5,04*0,48</t>
  </si>
  <si>
    <t>3,84*0,63</t>
  </si>
  <si>
    <t>2,16*0,67</t>
  </si>
  <si>
    <t>764</t>
  </si>
  <si>
    <t>Konstrukce klempířské</t>
  </si>
  <si>
    <t>126</t>
  </si>
  <si>
    <t>764001801</t>
  </si>
  <si>
    <t>Demontáž klempířských konstrukcí podkladního plechu do suti</t>
  </si>
  <si>
    <t>505816199</t>
  </si>
  <si>
    <t>https://podminky.urs.cz/item/CS_URS_2023_01/764001801</t>
  </si>
  <si>
    <t>Podkladní oplechování</t>
  </si>
  <si>
    <t>Střecha 1 (okap a štít)</t>
  </si>
  <si>
    <t>(21,35+13,50)*2</t>
  </si>
  <si>
    <t>Střecha 2 (okap a atika)</t>
  </si>
  <si>
    <t>2,21+(0,2+11,44-3,33-0,2)</t>
  </si>
  <si>
    <t>6,74+0,37+0,37+11,44+0,2</t>
  </si>
  <si>
    <t>4,9</t>
  </si>
  <si>
    <t>Střecha 3 (okap a atika)</t>
  </si>
  <si>
    <t>3,33</t>
  </si>
  <si>
    <t>3,7+2,3</t>
  </si>
  <si>
    <t>127</t>
  </si>
  <si>
    <t>764001821</t>
  </si>
  <si>
    <t>Demontáž klempířských konstrukcí krytiny ze svitků nebo tabulí do suti</t>
  </si>
  <si>
    <t>-238020960</t>
  </si>
  <si>
    <t>https://podminky.urs.cz/item/CS_URS_2023_01/764001821</t>
  </si>
  <si>
    <t>Plechová krytina</t>
  </si>
  <si>
    <t>128</t>
  </si>
  <si>
    <t>764002801</t>
  </si>
  <si>
    <t>Demontáž klempířských konstrukcí závětrné lišty do suti</t>
  </si>
  <si>
    <t>-384557185</t>
  </si>
  <si>
    <t>https://podminky.urs.cz/item/CS_URS_2023_01/764002801</t>
  </si>
  <si>
    <t>13,5*2</t>
  </si>
  <si>
    <t>129</t>
  </si>
  <si>
    <t>764002811</t>
  </si>
  <si>
    <t>Demontáž klempířských konstrukcí okapového plechu do suti, v krytině povlakové</t>
  </si>
  <si>
    <t>128711925</t>
  </si>
  <si>
    <t>https://podminky.urs.cz/item/CS_URS_2023_01/764002811</t>
  </si>
  <si>
    <t>21,35*2</t>
  </si>
  <si>
    <t>130</t>
  </si>
  <si>
    <t>764002841</t>
  </si>
  <si>
    <t>Demontáž klempířských konstrukcí oplechování horních ploch zdí a nadezdívek do suti</t>
  </si>
  <si>
    <t>628705104</t>
  </si>
  <si>
    <t>https://podminky.urs.cz/item/CS_URS_2023_01/764002841</t>
  </si>
  <si>
    <t>Atiky</t>
  </si>
  <si>
    <t>7,11+0,37+11,44+0,2</t>
  </si>
  <si>
    <t>131</t>
  </si>
  <si>
    <t>764002851</t>
  </si>
  <si>
    <t>Demontáž klempířských konstrukcí oplechování parapetů do suti</t>
  </si>
  <si>
    <t>-1114253514</t>
  </si>
  <si>
    <t>https://podminky.urs.cz/item/CS_URS_2023_01/764002851</t>
  </si>
  <si>
    <t>132</t>
  </si>
  <si>
    <t>764002871</t>
  </si>
  <si>
    <t>Demontáž klempířských konstrukcí lemování zdí do suti</t>
  </si>
  <si>
    <t>-395030214</t>
  </si>
  <si>
    <t>https://podminky.urs.cz/item/CS_URS_2023_01/764002871</t>
  </si>
  <si>
    <t>3,53</t>
  </si>
  <si>
    <t>3,33+0,2</t>
  </si>
  <si>
    <t>133</t>
  </si>
  <si>
    <t>764004801</t>
  </si>
  <si>
    <t>Demontáž klempířských konstrukcí žlabu podokapního do suti</t>
  </si>
  <si>
    <t>588361206</t>
  </si>
  <si>
    <t>https://podminky.urs.cz/item/CS_URS_2023_01/764004801</t>
  </si>
  <si>
    <t>134</t>
  </si>
  <si>
    <t>764004861</t>
  </si>
  <si>
    <t>Demontáž klempířských konstrukcí svodu do suti</t>
  </si>
  <si>
    <t>908357534</t>
  </si>
  <si>
    <t>https://podminky.urs.cz/item/CS_URS_2023_01/764004861</t>
  </si>
  <si>
    <t>7*4</t>
  </si>
  <si>
    <t>135</t>
  </si>
  <si>
    <t>-212440057</t>
  </si>
  <si>
    <t>136</t>
  </si>
  <si>
    <t>764011405</t>
  </si>
  <si>
    <t>Podkladní plech z pozinkovaného plechu tloušťky 0,55 mm rš 400 mm</t>
  </si>
  <si>
    <t>-256210088</t>
  </si>
  <si>
    <t>https://podminky.urs.cz/item/CS_URS_2023_01/764011405</t>
  </si>
  <si>
    <t xml:space="preserve">Poznámka k souboru cen:_x000d_
1. Rozvinutá šířka podkladního plechu se určuje z rš střešního prvku._x000d_
2. Tloušťka pokladního plechu 1,0 mm se používá pro střešní prvky z titanzinkového plechu._x000d_
</t>
  </si>
  <si>
    <t>Podkladní plech K10</t>
  </si>
  <si>
    <t xml:space="preserve">Střecha 2 </t>
  </si>
  <si>
    <t>137</t>
  </si>
  <si>
    <t>764011445</t>
  </si>
  <si>
    <t>Podkladní plech z pozinkovaného plechu tloušťky 1,0 mm pro TiZn rš 400 mm</t>
  </si>
  <si>
    <t>398344165</t>
  </si>
  <si>
    <t>https://podminky.urs.cz/item/CS_URS_2023_01/764011445</t>
  </si>
  <si>
    <t>K2</t>
  </si>
  <si>
    <t>138</t>
  </si>
  <si>
    <t>764111671</t>
  </si>
  <si>
    <t>Krytina ze svitků, ze šablon nebo taškových tabulí z pozinkovaného plechu s povrchovou úpravou s úpravou u okapů, prostupů a výčnělků desek železobetonových (vstupní stříška)</t>
  </si>
  <si>
    <t>1961261286</t>
  </si>
  <si>
    <t>https://podminky.urs.cz/item/CS_URS_2023_01/764111671</t>
  </si>
  <si>
    <t>139</t>
  </si>
  <si>
    <t>764111691</t>
  </si>
  <si>
    <t>Krytina ze svitků, ze šablon nebo taškových tabulí z pozinkovaného plechu s povrchovou úpravou s úpravou u okapů, prostupů a výčnělků Příplatek k cenám za těsnění drážek ve sklonu do 10°</t>
  </si>
  <si>
    <t>-246651448</t>
  </si>
  <si>
    <t>https://podminky.urs.cz/item/CS_URS_2023_01/764111691</t>
  </si>
  <si>
    <t>Krytina stříšky nad hlevním vstupem</t>
  </si>
  <si>
    <t>3,02*2,16</t>
  </si>
  <si>
    <t>140</t>
  </si>
  <si>
    <t>765191023</t>
  </si>
  <si>
    <t>Montáž pojistné hydroizolační nebo parotěsné fólie kladené ve sklonu přes 20° s lepenými přesahy na bednění nebo tepelnou izolaci</t>
  </si>
  <si>
    <t>-813551767</t>
  </si>
  <si>
    <t>https://podminky.urs.cz/item/CS_URS_2023_01/765191023</t>
  </si>
  <si>
    <t xml:space="preserve">Poznámka k souboru cen:_x000d_
1. V cenách nejsou započteny náklady na dodávku fólie, tyto se oceňují ve specifikaci. Ztratné lze dohodnout ve směrné výši 5 až 15%._x000d_
2. V ceně -1071 nejsou započteny náklady na dodávku okapnice, tyto se oceňují položkami ceníku 800-764 Konstrukce klempířské._x000d_
</t>
  </si>
  <si>
    <t>141</t>
  </si>
  <si>
    <t>28329037</t>
  </si>
  <si>
    <t>fólie kontaktní difuzně propustná pro doplňkovou hydroizolační vrstvu, čtyřvrstvá mikroporézní PP 210g/m2</t>
  </si>
  <si>
    <t>-581967998</t>
  </si>
  <si>
    <t>Střecha_stříška*1,15</t>
  </si>
  <si>
    <t>142</t>
  </si>
  <si>
    <t>764212634</t>
  </si>
  <si>
    <t>Oplechování střešních prvků z pozinkovaného plechu s povrchovou úpravou štítu závětrnou lištou rš 330 mm</t>
  </si>
  <si>
    <t>610258974</t>
  </si>
  <si>
    <t>https://podminky.urs.cz/item/CS_URS_2023_01/764212634</t>
  </si>
  <si>
    <t xml:space="preserve">Poznámka k souboru cen:_x000d_
1. V cenách 764 21-1605 až - 3642 nejsou započteny náklady na podkladní plech, tento se oceňuje cenami souboru cen 764 01-16.. Podkladní plech z pozinkovaného plechu s upraveným povrchem v rozvinuté šířce dle rš střešního prvku._x000d_
</t>
  </si>
  <si>
    <t>Závětrná lišta K1</t>
  </si>
  <si>
    <t>Stříška vstupu</t>
  </si>
  <si>
    <t>2,16</t>
  </si>
  <si>
    <t>143</t>
  </si>
  <si>
    <t>764212664</t>
  </si>
  <si>
    <t>Oplechování střešních prvků z pozinkovaného plechu s povrchovou úpravou okapu střechy rovné okapovým plechem rš 330 mm</t>
  </si>
  <si>
    <t>1357067462</t>
  </si>
  <si>
    <t>https://podminky.urs.cz/item/CS_URS_2023_01/764212664</t>
  </si>
  <si>
    <t>3,02</t>
  </si>
  <si>
    <t>144</t>
  </si>
  <si>
    <t>764311615</t>
  </si>
  <si>
    <t>Lemování zdí z pozinkovaného plechu s povrchovou úpravou boční nebo horní rovné, střech s krytinou skládanou mimo prejzovou rš 400 mm</t>
  </si>
  <si>
    <t>-223690549</t>
  </si>
  <si>
    <t>https://podminky.urs.cz/item/CS_URS_2023_01/764311615</t>
  </si>
  <si>
    <t>Stříška hlavního vstupu</t>
  </si>
  <si>
    <t>3,02+2,16</t>
  </si>
  <si>
    <t>Stříška nad vraty</t>
  </si>
  <si>
    <t>1,68</t>
  </si>
  <si>
    <t>Oplechování střechy k MŠ</t>
  </si>
  <si>
    <t>145</t>
  </si>
  <si>
    <t>764226445</t>
  </si>
  <si>
    <t>Oplechování parapetů z hliníkového plechu rovných celoplošně lepené, bez rohů rš 400 mm</t>
  </si>
  <si>
    <t>184135890</t>
  </si>
  <si>
    <t>https://podminky.urs.cz/item/CS_URS_2023_01/764226445</t>
  </si>
  <si>
    <t>146</t>
  </si>
  <si>
    <t>764226465</t>
  </si>
  <si>
    <t>Oplechování parapetů z hliníkového plechu rovných celoplošně lepené, bez rohů Příplatek k cenám za zvýšenou pracnost při provedení rohu nebo koutu do rš 400 mm</t>
  </si>
  <si>
    <t>1472319880</t>
  </si>
  <si>
    <t>https://podminky.urs.cz/item/CS_URS_2023_01/764226465</t>
  </si>
  <si>
    <t xml:space="preserve">Přchod parapetu na  omítku ostění</t>
  </si>
  <si>
    <t>"D1 15x" 15*2</t>
  </si>
  <si>
    <t>"D2 1x" 1*2</t>
  </si>
  <si>
    <t>"D5 1x" 1*2</t>
  </si>
  <si>
    <t>"D6 7x" 7*2</t>
  </si>
  <si>
    <t>"D7 2x" 2*2</t>
  </si>
  <si>
    <t>"D9 4x" 4*2</t>
  </si>
  <si>
    <t>"D10 2x" 2*2</t>
  </si>
  <si>
    <t>"D11 1x" 1*2</t>
  </si>
  <si>
    <t>"D12 2x" 2*2</t>
  </si>
  <si>
    <t>"D13 1x" 1*2</t>
  </si>
  <si>
    <t>"D14 2x" 2*2</t>
  </si>
  <si>
    <t>"D1 1x" 1*2</t>
  </si>
  <si>
    <t>"D3 1x" 1*2</t>
  </si>
  <si>
    <t>"D4 1x" 1*2</t>
  </si>
  <si>
    <t>"D6 3x" 3*2</t>
  </si>
  <si>
    <t>147</t>
  </si>
  <si>
    <t>764242405</t>
  </si>
  <si>
    <t>Oplechování střešních prvků z titanzinkového předzvětralého plechu štítu závětrnou lištou rš 400 mm</t>
  </si>
  <si>
    <t>-924852231</t>
  </si>
  <si>
    <t>https://podminky.urs.cz/item/CS_URS_2023_01/764242405</t>
  </si>
  <si>
    <t xml:space="preserve">Poznámka k souboru cen:_x000d_
1. V cenách 764 24-1405 až - 2457 nejsou započteny náklady na podkladní plech, tyto se oceňují souborem cen 764 01-14..Podkladní plech z pozinkovaného plechu v tl. 1,0 mm a rozvinuté šířce dle rš střešního prvku._x000d_
</t>
  </si>
  <si>
    <t>K1</t>
  </si>
  <si>
    <t>148</t>
  </si>
  <si>
    <t>764511403</t>
  </si>
  <si>
    <t>Žlab podokapní z pozinkovaného plechu včetně háků a čel půlkruhový rš 250 mm</t>
  </si>
  <si>
    <t>-1846248401</t>
  </si>
  <si>
    <t>https://podminky.urs.cz/item/CS_URS_2023_01/764511403</t>
  </si>
  <si>
    <t>149</t>
  </si>
  <si>
    <t>764511404</t>
  </si>
  <si>
    <t>Žlab podokapní z pozinkovaného plechu včetně háků a čel půlkruhový rš 330 mm</t>
  </si>
  <si>
    <t>1099400863</t>
  </si>
  <si>
    <t>https://podminky.urs.cz/item/CS_URS_2023_01/764511404</t>
  </si>
  <si>
    <t xml:space="preserve">Střecha 1 </t>
  </si>
  <si>
    <t>150</t>
  </si>
  <si>
    <t>764511443</t>
  </si>
  <si>
    <t>Žlab podokapní z pozinkovaného plechu včetně háků a čel kotlík oválný (trychtýřový), rš žlabu/průměr svodu 250/80 mm</t>
  </si>
  <si>
    <t>975508547</t>
  </si>
  <si>
    <t>https://podminky.urs.cz/item/CS_URS_2023_01/764511443</t>
  </si>
  <si>
    <t>"Střecha 2" 1</t>
  </si>
  <si>
    <t>"Střecha 3" 1</t>
  </si>
  <si>
    <t>151</t>
  </si>
  <si>
    <t>764511444</t>
  </si>
  <si>
    <t>Žlab podokapní z pozinkovaného plechu včetně háků a čel kotlík oválný (trychtýřový), rš žlabu/průměr svodu 330/100 mm</t>
  </si>
  <si>
    <t>1870183996</t>
  </si>
  <si>
    <t>https://podminky.urs.cz/item/CS_URS_2023_01/764511444</t>
  </si>
  <si>
    <t>152</t>
  </si>
  <si>
    <t>764518421</t>
  </si>
  <si>
    <t>Svod z pozinkovaného plechu včetně objímek, kolen a odskoků kruhový, průměru 80 mm</t>
  </si>
  <si>
    <t>1390200206</t>
  </si>
  <si>
    <t>https://podminky.urs.cz/item/CS_URS_2023_01/764518421</t>
  </si>
  <si>
    <t>2,4+0,55</t>
  </si>
  <si>
    <t>2,97+0,25</t>
  </si>
  <si>
    <t>153</t>
  </si>
  <si>
    <t>764518422</t>
  </si>
  <si>
    <t>Svod z pozinkovaného plechu včetně objímek, kolen a odskoků kruhový, průměru 100 mm</t>
  </si>
  <si>
    <t>-863443403</t>
  </si>
  <si>
    <t>https://podminky.urs.cz/item/CS_URS_2023_01/764518422</t>
  </si>
  <si>
    <t>(7,02+0,06)*2</t>
  </si>
  <si>
    <t>7,02+0,05</t>
  </si>
  <si>
    <t>7,02+0,55</t>
  </si>
  <si>
    <t>3,71+0,06</t>
  </si>
  <si>
    <t>154</t>
  </si>
  <si>
    <t>998764102</t>
  </si>
  <si>
    <t>Přesun hmot pro konstrukce klempířské stanovený z hmotnosti přesunovaného materiálu vodorovná dopravní vzdálenost do 50 m v objektech výšky přes 6 do 12 m</t>
  </si>
  <si>
    <t>178748352</t>
  </si>
  <si>
    <t>https://podminky.urs.cz/item/CS_URS_2023_01/998764102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</si>
  <si>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</si>
  <si>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155</t>
  </si>
  <si>
    <t>998764181</t>
  </si>
  <si>
    <t>Přesun hmot pro konstrukce klempířské stanovený z hmotnosti přesunovaného materiálu Příplatek k cenám za přesun prováděný bez použití mechanizace pro jakoukoliv výšku objektu</t>
  </si>
  <si>
    <t>-765125659</t>
  </si>
  <si>
    <t>https://podminky.urs.cz/item/CS_URS_2023_01/998764181</t>
  </si>
  <si>
    <t>767</t>
  </si>
  <si>
    <t>Konstrukce zámečnické</t>
  </si>
  <si>
    <t>156</t>
  </si>
  <si>
    <t>767832102</t>
  </si>
  <si>
    <t>Montáž venkovních požárních žebříků do zdiva bez suchovodu</t>
  </si>
  <si>
    <t>-388754835</t>
  </si>
  <si>
    <t>https://podminky.urs.cz/item/CS_URS_2023_01/767832102</t>
  </si>
  <si>
    <t>157</t>
  </si>
  <si>
    <t>44983046</t>
  </si>
  <si>
    <t>žebřík venkovní s přímým výstupem a ochranným košem bez suchovodu z pozinkované oceli celkem do dl 6m</t>
  </si>
  <si>
    <t>1422470860</t>
  </si>
  <si>
    <t>158</t>
  </si>
  <si>
    <t>998767102</t>
  </si>
  <si>
    <t>Přesun hmot pro zámečnické konstrukce stanovený z hmotnosti přesunovaného materiálu vodorovná dopravní vzdálenost do 50 m v objektech výšky přes 6 do 12 m</t>
  </si>
  <si>
    <t>1161213481</t>
  </si>
  <si>
    <t>https://podminky.urs.cz/item/CS_URS_2023_01/998767102</t>
  </si>
  <si>
    <t>159</t>
  </si>
  <si>
    <t>998767181</t>
  </si>
  <si>
    <t>Přesun hmot pro zámečnické konstrukce stanovený z hmotnosti přesunovaného materiálu Příplatek k cenám za přesun prováděný bez použití mechanizace pro jakoukoliv výšku objektu</t>
  </si>
  <si>
    <t>6442666</t>
  </si>
  <si>
    <t>https://podminky.urs.cz/item/CS_URS_2023_01/998767181</t>
  </si>
  <si>
    <t>771</t>
  </si>
  <si>
    <t>Podlahy z dlaždic</t>
  </si>
  <si>
    <t>160</t>
  </si>
  <si>
    <t>771111011</t>
  </si>
  <si>
    <t>Příprava podkladu před provedením dlažby vysátí podlah</t>
  </si>
  <si>
    <t>-160172607</t>
  </si>
  <si>
    <t>https://podminky.urs.cz/item/CS_URS_2023_01/771111011</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</si>
  <si>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</si>
  <si>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161</t>
  </si>
  <si>
    <t>771111012</t>
  </si>
  <si>
    <t>Příprava podkladu před provedením dlažby vysátí schodišť</t>
  </si>
  <si>
    <t>2134967157</t>
  </si>
  <si>
    <t>https://podminky.urs.cz/item/CS_URS_2023_01/771111012</t>
  </si>
  <si>
    <t>1,33*4</t>
  </si>
  <si>
    <t>162</t>
  </si>
  <si>
    <t>771121011</t>
  </si>
  <si>
    <t>Příprava podkladu před provedením dlažby nátěr penetrační na podlahu</t>
  </si>
  <si>
    <t>2127219534</t>
  </si>
  <si>
    <t>https://podminky.urs.cz/item/CS_URS_2023_01/771121011</t>
  </si>
  <si>
    <t>1,33*4*(0,3+0,2)</t>
  </si>
  <si>
    <t>163</t>
  </si>
  <si>
    <t>771274123</t>
  </si>
  <si>
    <t>Montáž obkladů schodišť z dlaždic keramických lepených flexibilním lepidlem stupnic protiskluzných nebo reliéfních, šířky přes 250 do 300 mm</t>
  </si>
  <si>
    <t>1099341601</t>
  </si>
  <si>
    <t>https://podminky.urs.cz/item/CS_URS_2023_01/771274123</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</si>
  <si>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A01._x000d_
</t>
  </si>
  <si>
    <t>164</t>
  </si>
  <si>
    <t>59761337</t>
  </si>
  <si>
    <t>schodovka protiskluzná šířky 300x600mm</t>
  </si>
  <si>
    <t>1869181377</t>
  </si>
  <si>
    <t>3,3 ks na jeden schod = 14</t>
  </si>
  <si>
    <t>165</t>
  </si>
  <si>
    <t>771274242</t>
  </si>
  <si>
    <t>Montáž obkladů schodišť z dlaždic keramických lepených flexibilním lepidlem podstupnic protiskluzních nebo reliéfních, výšky přes 150 do 200 mm</t>
  </si>
  <si>
    <t>955753367</t>
  </si>
  <si>
    <t>https://podminky.urs.cz/item/CS_URS_2023_01/771274242</t>
  </si>
  <si>
    <t>4*1,33</t>
  </si>
  <si>
    <t>166</t>
  </si>
  <si>
    <t>59761443</t>
  </si>
  <si>
    <t>dlažba velkoformátová keramická slinutá hladká do interiéru i exteriéru pro vysoké mechanické namáhání přes 4 do 6ks/m2</t>
  </si>
  <si>
    <t>1166916758</t>
  </si>
  <si>
    <t>1,33*4*0,2</t>
  </si>
  <si>
    <t>167</t>
  </si>
  <si>
    <t>771574375</t>
  </si>
  <si>
    <t>Montáž podlah z dlaždic keramických lepených flexibilním rychletuhnoucím lepidlem maloformátových pro vysoké mechanické zatížení protiskluzných nebo reliéfních (bezbariérových) přes 9 do 12 ks/m2</t>
  </si>
  <si>
    <t>-273712542</t>
  </si>
  <si>
    <t>https://podminky.urs.cz/item/CS_URS_2023_01/771574375</t>
  </si>
  <si>
    <t xml:space="preserve">Poznámka k souboru cen:_x000d_
1. Položky jsou určeny pro všechny druhy povrchových úprav._x000d_
</t>
  </si>
  <si>
    <t>Vstupní podesta a rampa</t>
  </si>
  <si>
    <t>3,16*2,85</t>
  </si>
  <si>
    <t>rampa</t>
  </si>
  <si>
    <t>(4,46-1,885)*1,58</t>
  </si>
  <si>
    <t>168</t>
  </si>
  <si>
    <t>771577124</t>
  </si>
  <si>
    <t>Montáž podlah z dlaždic keramických lepených flexibilním rychletuhnoucím lepidlem Příplatek k cenám za dvousložkový spárovací tmel</t>
  </si>
  <si>
    <t>1032275257</t>
  </si>
  <si>
    <t>https://podminky.urs.cz/item/CS_URS_2023_01/771577124</t>
  </si>
  <si>
    <t>169</t>
  </si>
  <si>
    <t>998771102</t>
  </si>
  <si>
    <t>Přesun hmot pro podlahy z dlaždic stanovený z hmotnosti přesunovaného materiálu vodorovná dopravní vzdálenost do 50 m v objektech výšky přes 6 do 12 m</t>
  </si>
  <si>
    <t>1737917158</t>
  </si>
  <si>
    <t>https://podminky.urs.cz/item/CS_URS_2023_01/998771102</t>
  </si>
  <si>
    <t>170</t>
  </si>
  <si>
    <t>998771181</t>
  </si>
  <si>
    <t>Přesun hmot pro podlahy z dlaždic stanovený z hmotnosti přesunovaného materiálu Příplatek k ceně za přesun prováděný bez použití mechanizace pro jakoukoliv výšku objektu</t>
  </si>
  <si>
    <t>-2037640892</t>
  </si>
  <si>
    <t>https://podminky.urs.cz/item/CS_URS_2023_01/998771181</t>
  </si>
  <si>
    <t>777</t>
  </si>
  <si>
    <t>Podlahy lité</t>
  </si>
  <si>
    <t>171</t>
  </si>
  <si>
    <t>777131101</t>
  </si>
  <si>
    <t>Penetrační nátěr podlahy epoxidový na podklad suchý a vyzrálý</t>
  </si>
  <si>
    <t>-755553436</t>
  </si>
  <si>
    <t>https://podminky.urs.cz/item/CS_URS_2023_01/777131101</t>
  </si>
  <si>
    <t>Kam_koberec_S+Lešení_fasádní</t>
  </si>
  <si>
    <t>172</t>
  </si>
  <si>
    <t>777211111</t>
  </si>
  <si>
    <t>Podlahy z epoxidové pryskyřice a oblázků (kamenný koberec) mramorových frakce 2 až 4 mm, tl. 6 mm</t>
  </si>
  <si>
    <t>1600719780</t>
  </si>
  <si>
    <t>https://podminky.urs.cz/item/CS_URS_2023_01/777211111</t>
  </si>
  <si>
    <t>boční stěny mimo podstupnic</t>
  </si>
  <si>
    <t>1,89*0,65</t>
  </si>
  <si>
    <t>4*0,3*0,65</t>
  </si>
  <si>
    <t>Boční stěny rampy</t>
  </si>
  <si>
    <t>(4,46-1,885)*0,65</t>
  </si>
  <si>
    <t>173</t>
  </si>
  <si>
    <t>998777102</t>
  </si>
  <si>
    <t>Přesun hmot pro podlahy lité stanovený z hmotnosti přesunovaného materiálu vodorovná dopravní vzdálenost do 50 m v objektech výšky přes 6 do 12 m</t>
  </si>
  <si>
    <t>-1398831719</t>
  </si>
  <si>
    <t>https://podminky.urs.cz/item/CS_URS_2023_01/998777102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</si>
  <si>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</si>
  <si>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174</t>
  </si>
  <si>
    <t>998777181</t>
  </si>
  <si>
    <t>Přesun hmot pro podlahy lité stanovený z hmotnosti přesunovaného materiálu Příplatek k cenám za přesun prováděný bez použití mechanizace pro jakoukoliv výšku objektu</t>
  </si>
  <si>
    <t>-1390093631</t>
  </si>
  <si>
    <t>https://podminky.urs.cz/item/CS_URS_2023_01/998777181</t>
  </si>
  <si>
    <t>781</t>
  </si>
  <si>
    <t>Dokončovací práce - obklady</t>
  </si>
  <si>
    <t>175</t>
  </si>
  <si>
    <t>781471810</t>
  </si>
  <si>
    <t>Demontáž obkladů z dlaždic keramických kladených do malty</t>
  </si>
  <si>
    <t>308906973</t>
  </si>
  <si>
    <t>https://podminky.urs.cz/item/CS_URS_2023_01/781471810</t>
  </si>
  <si>
    <t>783</t>
  </si>
  <si>
    <t>Dokončovací práce - nátěry</t>
  </si>
  <si>
    <t>176</t>
  </si>
  <si>
    <t>783201403</t>
  </si>
  <si>
    <t>Příprava podkladu tesařských konstrukcí před provedením nátěru oprášení</t>
  </si>
  <si>
    <t>712351325</t>
  </si>
  <si>
    <t>https://podminky.urs.cz/item/CS_URS_2023_01/783201403</t>
  </si>
  <si>
    <t>177</t>
  </si>
  <si>
    <t>783223101</t>
  </si>
  <si>
    <t>Napouštěcí nátěr tesařských konstrukcí zabudovaných do konstrukce jednonásobný akrylátový</t>
  </si>
  <si>
    <t>-451315423</t>
  </si>
  <si>
    <t>https://podminky.urs.cz/item/CS_URS_2023_01/783223101</t>
  </si>
  <si>
    <t>178</t>
  </si>
  <si>
    <t>783224101</t>
  </si>
  <si>
    <t>Základní nátěr tesařských konstrukcí jednonásobný akrylátový</t>
  </si>
  <si>
    <t>99217506</t>
  </si>
  <si>
    <t>https://podminky.urs.cz/item/CS_URS_2023_01/783224101</t>
  </si>
  <si>
    <t>179</t>
  </si>
  <si>
    <t>783227101</t>
  </si>
  <si>
    <t>Krycí nátěr tesařských konstrukcí jednonásobný akrylátový</t>
  </si>
  <si>
    <t>1965144861</t>
  </si>
  <si>
    <t>https://podminky.urs.cz/item/CS_URS_2023_01/783227101</t>
  </si>
  <si>
    <t>180</t>
  </si>
  <si>
    <t>783301303</t>
  </si>
  <si>
    <t>Příprava podkladu zámečnických konstrukcí před provedením nátěru odrezivění odrezovačem bezoplachovým</t>
  </si>
  <si>
    <t>-980870397</t>
  </si>
  <si>
    <t>https://podminky.urs.cz/item/CS_URS_2023_01/783301303</t>
  </si>
  <si>
    <t>181</t>
  </si>
  <si>
    <t>783324101</t>
  </si>
  <si>
    <t>Základní nátěr zámečnických konstrukcí jednonásobný akrylátový</t>
  </si>
  <si>
    <t>1585024186</t>
  </si>
  <si>
    <t>https://podminky.urs.cz/item/CS_URS_2023_01/783324101</t>
  </si>
  <si>
    <t>182</t>
  </si>
  <si>
    <t>783325101</t>
  </si>
  <si>
    <t>Mezinátěr zámečnických konstrukcí jednonásobný akrylátový</t>
  </si>
  <si>
    <t>-499392047</t>
  </si>
  <si>
    <t>https://podminky.urs.cz/item/CS_URS_2023_01/783325101</t>
  </si>
  <si>
    <t>183</t>
  </si>
  <si>
    <t>783327101</t>
  </si>
  <si>
    <t>Krycí nátěr (email) zámečnických konstrukcí jednonásobný akrylátový</t>
  </si>
  <si>
    <t>-1890586018</t>
  </si>
  <si>
    <t>https://podminky.urs.cz/item/CS_URS_2023_01/783327101</t>
  </si>
  <si>
    <t>784</t>
  </si>
  <si>
    <t>Dokončovací práce - malby a tapety</t>
  </si>
  <si>
    <t>184</t>
  </si>
  <si>
    <t>784191007</t>
  </si>
  <si>
    <t>Čištění vnitřních ploch hrubý úklid po provedení malířských prací omytím podlah</t>
  </si>
  <si>
    <t>1224507470</t>
  </si>
  <si>
    <t>https://podminky.urs.cz/item/CS_URS_2023_01/784191007</t>
  </si>
  <si>
    <t>VON - Vedlejší a ostatní níklady</t>
  </si>
  <si>
    <t>ON.1 - Ostatní náklady</t>
  </si>
  <si>
    <t>OST - Ostatní náklady</t>
  </si>
  <si>
    <t>OST</t>
  </si>
  <si>
    <t>013254001</t>
  </si>
  <si>
    <t>Náklad na projektové práce pro zhotovení dokumentace skutečného provedení stavby (výkresová a textová část)</t>
  </si>
  <si>
    <t>Kč</t>
  </si>
  <si>
    <t>262144</t>
  </si>
  <si>
    <t>Poznámka k položce:_x000d_
Poznámka k položce: Jedná se zejména o náklady na zajištění dokumentace skutečného provedení díla v rozsahu dle platné vyhlášky na dokumentaci staveb v počtu 5 x papírově a 1 x elektronicky ve formátu DWG a PDF.</t>
  </si>
  <si>
    <t>013251201</t>
  </si>
  <si>
    <t>Náklady na pasportizaci stávajících objektů</t>
  </si>
  <si>
    <t>Poznámka k položce:_x000d_
Poznámka k položce: Jedná se zejména o náklady na zajištění pasportizace nemovitostí a objektů včetně pozemních komunikací dotčených stavební činností před zahájením a po dokončení stavebních prací formou fotodokumentace nebo videozáznamu. Cílem pasportizace je zachycení existujícího stavu objektů a konstrukcí, případných poruch a poškození, kvantitativní definování šířky trhlin a dalších poruch.</t>
  </si>
  <si>
    <t>013254101</t>
  </si>
  <si>
    <t>Náklady na pořízení fotografií nebo videozáznamů zakrývaných konstrukcí a postupu výstavby.</t>
  </si>
  <si>
    <t>013284001</t>
  </si>
  <si>
    <t>Náklad na zpracování dokumentu KZP a evidenci provedených zkoušek, revizí a měření.</t>
  </si>
  <si>
    <t>Poznámka k položce:_x000d_
Poznámka k položce: KZP = kontrolní a zkušební plán je dokument zpracovaný do podrobností kontrolovatelných položek rozpočtu, povinně obsahující všechny zkoušky, revize a měření požadované technickými normami a předpisy ve vztahu k prováděným pracím, dodávkám a službám.</t>
  </si>
  <si>
    <t>043103001</t>
  </si>
  <si>
    <t>Náklady na provedení zkoušek, revizí a měření, které jsou vyžadovány v technických normách a dalších předpisech ve vztahu k prováděným pracím, dodávkám a službám.</t>
  </si>
  <si>
    <t>Poznámka k položce:_x000d_
Poznámka k položce: Revize elektro</t>
  </si>
  <si>
    <t>090001001</t>
  </si>
  <si>
    <t>Náklady spojené s vyhotovením, kopírováním a kompletací všech dokumentů požadovaných podle znění SOD a VOP k předání stavby objednateli.</t>
  </si>
  <si>
    <t>090001002</t>
  </si>
  <si>
    <t>Ostatní náklady vyplývající ze znění SOD a VOP</t>
  </si>
  <si>
    <t xml:space="preserve">Poznámka k položce:_x000d_
Poznámka k položce: Jedná se zejména o náklady: - na sjednání bankovních záruk, - na sjednání pojištění odpovědnosti za škodu způsobenou provozní činností včetně odpovědnosti vyplývající z provádění stavebně-montážní činnosti, - na vypracování technologických postupů, - na vypracování oznámení změn a změnových listů, - spojené s převzetím staveniště, - spojené s předáním díla,  apod.</t>
  </si>
  <si>
    <t>VRN.1 - Vedlejší rozpočto...</t>
  </si>
  <si>
    <t xml:space="preserve">VRN -   Vedlejší rozpočtové náklady</t>
  </si>
  <si>
    <t>VRN</t>
  </si>
  <si>
    <t xml:space="preserve">  Vedlejší rozpočtové náklady</t>
  </si>
  <si>
    <t>030001001</t>
  </si>
  <si>
    <t>Náklady na dokumentaci ZS, na přípravu území pro ZS včetně odstranění materiálu a konstrukcí v prostoru staveniště, na vybudování odběrných míst, na zřízení přípojek médií, na vlastní vybudování objektů ZS, provizornich komunikací, oplocení a osvětlení pěších/dopravních koridorů apod.</t>
  </si>
  <si>
    <t>030001002</t>
  </si>
  <si>
    <t>Náklady na vybavení/pronájem objektů ZS, náklady na energie, úklid, údržbu a opravy objektů ZS, čištění pojezdových a manipulačních ploch, zabezpečení staveniště apod.</t>
  </si>
  <si>
    <t>041703002</t>
  </si>
  <si>
    <t>Náklady na zbudování, údržbu a zrušení prostředků a konstrukcí na zajištění kolektivní bezpečnosti osob.</t>
  </si>
  <si>
    <t xml:space="preserve">Poznámka k položce:_x000d_
Poznámka k položce: Jedná se zejména o náklady na zajištění: - osazeníí výstaražných a informačních tabulí/tabulek - zabezpečení okrajů konstrukcí proti pádu osob - zabepečení  komunikací pro pohyb osob po staveništi - zabezpečení přechodů přes výkopy  - a další prvky kolektivní ochrany osob.</t>
  </si>
  <si>
    <t>039001003</t>
  </si>
  <si>
    <t>Náklady na demontáž/odstranění objektů ZS a jejich odvozu a náklady na uvedení pozemku do původního stavu včetně nákladů s tím spojených.</t>
  </si>
  <si>
    <t>045203001</t>
  </si>
  <si>
    <t>Kompletační činnost</t>
  </si>
  <si>
    <t>Poznámka k položce:_x000d_
Poznámka k položce:</t>
  </si>
  <si>
    <t>071002001</t>
  </si>
  <si>
    <t>Provoz investora, třetích osob</t>
  </si>
  <si>
    <t>SEZNAM FIGUR</t>
  </si>
  <si>
    <t>Výměra</t>
  </si>
  <si>
    <t xml:space="preserve"> SO 01/ SO 01.1</t>
  </si>
  <si>
    <t>Použití figury:</t>
  </si>
  <si>
    <t>Vytažení vápenných fabionů, hran nebo koutů</t>
  </si>
  <si>
    <t>Montáž podlah keramických pro mechanické zatížení protiskluzných lepených flexi rychletuhnoucím lepidlem přes 9 do 12 ks/m2</t>
  </si>
  <si>
    <t>Vyrovnávací potěr tl od 10 do 20 mm z MC 15 provedený v ploše</t>
  </si>
  <si>
    <t>Vysátí podkladu před pokládkou dlažby</t>
  </si>
  <si>
    <t>Nátěr penetrační na podlahu</t>
  </si>
  <si>
    <t>Příplatek k montáži podlah keramických lepených flexibilním rychletuhnoucím lepidlem za spárování tmelem dvousložkovým</t>
  </si>
  <si>
    <t>Dozdívky</t>
  </si>
  <si>
    <t>Zazdívka PD1</t>
  </si>
  <si>
    <t>0,95*1,2</t>
  </si>
  <si>
    <t>Zazdívka PD2</t>
  </si>
  <si>
    <t>1,0*1,2</t>
  </si>
  <si>
    <t>Montáž kontaktního zateplení vnějších stěn lepením a mechanickým kotvením polystyrénových desek do betonu a zdiva tl přes 80 do 120 mm</t>
  </si>
  <si>
    <t>Příplatek k cenám kontaktního zateplení podhledů za zápustnou montáž a použití tepelněizolačních zátek z polystyrenu</t>
  </si>
  <si>
    <t>Oprava vnější vápenocementové hladké omítky složitosti 1 stěn v rozsahu přes 30 do 50 %</t>
  </si>
  <si>
    <t>Tenkovrstvá silikonová zrnitá omítka tl. 2,0 mm včetně penetrace vnějších stěn</t>
  </si>
  <si>
    <t>Očištění vnějších ploch tlakovou vodou</t>
  </si>
  <si>
    <t>Otlučení (osekání) vnější vápenné nebo vápenocementové omítky stupně členitosti 1 a 2 v rozsahu přes 50 do 65 %</t>
  </si>
  <si>
    <t>Montáž kontaktního zateplení vnějších stěn lepením a mechanickým kotvením polystyrénových desek do betonu a zdiva tl přes 120 do 160 mm</t>
  </si>
  <si>
    <t>Montáž profilů kontaktního zateplení lepených</t>
  </si>
  <si>
    <t>Montáž kontaktního zateplení vnějšího ostění, nadpraží nebo parapetu hl. špalety do 400 mm lepením desek z polystyrenu tl do 40 mm</t>
  </si>
  <si>
    <t>Tenkovrstvá silikonová zrnitá omítka tl. 2,0 mm včetně penetrace vnějších podhledů</t>
  </si>
  <si>
    <t>Montáž omítkových samolepících začišťovacích profilů pro spojení s okenním rámem</t>
  </si>
  <si>
    <t>Demontáž oplechování parapetů do suti</t>
  </si>
  <si>
    <t>Oplechování parapetů rovných celoplošně lepené z Al plechu rš 400 mm</t>
  </si>
  <si>
    <t>Montáž kontaktního zateplení vnějších stěn lepením a mechanickým kotvením polystyrénových desek do betonu a zdiva tl přes 40 do 80 mm</t>
  </si>
  <si>
    <t>Montáž kontaktního zateplení vnějších podhledů lepením a mechanickým kotvením polystyrénových desek do betonu nebo zdiva tl přes 40 do 80 mm</t>
  </si>
  <si>
    <t>Penetrační nátěr vnějších stěn nanášený ručně</t>
  </si>
  <si>
    <t>Oprava vnější vápenocementové hladké omítky složitosti 1 stěn v rozsahu přes 80 do 100 %</t>
  </si>
  <si>
    <t>Tenkovrstvá akrylátová mozaiková střednězrnná omítka včetně penetrace vnějších stěn</t>
  </si>
  <si>
    <t>Demontáž obkladů z obkladaček keramických kladených do malty</t>
  </si>
  <si>
    <t>Montáž izolace tepelné stěn a základů lepením celoplošně rohoží, pásů, dílců, desek</t>
  </si>
  <si>
    <t>Montáž drát nebo lano hromosvodné svodové D do 10 mm s podpěrou</t>
  </si>
  <si>
    <t>Podlahy z epoxidové pryskyřice a oblázků mramorových frakce 2 až 4 mm tl. 6 mm</t>
  </si>
  <si>
    <t>Penetrační epoxidový nátěr podlahy na suchý a vyzrálý podklad</t>
  </si>
  <si>
    <t>Montáž lešení řadového modulového lehkého zatížení do 200 kg/m2 š od 0,6 do 0,9 m v do 10 m</t>
  </si>
  <si>
    <t>Příplatek k lešení řadovému modulovému lehkému š 0,9 m v přes 10 do 25 m za první a ZKD den použití</t>
  </si>
  <si>
    <t>Demontáž lešení řadového modulového lehkého zatížení do 200 kg/m2 š od 0,6 do 0,9 m v do 10 m</t>
  </si>
  <si>
    <t>Mazanina tl přes 80 do 120 mm z betonu prostého bez zvýšených nároků na prostředí tř. C 8/10</t>
  </si>
  <si>
    <t>Příplatek k mazanině tl přes 80 do 120 mm za přehlazení povrchu</t>
  </si>
  <si>
    <t>Příplatek k mazanině tl přes 80 do 120 mm za plochu do 5 m2</t>
  </si>
  <si>
    <t>Rozprostření ornice ve svahu přes 1:5 tl vrstvy do 200 mm ručně</t>
  </si>
  <si>
    <t>Obsypání objektu nad přilehlým původním terénem sypaninou bez prohození, uloženou do 3 m ručně</t>
  </si>
  <si>
    <t>Hloubení rýh š do 800 mm v soudržných horninách třídy těžitelnosti I, skupiny 3 ručně</t>
  </si>
  <si>
    <t>Zřízení opláštění žeber nebo trativodů geotextilií v rýze nebo zářezu sklonu přes 1:2 š do 2,5 m</t>
  </si>
  <si>
    <t>Trativody z drenážních trubek plastových flexibilních D 100 mm bez lože</t>
  </si>
  <si>
    <t>Vyrovnání nerovného povrchu zdiva tl do 30 mm maltou</t>
  </si>
  <si>
    <t>Okapový chodník z betonových dlaždic tl 60 mm kladených do písku se zalitím spár MC</t>
  </si>
  <si>
    <t>Izolace proti zemní vlhkosti nopovou fólií vodorovná, nopek v 8,0 mm, tl do 0,6 mm</t>
  </si>
  <si>
    <t>Izolace proti zemní vlhkosti nopovou fólií ukončení provětrávací lištou</t>
  </si>
  <si>
    <t>Provedení izolace proti zemní vlhkosti hydroizolační stěrkou svislé na zdivu, 1 vrstva</t>
  </si>
  <si>
    <t>Montáž vodič uzemňovací pásek průřezu do 120 mm2 v městské zástavbě v zemi</t>
  </si>
  <si>
    <t>Mechanické očištění stěn od nánosu bahna</t>
  </si>
  <si>
    <t>Montáž izolace tepelné stěn a základů lepením celoplošně v kombinaci s mechanickým kotvením rohoží, pásů, dílců, desek</t>
  </si>
  <si>
    <t>D2</t>
  </si>
  <si>
    <t>1,0*0,6</t>
  </si>
  <si>
    <t>D7</t>
  </si>
  <si>
    <t>0,7*0,9*2</t>
  </si>
  <si>
    <t>D12</t>
  </si>
  <si>
    <t>0,6*0,88*2</t>
  </si>
  <si>
    <t>D13</t>
  </si>
  <si>
    <t>0,95*0,6</t>
  </si>
  <si>
    <t>Zakrytí výplní otvorů fólií přilepenou na začišťovací lišty</t>
  </si>
  <si>
    <t>D1</t>
  </si>
  <si>
    <t>1,5*1,8*16</t>
  </si>
  <si>
    <t>D3</t>
  </si>
  <si>
    <t>2,35*1,8</t>
  </si>
  <si>
    <t>D5</t>
  </si>
  <si>
    <t>0,94*1,8</t>
  </si>
  <si>
    <t>D6</t>
  </si>
  <si>
    <t>1,2*1,8*10</t>
  </si>
  <si>
    <t>D9</t>
  </si>
  <si>
    <t>2,1*1,8*4</t>
  </si>
  <si>
    <t>D10</t>
  </si>
  <si>
    <t>1,2*1,5*2</t>
  </si>
  <si>
    <t>D14</t>
  </si>
  <si>
    <t>2,37*1,5</t>
  </si>
  <si>
    <t>D11</t>
  </si>
  <si>
    <t>1,4*2,7</t>
  </si>
  <si>
    <t>Montáž izolace tepelné podlah volně kladenými rohožemi, pásy, dílci, deskami 1 vrstva</t>
  </si>
  <si>
    <t>Zakrytí podlah fólií přilepenou lepící páskou</t>
  </si>
  <si>
    <t>Čištění vnitřních ploch podlah po provedení malířských prací</t>
  </si>
  <si>
    <t>Provedení povlak krytiny mechanicky kotvenou do betonu TI tl přes 200 do 240 mm krajní pole, budova v do 18 m</t>
  </si>
  <si>
    <t>Provedení povlak krytiny mechanicky kotvenou do betonu TI tl přes 200 do 240 mm vnitřní pole, budova v do 18 m</t>
  </si>
  <si>
    <t>Provedení povlakové krytiny střech do 10° podkladní textilní vrstvy</t>
  </si>
  <si>
    <t>Montáž izolace tepelné střech plochých kladené volně 2 vrstvy rohoží, pásů, dílců, desek</t>
  </si>
  <si>
    <t>Vodou ředitelná penetrace savého podkladu povlakových podlah</t>
  </si>
  <si>
    <t>Provedení povlakové krytiny střech do 10° za studena lakem penetračním nebo asfaltovým</t>
  </si>
  <si>
    <t>Provedení povlakové krytiny střech do 10° pásy NAIP přitavením v plné ploše</t>
  </si>
  <si>
    <t>Provedení povlak krytiny mechanicky kotvenou do betonu TI tl přes 200 do 240 mm rohové pole, budova v do 18 m</t>
  </si>
  <si>
    <t>Montáž pojistné hydroizolační nebo parotěsné kladené ve sklonu přes 20° s lepenými spoji na bednění</t>
  </si>
  <si>
    <t>Vodorovné přemístění přes 500 do 1000 m výkopku/sypaniny z horniny třídy těžitelnosti I skupiny 1 až 3</t>
  </si>
  <si>
    <t>Příplatek k vodorovnému přemístění výkopku/sypaniny z horniny třídy těžitelnosti I skupiny 1 až 3 ZKD 1000 m přes 10000 m</t>
  </si>
  <si>
    <t>Nakládání výkopku z hornin třídy těžitelnosti I skupiny 1 až 3 ručně</t>
  </si>
  <si>
    <t>Poplatek za uložení zeminy a kamení na recyklační skládce (skládkovné) kód odpadu 17 05 04</t>
  </si>
  <si>
    <t>Začičtění_omítek</t>
  </si>
  <si>
    <t>Oprava vnitřních omítek po výměně oken</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</si>
</sst>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0000A8"/>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7"/>
      <color rgb="FF969696"/>
      <name val="Arial CE"/>
    </font>
    <font>
      <i/>
      <sz val="9"/>
      <color rgb="FF0000FF"/>
      <name val="Arial CE"/>
    </font>
    <font>
      <i/>
      <sz val="8"/>
      <color rgb="FF0000FF"/>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3" fillId="0" borderId="0" applyNumberFormat="0" applyFill="0" applyBorder="0" applyAlignment="0" applyProtection="0"/>
  </cellStyleXfs>
  <cellXfs count="30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31" fillId="0" borderId="0" xfId="0" applyFont="1" applyAlignment="1">
      <alignment horizontal="lef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31" fillId="0" borderId="0" xfId="0" applyFont="1" applyAlignment="1">
      <alignment horizontal="lef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horizontal="left" vertical="center"/>
    </xf>
    <xf numFmtId="0" fontId="39" fillId="0" borderId="0" xfId="0" applyFont="1" applyAlignment="1" applyProtection="1">
      <alignment vertical="center" wrapText="1"/>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40" fillId="0" borderId="22" xfId="0" applyFont="1" applyBorder="1" applyAlignment="1" applyProtection="1">
      <alignment horizontal="center" vertical="center"/>
    </xf>
    <xf numFmtId="49" fontId="40" fillId="0" borderId="22" xfId="0" applyNumberFormat="1" applyFont="1" applyBorder="1" applyAlignment="1" applyProtection="1">
      <alignment horizontal="left" vertical="center" wrapText="1"/>
    </xf>
    <xf numFmtId="0" fontId="40" fillId="0" borderId="22" xfId="0" applyFont="1" applyBorder="1" applyAlignment="1" applyProtection="1">
      <alignment horizontal="left" vertical="center" wrapText="1"/>
    </xf>
    <xf numFmtId="0" fontId="40" fillId="0" borderId="22" xfId="0" applyFont="1" applyBorder="1" applyAlignment="1" applyProtection="1">
      <alignment horizontal="center" vertical="center" wrapText="1"/>
    </xf>
    <xf numFmtId="167" fontId="40" fillId="0" borderId="22" xfId="0" applyNumberFormat="1" applyFont="1" applyBorder="1" applyAlignment="1" applyProtection="1">
      <alignment vertical="center"/>
    </xf>
    <xf numFmtId="4" fontId="40" fillId="2" borderId="22" xfId="0" applyNumberFormat="1" applyFont="1" applyFill="1" applyBorder="1" applyAlignment="1" applyProtection="1">
      <alignment vertical="center"/>
      <protection locked="0"/>
    </xf>
    <xf numFmtId="4" fontId="40" fillId="0" borderId="22" xfId="0" applyNumberFormat="1" applyFont="1" applyBorder="1" applyAlignment="1" applyProtection="1">
      <alignment vertical="center"/>
    </xf>
    <xf numFmtId="0" fontId="41" fillId="0" borderId="3" xfId="0" applyFont="1" applyBorder="1" applyAlignment="1">
      <alignment vertical="center"/>
    </xf>
    <xf numFmtId="0" fontId="40" fillId="2" borderId="14" xfId="0" applyFont="1" applyFill="1" applyBorder="1" applyAlignment="1" applyProtection="1">
      <alignment horizontal="left" vertical="center"/>
      <protection locked="0"/>
    </xf>
    <xf numFmtId="0" fontId="40" fillId="0" borderId="0" xfId="0" applyFont="1" applyBorder="1" applyAlignment="1" applyProtection="1">
      <alignment horizontal="center"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2" fillId="0" borderId="19" xfId="0" applyFont="1" applyBorder="1" applyAlignment="1" applyProtection="1">
      <alignment vertical="center"/>
    </xf>
    <xf numFmtId="0" fontId="12" fillId="0" borderId="20" xfId="0" applyFont="1" applyBorder="1" applyAlignment="1" applyProtection="1">
      <alignment vertical="center"/>
    </xf>
    <xf numFmtId="0" fontId="12" fillId="0" borderId="21" xfId="0"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2" fillId="4" borderId="16" xfId="0" applyFont="1" applyFill="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4" fillId="0" borderId="0" xfId="0" applyFont="1" applyAlignment="1">
      <alignment horizontal="left" vertical="center" wrapText="1"/>
    </xf>
    <xf numFmtId="0" fontId="42" fillId="0" borderId="16" xfId="0" applyFont="1" applyBorder="1" applyAlignment="1">
      <alignment horizontal="left" vertical="center" wrapText="1"/>
    </xf>
    <xf numFmtId="0" fontId="42" fillId="0" borderId="22" xfId="0" applyFont="1" applyBorder="1" applyAlignment="1">
      <alignment horizontal="left" vertical="center" wrapText="1"/>
    </xf>
    <xf numFmtId="0" fontId="42" fillId="0" borderId="22" xfId="0" applyFont="1" applyBorder="1" applyAlignment="1">
      <alignment horizontal="left" vertical="center"/>
    </xf>
    <xf numFmtId="167" fontId="42"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theme" Target="theme/theme1.xml" /><Relationship Id="rId8" Type="http://schemas.openxmlformats.org/officeDocument/2006/relationships/calcChain" Target="calcChain.xml" /><Relationship Id="rId9"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1_01/132212111" TargetMode="External" /><Relationship Id="rId2" Type="http://schemas.openxmlformats.org/officeDocument/2006/relationships/hyperlink" Target="https://podminky.urs.cz/item/CS_URS_2023_01/175111201" TargetMode="External" /><Relationship Id="rId3" Type="http://schemas.openxmlformats.org/officeDocument/2006/relationships/hyperlink" Target="https://podminky.urs.cz/item/CS_URS_2023_01/162351104" TargetMode="External" /><Relationship Id="rId4" Type="http://schemas.openxmlformats.org/officeDocument/2006/relationships/hyperlink" Target="https://podminky.urs.cz/item/CS_URS_2023_01/162751119" TargetMode="External" /><Relationship Id="rId5" Type="http://schemas.openxmlformats.org/officeDocument/2006/relationships/hyperlink" Target="https://podminky.urs.cz/item/CS_URS_2023_01/167111101" TargetMode="External" /><Relationship Id="rId6" Type="http://schemas.openxmlformats.org/officeDocument/2006/relationships/hyperlink" Target="https://podminky.urs.cz/item/CS_URS_2023_01/171201231" TargetMode="External" /><Relationship Id="rId7" Type="http://schemas.openxmlformats.org/officeDocument/2006/relationships/hyperlink" Target="https://podminky.urs.cz/item/CS_URS_2023_01/182311123" TargetMode="External" /><Relationship Id="rId8" Type="http://schemas.openxmlformats.org/officeDocument/2006/relationships/hyperlink" Target="https://podminky.urs.cz/item/CS_URS_2023_01/211971121" TargetMode="External" /><Relationship Id="rId9" Type="http://schemas.openxmlformats.org/officeDocument/2006/relationships/hyperlink" Target="https://podminky.urs.cz/item/CS_URS_2023_01/212572111" TargetMode="External" /><Relationship Id="rId10" Type="http://schemas.openxmlformats.org/officeDocument/2006/relationships/hyperlink" Target="https://podminky.urs.cz/item/CS_URS_2023_01/212755214" TargetMode="External" /><Relationship Id="rId11" Type="http://schemas.openxmlformats.org/officeDocument/2006/relationships/hyperlink" Target="https://podminky.urs.cz/item/CS_URS_2023_01/319201321" TargetMode="External" /><Relationship Id="rId12" Type="http://schemas.openxmlformats.org/officeDocument/2006/relationships/hyperlink" Target="https://podminky.urs.cz/item/CS_URS_2023_01/319202114" TargetMode="External" /><Relationship Id="rId13" Type="http://schemas.openxmlformats.org/officeDocument/2006/relationships/hyperlink" Target="https://podminky.urs.cz/item/CS_URS_2023_01/342272245" TargetMode="External" /><Relationship Id="rId14" Type="http://schemas.openxmlformats.org/officeDocument/2006/relationships/hyperlink" Target="https://podminky.urs.cz/item/CS_URS_2023_01/612822011" TargetMode="External" /><Relationship Id="rId15" Type="http://schemas.openxmlformats.org/officeDocument/2006/relationships/hyperlink" Target="https://podminky.urs.cz/item/CS_URS_2023_01/612822021" TargetMode="External" /><Relationship Id="rId16" Type="http://schemas.openxmlformats.org/officeDocument/2006/relationships/hyperlink" Target="https://podminky.urs.cz/item/CS_URS_2023_01/619315131" TargetMode="External" /><Relationship Id="rId17" Type="http://schemas.openxmlformats.org/officeDocument/2006/relationships/hyperlink" Target="https://podminky.urs.cz/item/CS_URS_2023_01/619991001" TargetMode="External" /><Relationship Id="rId18" Type="http://schemas.openxmlformats.org/officeDocument/2006/relationships/hyperlink" Target="https://podminky.urs.cz/item/CS_URS_2023_01/631311122" TargetMode="External" /><Relationship Id="rId19" Type="http://schemas.openxmlformats.org/officeDocument/2006/relationships/hyperlink" Target="https://podminky.urs.cz/item/CS_URS_2023_01/631319012" TargetMode="External" /><Relationship Id="rId20" Type="http://schemas.openxmlformats.org/officeDocument/2006/relationships/hyperlink" Target="https://podminky.urs.cz/item/CS_URS_2023_01/631319196" TargetMode="External" /><Relationship Id="rId21" Type="http://schemas.openxmlformats.org/officeDocument/2006/relationships/hyperlink" Target="https://podminky.urs.cz/item/CS_URS_2023_01/713121111" TargetMode="External" /><Relationship Id="rId22" Type="http://schemas.openxmlformats.org/officeDocument/2006/relationships/hyperlink" Target="https://podminky.urs.cz/item/CS_URS_2023_01/622325103" TargetMode="External" /><Relationship Id="rId23" Type="http://schemas.openxmlformats.org/officeDocument/2006/relationships/hyperlink" Target="https://podminky.urs.cz/item/CS_URS_2023_01/622325109" TargetMode="External" /><Relationship Id="rId24" Type="http://schemas.openxmlformats.org/officeDocument/2006/relationships/hyperlink" Target="https://podminky.urs.cz/item/CS_URS_2023_01/629991012" TargetMode="External" /><Relationship Id="rId25" Type="http://schemas.openxmlformats.org/officeDocument/2006/relationships/hyperlink" Target="https://podminky.urs.cz/item/CS_URS_2023_01/629995101" TargetMode="External" /><Relationship Id="rId26" Type="http://schemas.openxmlformats.org/officeDocument/2006/relationships/hyperlink" Target="https://podminky.urs.cz/item/CS_URS_2023_01/622131121" TargetMode="External" /><Relationship Id="rId27" Type="http://schemas.openxmlformats.org/officeDocument/2006/relationships/hyperlink" Target="https://podminky.urs.cz/item/CS_URS_2023_01/713131141" TargetMode="External" /><Relationship Id="rId28" Type="http://schemas.openxmlformats.org/officeDocument/2006/relationships/hyperlink" Target="https://podminky.urs.cz/item/CS_URS_2023_01/622211021" TargetMode="External" /><Relationship Id="rId29" Type="http://schemas.openxmlformats.org/officeDocument/2006/relationships/hyperlink" Target="https://podminky.urs.cz/item/CS_URS_2023_01/622211031" TargetMode="External" /><Relationship Id="rId30" Type="http://schemas.openxmlformats.org/officeDocument/2006/relationships/hyperlink" Target="https://podminky.urs.cz/item/CS_URS_2023_01/622212051" TargetMode="External" /><Relationship Id="rId31" Type="http://schemas.openxmlformats.org/officeDocument/2006/relationships/hyperlink" Target="https://podminky.urs.cz/item/CS_URS_2023_01/621251101" TargetMode="External" /><Relationship Id="rId32" Type="http://schemas.openxmlformats.org/officeDocument/2006/relationships/hyperlink" Target="https://podminky.urs.cz/item/CS_URS_2023_01/621211011" TargetMode="External" /><Relationship Id="rId33" Type="http://schemas.openxmlformats.org/officeDocument/2006/relationships/hyperlink" Target="https://podminky.urs.cz/item/CS_URS_2023_01/622211011" TargetMode="External" /><Relationship Id="rId34" Type="http://schemas.openxmlformats.org/officeDocument/2006/relationships/hyperlink" Target="https://podminky.urs.cz/item/CS_URS_2023_01/622252002" TargetMode="External" /><Relationship Id="rId35" Type="http://schemas.openxmlformats.org/officeDocument/2006/relationships/hyperlink" Target="https://podminky.urs.cz/item/CS_URS_2023_01/622143004" TargetMode="External" /><Relationship Id="rId36" Type="http://schemas.openxmlformats.org/officeDocument/2006/relationships/hyperlink" Target="https://podminky.urs.cz/item/CS_URS_2021_01/621531021" TargetMode="External" /><Relationship Id="rId37" Type="http://schemas.openxmlformats.org/officeDocument/2006/relationships/hyperlink" Target="https://podminky.urs.cz/item/CS_URS_2021_01/622531021" TargetMode="External" /><Relationship Id="rId38" Type="http://schemas.openxmlformats.org/officeDocument/2006/relationships/hyperlink" Target="https://podminky.urs.cz/item/CS_URS_2021_01/622511111" TargetMode="External" /><Relationship Id="rId39" Type="http://schemas.openxmlformats.org/officeDocument/2006/relationships/hyperlink" Target="https://podminky.urs.cz/item/CS_URS_2023_01/776121111" TargetMode="External" /><Relationship Id="rId40" Type="http://schemas.openxmlformats.org/officeDocument/2006/relationships/hyperlink" Target="https://podminky.urs.cz/item/CS_URS_2023_01/632451031" TargetMode="External" /><Relationship Id="rId41" Type="http://schemas.openxmlformats.org/officeDocument/2006/relationships/hyperlink" Target="https://podminky.urs.cz/item/CS_URS_2023_01/637211122" TargetMode="External" /><Relationship Id="rId42" Type="http://schemas.openxmlformats.org/officeDocument/2006/relationships/hyperlink" Target="https://podminky.urs.cz/item/CS_URS_2023_01/941311111" TargetMode="External" /><Relationship Id="rId43" Type="http://schemas.openxmlformats.org/officeDocument/2006/relationships/hyperlink" Target="https://podminky.urs.cz/item/CS_URS_2023_01/941311211" TargetMode="External" /><Relationship Id="rId44" Type="http://schemas.openxmlformats.org/officeDocument/2006/relationships/hyperlink" Target="https://podminky.urs.cz/item/CS_URS_2023_01/941311811" TargetMode="External" /><Relationship Id="rId45" Type="http://schemas.openxmlformats.org/officeDocument/2006/relationships/hyperlink" Target="https://podminky.urs.cz/item/CS_URS_2023_01/952905211" TargetMode="External" /><Relationship Id="rId46" Type="http://schemas.openxmlformats.org/officeDocument/2006/relationships/hyperlink" Target="https://podminky.urs.cz/item/CS_URS_2023_01/978013191" TargetMode="External" /><Relationship Id="rId47" Type="http://schemas.openxmlformats.org/officeDocument/2006/relationships/hyperlink" Target="https://podminky.urs.cz/item/CS_URS_2023_01/978015371" TargetMode="External" /><Relationship Id="rId48" Type="http://schemas.openxmlformats.org/officeDocument/2006/relationships/hyperlink" Target="https://podminky.urs.cz/item/CS_URS_2023_01/997013212" TargetMode="External" /><Relationship Id="rId49" Type="http://schemas.openxmlformats.org/officeDocument/2006/relationships/hyperlink" Target="https://podminky.urs.cz/item/CS_URS_2023_01/997013511" TargetMode="External" /><Relationship Id="rId50" Type="http://schemas.openxmlformats.org/officeDocument/2006/relationships/hyperlink" Target="https://podminky.urs.cz/item/CS_URS_2023_01/997013509" TargetMode="External" /><Relationship Id="rId51" Type="http://schemas.openxmlformats.org/officeDocument/2006/relationships/hyperlink" Target="https://podminky.urs.cz/item/CS_URS_2023_01/997013601" TargetMode="External" /><Relationship Id="rId52" Type="http://schemas.openxmlformats.org/officeDocument/2006/relationships/hyperlink" Target="https://podminky.urs.cz/item/CS_URS_2023_01/997013603" TargetMode="External" /><Relationship Id="rId53" Type="http://schemas.openxmlformats.org/officeDocument/2006/relationships/hyperlink" Target="https://podminky.urs.cz/item/CS_URS_2023_01/997013631" TargetMode="External" /><Relationship Id="rId54" Type="http://schemas.openxmlformats.org/officeDocument/2006/relationships/hyperlink" Target="https://podminky.urs.cz/item/CS_URS_2023_01/998018002" TargetMode="External" /><Relationship Id="rId55" Type="http://schemas.openxmlformats.org/officeDocument/2006/relationships/hyperlink" Target="https://podminky.urs.cz/item/CS_URS_2023_01/711161112" TargetMode="External" /><Relationship Id="rId56" Type="http://schemas.openxmlformats.org/officeDocument/2006/relationships/hyperlink" Target="https://podminky.urs.cz/item/CS_URS_2023_01/711161384" TargetMode="External" /><Relationship Id="rId57" Type="http://schemas.openxmlformats.org/officeDocument/2006/relationships/hyperlink" Target="https://podminky.urs.cz/item/CS_URS_2023_01/711192102" TargetMode="External" /><Relationship Id="rId58" Type="http://schemas.openxmlformats.org/officeDocument/2006/relationships/hyperlink" Target="https://podminky.urs.cz/item/CS_URS_2023_01/998711102" TargetMode="External" /><Relationship Id="rId59" Type="http://schemas.openxmlformats.org/officeDocument/2006/relationships/hyperlink" Target="https://podminky.urs.cz/item/CS_URS_2023_01/998711181" TargetMode="External" /><Relationship Id="rId60" Type="http://schemas.openxmlformats.org/officeDocument/2006/relationships/hyperlink" Target="https://podminky.urs.cz/item/CS_URS_2023_01/712311101" TargetMode="External" /><Relationship Id="rId61" Type="http://schemas.openxmlformats.org/officeDocument/2006/relationships/hyperlink" Target="https://podminky.urs.cz/item/CS_URS_2023_01/712341559" TargetMode="External" /><Relationship Id="rId62" Type="http://schemas.openxmlformats.org/officeDocument/2006/relationships/hyperlink" Target="https://podminky.urs.cz/item/CS_URS_2023_01/712363005" TargetMode="External" /><Relationship Id="rId63" Type="http://schemas.openxmlformats.org/officeDocument/2006/relationships/hyperlink" Target="https://podminky.urs.cz/item/CS_URS_2023_01/712363354" TargetMode="External" /><Relationship Id="rId64" Type="http://schemas.openxmlformats.org/officeDocument/2006/relationships/hyperlink" Target="https://podminky.urs.cz/item/CS_URS_2023_01/712363362" TargetMode="External" /><Relationship Id="rId65" Type="http://schemas.openxmlformats.org/officeDocument/2006/relationships/hyperlink" Target="https://podminky.urs.cz/item/CS_URS_2023_01/712363372" TargetMode="External" /><Relationship Id="rId66" Type="http://schemas.openxmlformats.org/officeDocument/2006/relationships/hyperlink" Target="https://podminky.urs.cz/item/CS_URS_2023_01/712363384" TargetMode="External" /><Relationship Id="rId67" Type="http://schemas.openxmlformats.org/officeDocument/2006/relationships/hyperlink" Target="https://podminky.urs.cz/item/CS_URS_2023_01/712363385" TargetMode="External" /><Relationship Id="rId68" Type="http://schemas.openxmlformats.org/officeDocument/2006/relationships/hyperlink" Target="https://podminky.urs.cz/item/CS_URS_2023_01/712363544" TargetMode="External" /><Relationship Id="rId69" Type="http://schemas.openxmlformats.org/officeDocument/2006/relationships/hyperlink" Target="https://podminky.urs.cz/item/CS_URS_2023_01/712363545" TargetMode="External" /><Relationship Id="rId70" Type="http://schemas.openxmlformats.org/officeDocument/2006/relationships/hyperlink" Target="https://podminky.urs.cz/item/CS_URS_2023_01/712363546" TargetMode="External" /><Relationship Id="rId71" Type="http://schemas.openxmlformats.org/officeDocument/2006/relationships/hyperlink" Target="https://podminky.urs.cz/item/CS_URS_2023_01/712363352" TargetMode="External" /><Relationship Id="rId72" Type="http://schemas.openxmlformats.org/officeDocument/2006/relationships/hyperlink" Target="https://podminky.urs.cz/item/CS_URS_2023_01/712363353" TargetMode="External" /><Relationship Id="rId73" Type="http://schemas.openxmlformats.org/officeDocument/2006/relationships/hyperlink" Target="https://podminky.urs.cz/item/CS_URS_2023_01/712391171" TargetMode="External" /><Relationship Id="rId74" Type="http://schemas.openxmlformats.org/officeDocument/2006/relationships/hyperlink" Target="https://podminky.urs.cz/item/CS_URS_2023_01/998712102" TargetMode="External" /><Relationship Id="rId75" Type="http://schemas.openxmlformats.org/officeDocument/2006/relationships/hyperlink" Target="https://podminky.urs.cz/item/CS_URS_2023_01/998712181" TargetMode="External" /><Relationship Id="rId76" Type="http://schemas.openxmlformats.org/officeDocument/2006/relationships/hyperlink" Target="https://podminky.urs.cz/item/CS_URS_2023_01/713131143" TargetMode="External" /><Relationship Id="rId77" Type="http://schemas.openxmlformats.org/officeDocument/2006/relationships/hyperlink" Target="https://podminky.urs.cz/item/CS_URS_2023_01/713141152" TargetMode="External" /><Relationship Id="rId78" Type="http://schemas.openxmlformats.org/officeDocument/2006/relationships/hyperlink" Target="https://podminky.urs.cz/item/CS_URS_2023_01/713141358" TargetMode="External" /><Relationship Id="rId79" Type="http://schemas.openxmlformats.org/officeDocument/2006/relationships/hyperlink" Target="https://podminky.urs.cz/item/CS_URS_2023_01/998713102" TargetMode="External" /><Relationship Id="rId80" Type="http://schemas.openxmlformats.org/officeDocument/2006/relationships/hyperlink" Target="https://podminky.urs.cz/item/CS_URS_2023_01/998713181" TargetMode="External" /><Relationship Id="rId81" Type="http://schemas.openxmlformats.org/officeDocument/2006/relationships/hyperlink" Target="https://podminky.urs.cz/item/CS_URS_2023_01/721241102" TargetMode="External" /><Relationship Id="rId82" Type="http://schemas.openxmlformats.org/officeDocument/2006/relationships/hyperlink" Target="https://podminky.urs.cz/item/CS_URS_2023_01/741410021" TargetMode="External" /><Relationship Id="rId83" Type="http://schemas.openxmlformats.org/officeDocument/2006/relationships/hyperlink" Target="https://podminky.urs.cz/item/CS_URS_2023_01/741420001" TargetMode="External" /><Relationship Id="rId84" Type="http://schemas.openxmlformats.org/officeDocument/2006/relationships/hyperlink" Target="https://podminky.urs.cz/item/CS_URS_2023_01/741420101" TargetMode="External" /><Relationship Id="rId85" Type="http://schemas.openxmlformats.org/officeDocument/2006/relationships/hyperlink" Target="https://podminky.urs.cz/item/CS_URS_2023_01/741421813" TargetMode="External" /><Relationship Id="rId86" Type="http://schemas.openxmlformats.org/officeDocument/2006/relationships/hyperlink" Target="https://podminky.urs.cz/item/CS_URS_2023_01/741421823" TargetMode="External" /><Relationship Id="rId87" Type="http://schemas.openxmlformats.org/officeDocument/2006/relationships/hyperlink" Target="https://podminky.urs.cz/item/CS_URS_2023_01/741421843" TargetMode="External" /><Relationship Id="rId88" Type="http://schemas.openxmlformats.org/officeDocument/2006/relationships/hyperlink" Target="https://podminky.urs.cz/item/CS_URS_2023_01/741421855" TargetMode="External" /><Relationship Id="rId89" Type="http://schemas.openxmlformats.org/officeDocument/2006/relationships/hyperlink" Target="https://podminky.urs.cz/item/CS_URS_2023_01/741421871" TargetMode="External" /><Relationship Id="rId90" Type="http://schemas.openxmlformats.org/officeDocument/2006/relationships/hyperlink" Target="https://podminky.urs.cz/item/CS_URS_2023_01/762361313" TargetMode="External" /><Relationship Id="rId91" Type="http://schemas.openxmlformats.org/officeDocument/2006/relationships/hyperlink" Target="https://podminky.urs.cz/item/CS_URS_2023_01/764001801" TargetMode="External" /><Relationship Id="rId92" Type="http://schemas.openxmlformats.org/officeDocument/2006/relationships/hyperlink" Target="https://podminky.urs.cz/item/CS_URS_2023_01/764001821" TargetMode="External" /><Relationship Id="rId93" Type="http://schemas.openxmlformats.org/officeDocument/2006/relationships/hyperlink" Target="https://podminky.urs.cz/item/CS_URS_2023_01/764002801" TargetMode="External" /><Relationship Id="rId94" Type="http://schemas.openxmlformats.org/officeDocument/2006/relationships/hyperlink" Target="https://podminky.urs.cz/item/CS_URS_2023_01/764002811" TargetMode="External" /><Relationship Id="rId95" Type="http://schemas.openxmlformats.org/officeDocument/2006/relationships/hyperlink" Target="https://podminky.urs.cz/item/CS_URS_2023_01/764002841" TargetMode="External" /><Relationship Id="rId96" Type="http://schemas.openxmlformats.org/officeDocument/2006/relationships/hyperlink" Target="https://podminky.urs.cz/item/CS_URS_2023_01/764002851" TargetMode="External" /><Relationship Id="rId97" Type="http://schemas.openxmlformats.org/officeDocument/2006/relationships/hyperlink" Target="https://podminky.urs.cz/item/CS_URS_2023_01/764002871" TargetMode="External" /><Relationship Id="rId98" Type="http://schemas.openxmlformats.org/officeDocument/2006/relationships/hyperlink" Target="https://podminky.urs.cz/item/CS_URS_2023_01/764004801" TargetMode="External" /><Relationship Id="rId99" Type="http://schemas.openxmlformats.org/officeDocument/2006/relationships/hyperlink" Target="https://podminky.urs.cz/item/CS_URS_2023_01/764004861" TargetMode="External" /><Relationship Id="rId100" Type="http://schemas.openxmlformats.org/officeDocument/2006/relationships/hyperlink" Target="https://podminky.urs.cz/item/CS_URS_2023_01/764002851" TargetMode="External" /><Relationship Id="rId101" Type="http://schemas.openxmlformats.org/officeDocument/2006/relationships/hyperlink" Target="https://podminky.urs.cz/item/CS_URS_2023_01/764011405" TargetMode="External" /><Relationship Id="rId102" Type="http://schemas.openxmlformats.org/officeDocument/2006/relationships/hyperlink" Target="https://podminky.urs.cz/item/CS_URS_2023_01/764011445" TargetMode="External" /><Relationship Id="rId103" Type="http://schemas.openxmlformats.org/officeDocument/2006/relationships/hyperlink" Target="https://podminky.urs.cz/item/CS_URS_2023_01/764111671" TargetMode="External" /><Relationship Id="rId104" Type="http://schemas.openxmlformats.org/officeDocument/2006/relationships/hyperlink" Target="https://podminky.urs.cz/item/CS_URS_2023_01/764111691" TargetMode="External" /><Relationship Id="rId105" Type="http://schemas.openxmlformats.org/officeDocument/2006/relationships/hyperlink" Target="https://podminky.urs.cz/item/CS_URS_2023_01/765191023" TargetMode="External" /><Relationship Id="rId106" Type="http://schemas.openxmlformats.org/officeDocument/2006/relationships/hyperlink" Target="https://podminky.urs.cz/item/CS_URS_2023_01/764212634" TargetMode="External" /><Relationship Id="rId107" Type="http://schemas.openxmlformats.org/officeDocument/2006/relationships/hyperlink" Target="https://podminky.urs.cz/item/CS_URS_2023_01/764212664" TargetMode="External" /><Relationship Id="rId108" Type="http://schemas.openxmlformats.org/officeDocument/2006/relationships/hyperlink" Target="https://podminky.urs.cz/item/CS_URS_2023_01/764311615" TargetMode="External" /><Relationship Id="rId109" Type="http://schemas.openxmlformats.org/officeDocument/2006/relationships/hyperlink" Target="https://podminky.urs.cz/item/CS_URS_2023_01/764226445" TargetMode="External" /><Relationship Id="rId110" Type="http://schemas.openxmlformats.org/officeDocument/2006/relationships/hyperlink" Target="https://podminky.urs.cz/item/CS_URS_2023_01/764226465" TargetMode="External" /><Relationship Id="rId111" Type="http://schemas.openxmlformats.org/officeDocument/2006/relationships/hyperlink" Target="https://podminky.urs.cz/item/CS_URS_2023_01/764242405" TargetMode="External" /><Relationship Id="rId112" Type="http://schemas.openxmlformats.org/officeDocument/2006/relationships/hyperlink" Target="https://podminky.urs.cz/item/CS_URS_2023_01/764511403" TargetMode="External" /><Relationship Id="rId113" Type="http://schemas.openxmlformats.org/officeDocument/2006/relationships/hyperlink" Target="https://podminky.urs.cz/item/CS_URS_2023_01/764511404" TargetMode="External" /><Relationship Id="rId114" Type="http://schemas.openxmlformats.org/officeDocument/2006/relationships/hyperlink" Target="https://podminky.urs.cz/item/CS_URS_2023_01/764511443" TargetMode="External" /><Relationship Id="rId115" Type="http://schemas.openxmlformats.org/officeDocument/2006/relationships/hyperlink" Target="https://podminky.urs.cz/item/CS_URS_2023_01/764511444" TargetMode="External" /><Relationship Id="rId116" Type="http://schemas.openxmlformats.org/officeDocument/2006/relationships/hyperlink" Target="https://podminky.urs.cz/item/CS_URS_2023_01/764518421" TargetMode="External" /><Relationship Id="rId117" Type="http://schemas.openxmlformats.org/officeDocument/2006/relationships/hyperlink" Target="https://podminky.urs.cz/item/CS_URS_2023_01/764518422" TargetMode="External" /><Relationship Id="rId118" Type="http://schemas.openxmlformats.org/officeDocument/2006/relationships/hyperlink" Target="https://podminky.urs.cz/item/CS_URS_2023_01/998764102" TargetMode="External" /><Relationship Id="rId119" Type="http://schemas.openxmlformats.org/officeDocument/2006/relationships/hyperlink" Target="https://podminky.urs.cz/item/CS_URS_2023_01/998764181" TargetMode="External" /><Relationship Id="rId120" Type="http://schemas.openxmlformats.org/officeDocument/2006/relationships/hyperlink" Target="https://podminky.urs.cz/item/CS_URS_2023_01/767832102" TargetMode="External" /><Relationship Id="rId121" Type="http://schemas.openxmlformats.org/officeDocument/2006/relationships/hyperlink" Target="https://podminky.urs.cz/item/CS_URS_2023_01/998767102" TargetMode="External" /><Relationship Id="rId122" Type="http://schemas.openxmlformats.org/officeDocument/2006/relationships/hyperlink" Target="https://podminky.urs.cz/item/CS_URS_2023_01/998767181" TargetMode="External" /><Relationship Id="rId123" Type="http://schemas.openxmlformats.org/officeDocument/2006/relationships/hyperlink" Target="https://podminky.urs.cz/item/CS_URS_2023_01/771111011" TargetMode="External" /><Relationship Id="rId124" Type="http://schemas.openxmlformats.org/officeDocument/2006/relationships/hyperlink" Target="https://podminky.urs.cz/item/CS_URS_2023_01/771111012" TargetMode="External" /><Relationship Id="rId125" Type="http://schemas.openxmlformats.org/officeDocument/2006/relationships/hyperlink" Target="https://podminky.urs.cz/item/CS_URS_2023_01/771121011" TargetMode="External" /><Relationship Id="rId126" Type="http://schemas.openxmlformats.org/officeDocument/2006/relationships/hyperlink" Target="https://podminky.urs.cz/item/CS_URS_2023_01/771274123" TargetMode="External" /><Relationship Id="rId127" Type="http://schemas.openxmlformats.org/officeDocument/2006/relationships/hyperlink" Target="https://podminky.urs.cz/item/CS_URS_2023_01/771274242" TargetMode="External" /><Relationship Id="rId128" Type="http://schemas.openxmlformats.org/officeDocument/2006/relationships/hyperlink" Target="https://podminky.urs.cz/item/CS_URS_2023_01/771574375" TargetMode="External" /><Relationship Id="rId129" Type="http://schemas.openxmlformats.org/officeDocument/2006/relationships/hyperlink" Target="https://podminky.urs.cz/item/CS_URS_2023_01/771577124" TargetMode="External" /><Relationship Id="rId130" Type="http://schemas.openxmlformats.org/officeDocument/2006/relationships/hyperlink" Target="https://podminky.urs.cz/item/CS_URS_2023_01/998771102" TargetMode="External" /><Relationship Id="rId131" Type="http://schemas.openxmlformats.org/officeDocument/2006/relationships/hyperlink" Target="https://podminky.urs.cz/item/CS_URS_2023_01/998771181" TargetMode="External" /><Relationship Id="rId132" Type="http://schemas.openxmlformats.org/officeDocument/2006/relationships/hyperlink" Target="https://podminky.urs.cz/item/CS_URS_2023_01/777131101" TargetMode="External" /><Relationship Id="rId133" Type="http://schemas.openxmlformats.org/officeDocument/2006/relationships/hyperlink" Target="https://podminky.urs.cz/item/CS_URS_2023_01/777211111" TargetMode="External" /><Relationship Id="rId134" Type="http://schemas.openxmlformats.org/officeDocument/2006/relationships/hyperlink" Target="https://podminky.urs.cz/item/CS_URS_2023_01/998777102" TargetMode="External" /><Relationship Id="rId135" Type="http://schemas.openxmlformats.org/officeDocument/2006/relationships/hyperlink" Target="https://podminky.urs.cz/item/CS_URS_2023_01/998777181" TargetMode="External" /><Relationship Id="rId136" Type="http://schemas.openxmlformats.org/officeDocument/2006/relationships/hyperlink" Target="https://podminky.urs.cz/item/CS_URS_2023_01/781471810" TargetMode="External" /><Relationship Id="rId137" Type="http://schemas.openxmlformats.org/officeDocument/2006/relationships/hyperlink" Target="https://podminky.urs.cz/item/CS_URS_2023_01/783201403" TargetMode="External" /><Relationship Id="rId138" Type="http://schemas.openxmlformats.org/officeDocument/2006/relationships/hyperlink" Target="https://podminky.urs.cz/item/CS_URS_2023_01/783223101" TargetMode="External" /><Relationship Id="rId139" Type="http://schemas.openxmlformats.org/officeDocument/2006/relationships/hyperlink" Target="https://podminky.urs.cz/item/CS_URS_2023_01/783224101" TargetMode="External" /><Relationship Id="rId140" Type="http://schemas.openxmlformats.org/officeDocument/2006/relationships/hyperlink" Target="https://podminky.urs.cz/item/CS_URS_2023_01/783227101" TargetMode="External" /><Relationship Id="rId141" Type="http://schemas.openxmlformats.org/officeDocument/2006/relationships/hyperlink" Target="https://podminky.urs.cz/item/CS_URS_2023_01/783301303" TargetMode="External" /><Relationship Id="rId142" Type="http://schemas.openxmlformats.org/officeDocument/2006/relationships/hyperlink" Target="https://podminky.urs.cz/item/CS_URS_2023_01/783324101" TargetMode="External" /><Relationship Id="rId143" Type="http://schemas.openxmlformats.org/officeDocument/2006/relationships/hyperlink" Target="https://podminky.urs.cz/item/CS_URS_2023_01/783325101" TargetMode="External" /><Relationship Id="rId144" Type="http://schemas.openxmlformats.org/officeDocument/2006/relationships/hyperlink" Target="https://podminky.urs.cz/item/CS_URS_2023_01/783327101" TargetMode="External" /><Relationship Id="rId145" Type="http://schemas.openxmlformats.org/officeDocument/2006/relationships/hyperlink" Target="https://podminky.urs.cz/item/CS_URS_2023_01/784191007" TargetMode="External" /><Relationship Id="rId146"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19</v>
      </c>
      <c r="AO10" s="23"/>
      <c r="AP10" s="23"/>
      <c r="AQ10" s="23"/>
      <c r="AR10" s="21"/>
      <c r="BE10" s="32"/>
      <c r="BS10" s="18" t="s">
        <v>6</v>
      </c>
    </row>
    <row r="11" s="1" customFormat="1" ht="18.48" customHeight="1">
      <c r="B11" s="22"/>
      <c r="C11" s="23"/>
      <c r="D11" s="23"/>
      <c r="E11" s="28" t="s">
        <v>22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19</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19</v>
      </c>
      <c r="AO16" s="23"/>
      <c r="AP16" s="23"/>
      <c r="AQ16" s="23"/>
      <c r="AR16" s="21"/>
      <c r="BE16" s="32"/>
      <c r="BS16" s="18" t="s">
        <v>4</v>
      </c>
    </row>
    <row r="17" s="1" customFormat="1" ht="18.48" customHeight="1">
      <c r="B17" s="22"/>
      <c r="C17" s="23"/>
      <c r="D17" s="23"/>
      <c r="E17" s="28" t="s">
        <v>22</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19</v>
      </c>
      <c r="AO17" s="23"/>
      <c r="AP17" s="23"/>
      <c r="AQ17" s="23"/>
      <c r="AR17" s="21"/>
      <c r="BE17" s="32"/>
      <c r="BS17" s="18" t="s">
        <v>31</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32</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22</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33</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34</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35</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36</v>
      </c>
      <c r="M28" s="46"/>
      <c r="N28" s="46"/>
      <c r="O28" s="46"/>
      <c r="P28" s="46"/>
      <c r="Q28" s="41"/>
      <c r="R28" s="41"/>
      <c r="S28" s="41"/>
      <c r="T28" s="41"/>
      <c r="U28" s="41"/>
      <c r="V28" s="41"/>
      <c r="W28" s="46" t="s">
        <v>37</v>
      </c>
      <c r="X28" s="46"/>
      <c r="Y28" s="46"/>
      <c r="Z28" s="46"/>
      <c r="AA28" s="46"/>
      <c r="AB28" s="46"/>
      <c r="AC28" s="46"/>
      <c r="AD28" s="46"/>
      <c r="AE28" s="46"/>
      <c r="AF28" s="41"/>
      <c r="AG28" s="41"/>
      <c r="AH28" s="41"/>
      <c r="AI28" s="41"/>
      <c r="AJ28" s="41"/>
      <c r="AK28" s="46" t="s">
        <v>38</v>
      </c>
      <c r="AL28" s="46"/>
      <c r="AM28" s="46"/>
      <c r="AN28" s="46"/>
      <c r="AO28" s="46"/>
      <c r="AP28" s="41"/>
      <c r="AQ28" s="41"/>
      <c r="AR28" s="45"/>
      <c r="BE28" s="32"/>
    </row>
    <row r="29" s="3" customFormat="1" ht="14.4" customHeight="1">
      <c r="A29" s="3"/>
      <c r="B29" s="47"/>
      <c r="C29" s="48"/>
      <c r="D29" s="33" t="s">
        <v>39</v>
      </c>
      <c r="E29" s="48"/>
      <c r="F29" s="33" t="s">
        <v>40</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41</v>
      </c>
      <c r="G30" s="48"/>
      <c r="H30" s="48"/>
      <c r="I30" s="48"/>
      <c r="J30" s="48"/>
      <c r="K30" s="48"/>
      <c r="L30" s="49">
        <v>0.14999999999999999</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42</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43</v>
      </c>
      <c r="G32" s="48"/>
      <c r="H32" s="48"/>
      <c r="I32" s="48"/>
      <c r="J32" s="48"/>
      <c r="K32" s="48"/>
      <c r="L32" s="49">
        <v>0.14999999999999999</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44</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45</v>
      </c>
      <c r="E35" s="55"/>
      <c r="F35" s="55"/>
      <c r="G35" s="55"/>
      <c r="H35" s="55"/>
      <c r="I35" s="55"/>
      <c r="J35" s="55"/>
      <c r="K35" s="55"/>
      <c r="L35" s="55"/>
      <c r="M35" s="55"/>
      <c r="N35" s="55"/>
      <c r="O35" s="55"/>
      <c r="P35" s="55"/>
      <c r="Q35" s="55"/>
      <c r="R35" s="55"/>
      <c r="S35" s="55"/>
      <c r="T35" s="56" t="s">
        <v>46</v>
      </c>
      <c r="U35" s="55"/>
      <c r="V35" s="55"/>
      <c r="W35" s="55"/>
      <c r="X35" s="57" t="s">
        <v>47</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48</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R-116</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Energeticky úsporná opatření objektu ZUŠ Dvorce</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 xml:space="preserve"> </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23. 2. 2023</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 xml:space="preserve"> </v>
      </c>
      <c r="M49" s="41"/>
      <c r="N49" s="41"/>
      <c r="O49" s="41"/>
      <c r="P49" s="41"/>
      <c r="Q49" s="41"/>
      <c r="R49" s="41"/>
      <c r="S49" s="41"/>
      <c r="T49" s="41"/>
      <c r="U49" s="41"/>
      <c r="V49" s="41"/>
      <c r="W49" s="41"/>
      <c r="X49" s="41"/>
      <c r="Y49" s="41"/>
      <c r="Z49" s="41"/>
      <c r="AA49" s="41"/>
      <c r="AB49" s="41"/>
      <c r="AC49" s="41"/>
      <c r="AD49" s="41"/>
      <c r="AE49" s="41"/>
      <c r="AF49" s="41"/>
      <c r="AG49" s="41"/>
      <c r="AH49" s="41"/>
      <c r="AI49" s="33" t="s">
        <v>30</v>
      </c>
      <c r="AJ49" s="41"/>
      <c r="AK49" s="41"/>
      <c r="AL49" s="41"/>
      <c r="AM49" s="74" t="str">
        <f>IF(E17="","",E17)</f>
        <v xml:space="preserve"> </v>
      </c>
      <c r="AN49" s="65"/>
      <c r="AO49" s="65"/>
      <c r="AP49" s="65"/>
      <c r="AQ49" s="41"/>
      <c r="AR49" s="45"/>
      <c r="AS49" s="75" t="s">
        <v>49</v>
      </c>
      <c r="AT49" s="76"/>
      <c r="AU49" s="77"/>
      <c r="AV49" s="77"/>
      <c r="AW49" s="77"/>
      <c r="AX49" s="77"/>
      <c r="AY49" s="77"/>
      <c r="AZ49" s="77"/>
      <c r="BA49" s="77"/>
      <c r="BB49" s="77"/>
      <c r="BC49" s="77"/>
      <c r="BD49" s="78"/>
      <c r="BE49" s="39"/>
    </row>
    <row r="50" s="2" customFormat="1" ht="15.15" customHeight="1">
      <c r="A50" s="39"/>
      <c r="B50" s="40"/>
      <c r="C50" s="33" t="s">
        <v>28</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32</v>
      </c>
      <c r="AJ50" s="41"/>
      <c r="AK50" s="41"/>
      <c r="AL50" s="41"/>
      <c r="AM50" s="74" t="str">
        <f>IF(E20="","",E20)</f>
        <v xml:space="preserve"> </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50</v>
      </c>
      <c r="D52" s="88"/>
      <c r="E52" s="88"/>
      <c r="F52" s="88"/>
      <c r="G52" s="88"/>
      <c r="H52" s="89"/>
      <c r="I52" s="90" t="s">
        <v>51</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52</v>
      </c>
      <c r="AH52" s="88"/>
      <c r="AI52" s="88"/>
      <c r="AJ52" s="88"/>
      <c r="AK52" s="88"/>
      <c r="AL52" s="88"/>
      <c r="AM52" s="88"/>
      <c r="AN52" s="90" t="s">
        <v>53</v>
      </c>
      <c r="AO52" s="88"/>
      <c r="AP52" s="88"/>
      <c r="AQ52" s="92" t="s">
        <v>54</v>
      </c>
      <c r="AR52" s="45"/>
      <c r="AS52" s="93" t="s">
        <v>55</v>
      </c>
      <c r="AT52" s="94" t="s">
        <v>56</v>
      </c>
      <c r="AU52" s="94" t="s">
        <v>57</v>
      </c>
      <c r="AV52" s="94" t="s">
        <v>58</v>
      </c>
      <c r="AW52" s="94" t="s">
        <v>59</v>
      </c>
      <c r="AX52" s="94" t="s">
        <v>60</v>
      </c>
      <c r="AY52" s="94" t="s">
        <v>61</v>
      </c>
      <c r="AZ52" s="94" t="s">
        <v>62</v>
      </c>
      <c r="BA52" s="94" t="s">
        <v>63</v>
      </c>
      <c r="BB52" s="94" t="s">
        <v>64</v>
      </c>
      <c r="BC52" s="94" t="s">
        <v>65</v>
      </c>
      <c r="BD52" s="95" t="s">
        <v>66</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67</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ROUND(AG55+AG57,2)</f>
        <v>0</v>
      </c>
      <c r="AH54" s="102"/>
      <c r="AI54" s="102"/>
      <c r="AJ54" s="102"/>
      <c r="AK54" s="102"/>
      <c r="AL54" s="102"/>
      <c r="AM54" s="102"/>
      <c r="AN54" s="103">
        <f>SUM(AG54,AT54)</f>
        <v>0</v>
      </c>
      <c r="AO54" s="103"/>
      <c r="AP54" s="103"/>
      <c r="AQ54" s="104" t="s">
        <v>19</v>
      </c>
      <c r="AR54" s="105"/>
      <c r="AS54" s="106">
        <f>ROUND(AS55+AS57,2)</f>
        <v>0</v>
      </c>
      <c r="AT54" s="107">
        <f>ROUND(SUM(AV54:AW54),2)</f>
        <v>0</v>
      </c>
      <c r="AU54" s="108">
        <f>ROUND(AU55+AU57,5)</f>
        <v>0</v>
      </c>
      <c r="AV54" s="107">
        <f>ROUND(AZ54*L29,2)</f>
        <v>0</v>
      </c>
      <c r="AW54" s="107">
        <f>ROUND(BA54*L30,2)</f>
        <v>0</v>
      </c>
      <c r="AX54" s="107">
        <f>ROUND(BB54*L29,2)</f>
        <v>0</v>
      </c>
      <c r="AY54" s="107">
        <f>ROUND(BC54*L30,2)</f>
        <v>0</v>
      </c>
      <c r="AZ54" s="107">
        <f>ROUND(AZ55+AZ57,2)</f>
        <v>0</v>
      </c>
      <c r="BA54" s="107">
        <f>ROUND(BA55+BA57,2)</f>
        <v>0</v>
      </c>
      <c r="BB54" s="107">
        <f>ROUND(BB55+BB57,2)</f>
        <v>0</v>
      </c>
      <c r="BC54" s="107">
        <f>ROUND(BC55+BC57,2)</f>
        <v>0</v>
      </c>
      <c r="BD54" s="109">
        <f>ROUND(BD55+BD57,2)</f>
        <v>0</v>
      </c>
      <c r="BE54" s="6"/>
      <c r="BS54" s="110" t="s">
        <v>68</v>
      </c>
      <c r="BT54" s="110" t="s">
        <v>69</v>
      </c>
      <c r="BU54" s="111" t="s">
        <v>70</v>
      </c>
      <c r="BV54" s="110" t="s">
        <v>71</v>
      </c>
      <c r="BW54" s="110" t="s">
        <v>5</v>
      </c>
      <c r="BX54" s="110" t="s">
        <v>72</v>
      </c>
      <c r="CL54" s="110" t="s">
        <v>19</v>
      </c>
    </row>
    <row r="55" s="7" customFormat="1" ht="16.5" customHeight="1">
      <c r="A55" s="7"/>
      <c r="B55" s="112"/>
      <c r="C55" s="113"/>
      <c r="D55" s="114" t="s">
        <v>73</v>
      </c>
      <c r="E55" s="114"/>
      <c r="F55" s="114"/>
      <c r="G55" s="114"/>
      <c r="H55" s="114"/>
      <c r="I55" s="115"/>
      <c r="J55" s="114" t="s">
        <v>74</v>
      </c>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6">
        <f>ROUND(AG56,2)</f>
        <v>0</v>
      </c>
      <c r="AH55" s="115"/>
      <c r="AI55" s="115"/>
      <c r="AJ55" s="115"/>
      <c r="AK55" s="115"/>
      <c r="AL55" s="115"/>
      <c r="AM55" s="115"/>
      <c r="AN55" s="117">
        <f>SUM(AG55,AT55)</f>
        <v>0</v>
      </c>
      <c r="AO55" s="115"/>
      <c r="AP55" s="115"/>
      <c r="AQ55" s="118" t="s">
        <v>75</v>
      </c>
      <c r="AR55" s="119"/>
      <c r="AS55" s="120">
        <f>ROUND(AS56,2)</f>
        <v>0</v>
      </c>
      <c r="AT55" s="121">
        <f>ROUND(SUM(AV55:AW55),2)</f>
        <v>0</v>
      </c>
      <c r="AU55" s="122">
        <f>ROUND(AU56,5)</f>
        <v>0</v>
      </c>
      <c r="AV55" s="121">
        <f>ROUND(AZ55*L29,2)</f>
        <v>0</v>
      </c>
      <c r="AW55" s="121">
        <f>ROUND(BA55*L30,2)</f>
        <v>0</v>
      </c>
      <c r="AX55" s="121">
        <f>ROUND(BB55*L29,2)</f>
        <v>0</v>
      </c>
      <c r="AY55" s="121">
        <f>ROUND(BC55*L30,2)</f>
        <v>0</v>
      </c>
      <c r="AZ55" s="121">
        <f>ROUND(AZ56,2)</f>
        <v>0</v>
      </c>
      <c r="BA55" s="121">
        <f>ROUND(BA56,2)</f>
        <v>0</v>
      </c>
      <c r="BB55" s="121">
        <f>ROUND(BB56,2)</f>
        <v>0</v>
      </c>
      <c r="BC55" s="121">
        <f>ROUND(BC56,2)</f>
        <v>0</v>
      </c>
      <c r="BD55" s="123">
        <f>ROUND(BD56,2)</f>
        <v>0</v>
      </c>
      <c r="BE55" s="7"/>
      <c r="BS55" s="124" t="s">
        <v>68</v>
      </c>
      <c r="BT55" s="124" t="s">
        <v>76</v>
      </c>
      <c r="BU55" s="124" t="s">
        <v>70</v>
      </c>
      <c r="BV55" s="124" t="s">
        <v>71</v>
      </c>
      <c r="BW55" s="124" t="s">
        <v>77</v>
      </c>
      <c r="BX55" s="124" t="s">
        <v>5</v>
      </c>
      <c r="CL55" s="124" t="s">
        <v>19</v>
      </c>
      <c r="CM55" s="124" t="s">
        <v>78</v>
      </c>
    </row>
    <row r="56" s="4" customFormat="1" ht="16.5" customHeight="1">
      <c r="A56" s="125" t="s">
        <v>79</v>
      </c>
      <c r="B56" s="64"/>
      <c r="C56" s="126"/>
      <c r="D56" s="126"/>
      <c r="E56" s="127" t="s">
        <v>80</v>
      </c>
      <c r="F56" s="127"/>
      <c r="G56" s="127"/>
      <c r="H56" s="127"/>
      <c r="I56" s="127"/>
      <c r="J56" s="126"/>
      <c r="K56" s="127" t="s">
        <v>81</v>
      </c>
      <c r="L56" s="127"/>
      <c r="M56" s="127"/>
      <c r="N56" s="127"/>
      <c r="O56" s="127"/>
      <c r="P56" s="127"/>
      <c r="Q56" s="127"/>
      <c r="R56" s="127"/>
      <c r="S56" s="127"/>
      <c r="T56" s="127"/>
      <c r="U56" s="127"/>
      <c r="V56" s="127"/>
      <c r="W56" s="127"/>
      <c r="X56" s="127"/>
      <c r="Y56" s="127"/>
      <c r="Z56" s="127"/>
      <c r="AA56" s="127"/>
      <c r="AB56" s="127"/>
      <c r="AC56" s="127"/>
      <c r="AD56" s="127"/>
      <c r="AE56" s="127"/>
      <c r="AF56" s="127"/>
      <c r="AG56" s="128">
        <f>'SO 01.1 - Architektonické...'!J32</f>
        <v>0</v>
      </c>
      <c r="AH56" s="126"/>
      <c r="AI56" s="126"/>
      <c r="AJ56" s="126"/>
      <c r="AK56" s="126"/>
      <c r="AL56" s="126"/>
      <c r="AM56" s="126"/>
      <c r="AN56" s="128">
        <f>SUM(AG56,AT56)</f>
        <v>0</v>
      </c>
      <c r="AO56" s="126"/>
      <c r="AP56" s="126"/>
      <c r="AQ56" s="129" t="s">
        <v>82</v>
      </c>
      <c r="AR56" s="66"/>
      <c r="AS56" s="130">
        <v>0</v>
      </c>
      <c r="AT56" s="131">
        <f>ROUND(SUM(AV56:AW56),2)</f>
        <v>0</v>
      </c>
      <c r="AU56" s="132">
        <f>'SO 01.1 - Architektonické...'!P110</f>
        <v>0</v>
      </c>
      <c r="AV56" s="131">
        <f>'SO 01.1 - Architektonické...'!J35</f>
        <v>0</v>
      </c>
      <c r="AW56" s="131">
        <f>'SO 01.1 - Architektonické...'!J36</f>
        <v>0</v>
      </c>
      <c r="AX56" s="131">
        <f>'SO 01.1 - Architektonické...'!J37</f>
        <v>0</v>
      </c>
      <c r="AY56" s="131">
        <f>'SO 01.1 - Architektonické...'!J38</f>
        <v>0</v>
      </c>
      <c r="AZ56" s="131">
        <f>'SO 01.1 - Architektonické...'!F35</f>
        <v>0</v>
      </c>
      <c r="BA56" s="131">
        <f>'SO 01.1 - Architektonické...'!F36</f>
        <v>0</v>
      </c>
      <c r="BB56" s="131">
        <f>'SO 01.1 - Architektonické...'!F37</f>
        <v>0</v>
      </c>
      <c r="BC56" s="131">
        <f>'SO 01.1 - Architektonické...'!F38</f>
        <v>0</v>
      </c>
      <c r="BD56" s="133">
        <f>'SO 01.1 - Architektonické...'!F39</f>
        <v>0</v>
      </c>
      <c r="BE56" s="4"/>
      <c r="BT56" s="134" t="s">
        <v>78</v>
      </c>
      <c r="BV56" s="134" t="s">
        <v>71</v>
      </c>
      <c r="BW56" s="134" t="s">
        <v>83</v>
      </c>
      <c r="BX56" s="134" t="s">
        <v>77</v>
      </c>
      <c r="CL56" s="134" t="s">
        <v>19</v>
      </c>
    </row>
    <row r="57" s="7" customFormat="1" ht="16.5" customHeight="1">
      <c r="A57" s="7"/>
      <c r="B57" s="112"/>
      <c r="C57" s="113"/>
      <c r="D57" s="114" t="s">
        <v>84</v>
      </c>
      <c r="E57" s="114"/>
      <c r="F57" s="114"/>
      <c r="G57" s="114"/>
      <c r="H57" s="114"/>
      <c r="I57" s="115"/>
      <c r="J57" s="114" t="s">
        <v>85</v>
      </c>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6">
        <f>ROUND(SUM(AG58:AG59),2)</f>
        <v>0</v>
      </c>
      <c r="AH57" s="115"/>
      <c r="AI57" s="115"/>
      <c r="AJ57" s="115"/>
      <c r="AK57" s="115"/>
      <c r="AL57" s="115"/>
      <c r="AM57" s="115"/>
      <c r="AN57" s="117">
        <f>SUM(AG57,AT57)</f>
        <v>0</v>
      </c>
      <c r="AO57" s="115"/>
      <c r="AP57" s="115"/>
      <c r="AQ57" s="118" t="s">
        <v>75</v>
      </c>
      <c r="AR57" s="119"/>
      <c r="AS57" s="120">
        <f>ROUND(SUM(AS58:AS59),2)</f>
        <v>0</v>
      </c>
      <c r="AT57" s="121">
        <f>ROUND(SUM(AV57:AW57),2)</f>
        <v>0</v>
      </c>
      <c r="AU57" s="122">
        <f>ROUND(SUM(AU58:AU59),5)</f>
        <v>0</v>
      </c>
      <c r="AV57" s="121">
        <f>ROUND(AZ57*L29,2)</f>
        <v>0</v>
      </c>
      <c r="AW57" s="121">
        <f>ROUND(BA57*L30,2)</f>
        <v>0</v>
      </c>
      <c r="AX57" s="121">
        <f>ROUND(BB57*L29,2)</f>
        <v>0</v>
      </c>
      <c r="AY57" s="121">
        <f>ROUND(BC57*L30,2)</f>
        <v>0</v>
      </c>
      <c r="AZ57" s="121">
        <f>ROUND(SUM(AZ58:AZ59),2)</f>
        <v>0</v>
      </c>
      <c r="BA57" s="121">
        <f>ROUND(SUM(BA58:BA59),2)</f>
        <v>0</v>
      </c>
      <c r="BB57" s="121">
        <f>ROUND(SUM(BB58:BB59),2)</f>
        <v>0</v>
      </c>
      <c r="BC57" s="121">
        <f>ROUND(SUM(BC58:BC59),2)</f>
        <v>0</v>
      </c>
      <c r="BD57" s="123">
        <f>ROUND(SUM(BD58:BD59),2)</f>
        <v>0</v>
      </c>
      <c r="BE57" s="7"/>
      <c r="BS57" s="124" t="s">
        <v>68</v>
      </c>
      <c r="BT57" s="124" t="s">
        <v>76</v>
      </c>
      <c r="BU57" s="124" t="s">
        <v>70</v>
      </c>
      <c r="BV57" s="124" t="s">
        <v>71</v>
      </c>
      <c r="BW57" s="124" t="s">
        <v>86</v>
      </c>
      <c r="BX57" s="124" t="s">
        <v>5</v>
      </c>
      <c r="CL57" s="124" t="s">
        <v>19</v>
      </c>
      <c r="CM57" s="124" t="s">
        <v>78</v>
      </c>
    </row>
    <row r="58" s="4" customFormat="1" ht="16.5" customHeight="1">
      <c r="A58" s="125" t="s">
        <v>79</v>
      </c>
      <c r="B58" s="64"/>
      <c r="C58" s="126"/>
      <c r="D58" s="126"/>
      <c r="E58" s="127" t="s">
        <v>87</v>
      </c>
      <c r="F58" s="127"/>
      <c r="G58" s="127"/>
      <c r="H58" s="127"/>
      <c r="I58" s="127"/>
      <c r="J58" s="126"/>
      <c r="K58" s="127" t="s">
        <v>88</v>
      </c>
      <c r="L58" s="127"/>
      <c r="M58" s="127"/>
      <c r="N58" s="127"/>
      <c r="O58" s="127"/>
      <c r="P58" s="127"/>
      <c r="Q58" s="127"/>
      <c r="R58" s="127"/>
      <c r="S58" s="127"/>
      <c r="T58" s="127"/>
      <c r="U58" s="127"/>
      <c r="V58" s="127"/>
      <c r="W58" s="127"/>
      <c r="X58" s="127"/>
      <c r="Y58" s="127"/>
      <c r="Z58" s="127"/>
      <c r="AA58" s="127"/>
      <c r="AB58" s="127"/>
      <c r="AC58" s="127"/>
      <c r="AD58" s="127"/>
      <c r="AE58" s="127"/>
      <c r="AF58" s="127"/>
      <c r="AG58" s="128">
        <f>'ON.1 - Ostatní náklady'!J32</f>
        <v>0</v>
      </c>
      <c r="AH58" s="126"/>
      <c r="AI58" s="126"/>
      <c r="AJ58" s="126"/>
      <c r="AK58" s="126"/>
      <c r="AL58" s="126"/>
      <c r="AM58" s="126"/>
      <c r="AN58" s="128">
        <f>SUM(AG58,AT58)</f>
        <v>0</v>
      </c>
      <c r="AO58" s="126"/>
      <c r="AP58" s="126"/>
      <c r="AQ58" s="129" t="s">
        <v>82</v>
      </c>
      <c r="AR58" s="66"/>
      <c r="AS58" s="130">
        <v>0</v>
      </c>
      <c r="AT58" s="131">
        <f>ROUND(SUM(AV58:AW58),2)</f>
        <v>0</v>
      </c>
      <c r="AU58" s="132">
        <f>'ON.1 - Ostatní náklady'!P86</f>
        <v>0</v>
      </c>
      <c r="AV58" s="131">
        <f>'ON.1 - Ostatní náklady'!J35</f>
        <v>0</v>
      </c>
      <c r="AW58" s="131">
        <f>'ON.1 - Ostatní náklady'!J36</f>
        <v>0</v>
      </c>
      <c r="AX58" s="131">
        <f>'ON.1 - Ostatní náklady'!J37</f>
        <v>0</v>
      </c>
      <c r="AY58" s="131">
        <f>'ON.1 - Ostatní náklady'!J38</f>
        <v>0</v>
      </c>
      <c r="AZ58" s="131">
        <f>'ON.1 - Ostatní náklady'!F35</f>
        <v>0</v>
      </c>
      <c r="BA58" s="131">
        <f>'ON.1 - Ostatní náklady'!F36</f>
        <v>0</v>
      </c>
      <c r="BB58" s="131">
        <f>'ON.1 - Ostatní náklady'!F37</f>
        <v>0</v>
      </c>
      <c r="BC58" s="131">
        <f>'ON.1 - Ostatní náklady'!F38</f>
        <v>0</v>
      </c>
      <c r="BD58" s="133">
        <f>'ON.1 - Ostatní náklady'!F39</f>
        <v>0</v>
      </c>
      <c r="BE58" s="4"/>
      <c r="BT58" s="134" t="s">
        <v>78</v>
      </c>
      <c r="BV58" s="134" t="s">
        <v>71</v>
      </c>
      <c r="BW58" s="134" t="s">
        <v>89</v>
      </c>
      <c r="BX58" s="134" t="s">
        <v>86</v>
      </c>
      <c r="CL58" s="134" t="s">
        <v>19</v>
      </c>
    </row>
    <row r="59" s="4" customFormat="1" ht="16.5" customHeight="1">
      <c r="A59" s="125" t="s">
        <v>79</v>
      </c>
      <c r="B59" s="64"/>
      <c r="C59" s="126"/>
      <c r="D59" s="126"/>
      <c r="E59" s="127" t="s">
        <v>90</v>
      </c>
      <c r="F59" s="127"/>
      <c r="G59" s="127"/>
      <c r="H59" s="127"/>
      <c r="I59" s="127"/>
      <c r="J59" s="126"/>
      <c r="K59" s="127" t="s">
        <v>91</v>
      </c>
      <c r="L59" s="127"/>
      <c r="M59" s="127"/>
      <c r="N59" s="127"/>
      <c r="O59" s="127"/>
      <c r="P59" s="127"/>
      <c r="Q59" s="127"/>
      <c r="R59" s="127"/>
      <c r="S59" s="127"/>
      <c r="T59" s="127"/>
      <c r="U59" s="127"/>
      <c r="V59" s="127"/>
      <c r="W59" s="127"/>
      <c r="X59" s="127"/>
      <c r="Y59" s="127"/>
      <c r="Z59" s="127"/>
      <c r="AA59" s="127"/>
      <c r="AB59" s="127"/>
      <c r="AC59" s="127"/>
      <c r="AD59" s="127"/>
      <c r="AE59" s="127"/>
      <c r="AF59" s="127"/>
      <c r="AG59" s="128">
        <f>'VRN.1 - Vedlejší rozpočto...'!J32</f>
        <v>0</v>
      </c>
      <c r="AH59" s="126"/>
      <c r="AI59" s="126"/>
      <c r="AJ59" s="126"/>
      <c r="AK59" s="126"/>
      <c r="AL59" s="126"/>
      <c r="AM59" s="126"/>
      <c r="AN59" s="128">
        <f>SUM(AG59,AT59)</f>
        <v>0</v>
      </c>
      <c r="AO59" s="126"/>
      <c r="AP59" s="126"/>
      <c r="AQ59" s="129" t="s">
        <v>82</v>
      </c>
      <c r="AR59" s="66"/>
      <c r="AS59" s="135">
        <v>0</v>
      </c>
      <c r="AT59" s="136">
        <f>ROUND(SUM(AV59:AW59),2)</f>
        <v>0</v>
      </c>
      <c r="AU59" s="137">
        <f>'VRN.1 - Vedlejší rozpočto...'!P86</f>
        <v>0</v>
      </c>
      <c r="AV59" s="136">
        <f>'VRN.1 - Vedlejší rozpočto...'!J35</f>
        <v>0</v>
      </c>
      <c r="AW59" s="136">
        <f>'VRN.1 - Vedlejší rozpočto...'!J36</f>
        <v>0</v>
      </c>
      <c r="AX59" s="136">
        <f>'VRN.1 - Vedlejší rozpočto...'!J37</f>
        <v>0</v>
      </c>
      <c r="AY59" s="136">
        <f>'VRN.1 - Vedlejší rozpočto...'!J38</f>
        <v>0</v>
      </c>
      <c r="AZ59" s="136">
        <f>'VRN.1 - Vedlejší rozpočto...'!F35</f>
        <v>0</v>
      </c>
      <c r="BA59" s="136">
        <f>'VRN.1 - Vedlejší rozpočto...'!F36</f>
        <v>0</v>
      </c>
      <c r="BB59" s="136">
        <f>'VRN.1 - Vedlejší rozpočto...'!F37</f>
        <v>0</v>
      </c>
      <c r="BC59" s="136">
        <f>'VRN.1 - Vedlejší rozpočto...'!F38</f>
        <v>0</v>
      </c>
      <c r="BD59" s="138">
        <f>'VRN.1 - Vedlejší rozpočto...'!F39</f>
        <v>0</v>
      </c>
      <c r="BE59" s="4"/>
      <c r="BT59" s="134" t="s">
        <v>78</v>
      </c>
      <c r="BV59" s="134" t="s">
        <v>71</v>
      </c>
      <c r="BW59" s="134" t="s">
        <v>92</v>
      </c>
      <c r="BX59" s="134" t="s">
        <v>86</v>
      </c>
      <c r="CL59" s="134" t="s">
        <v>19</v>
      </c>
    </row>
    <row r="60" s="2" customFormat="1" ht="30" customHeight="1">
      <c r="A60" s="39"/>
      <c r="B60" s="40"/>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5"/>
      <c r="AS60" s="39"/>
      <c r="AT60" s="39"/>
      <c r="AU60" s="39"/>
      <c r="AV60" s="39"/>
      <c r="AW60" s="39"/>
      <c r="AX60" s="39"/>
      <c r="AY60" s="39"/>
      <c r="AZ60" s="39"/>
      <c r="BA60" s="39"/>
      <c r="BB60" s="39"/>
      <c r="BC60" s="39"/>
      <c r="BD60" s="39"/>
      <c r="BE60" s="39"/>
    </row>
    <row r="61" s="2" customFormat="1" ht="6.96" customHeight="1">
      <c r="A61" s="39"/>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45"/>
      <c r="AS61" s="39"/>
      <c r="AT61" s="39"/>
      <c r="AU61" s="39"/>
      <c r="AV61" s="39"/>
      <c r="AW61" s="39"/>
      <c r="AX61" s="39"/>
      <c r="AY61" s="39"/>
      <c r="AZ61" s="39"/>
      <c r="BA61" s="39"/>
      <c r="BB61" s="39"/>
      <c r="BC61" s="39"/>
      <c r="BD61" s="39"/>
      <c r="BE61" s="39"/>
    </row>
  </sheetData>
  <sheetProtection sheet="1" formatColumns="0" formatRows="0" objects="1" scenarios="1" spinCount="100000" saltValue="e9WVcMLHG5wfT97wgkosEp9wRvL04dcSohxkubNeQOMQcxVtZdURg070LSoqykAHbRYin43pY9PKkzOh6qDIPA==" hashValue="egrB8whOnXp3rbOb/2Ff8FejFY3cZuu+Dx0m8I44IIB1VQNnBLow3Glig/AjLchOaMMFE03QczbV5K2zae24tg==" algorithmName="SHA-512" password="CC35"/>
  <mergeCells count="58">
    <mergeCell ref="L45:AO45"/>
    <mergeCell ref="AM47:AN47"/>
    <mergeCell ref="AM49:AP49"/>
    <mergeCell ref="AS49:AT51"/>
    <mergeCell ref="AM50:AP50"/>
    <mergeCell ref="C52:G52"/>
    <mergeCell ref="AG52:AM52"/>
    <mergeCell ref="AN52:AP52"/>
    <mergeCell ref="I52:AF52"/>
    <mergeCell ref="AN55:AP55"/>
    <mergeCell ref="D55:H55"/>
    <mergeCell ref="J55:AF55"/>
    <mergeCell ref="AG55:AM55"/>
    <mergeCell ref="K56:AF56"/>
    <mergeCell ref="AN56:AP56"/>
    <mergeCell ref="AG56:AM56"/>
    <mergeCell ref="E56:I56"/>
    <mergeCell ref="D57:H57"/>
    <mergeCell ref="J57:AF57"/>
    <mergeCell ref="AN57:AP57"/>
    <mergeCell ref="AG57:AM57"/>
    <mergeCell ref="AG58:AM58"/>
    <mergeCell ref="AN58:AP58"/>
    <mergeCell ref="E58:I58"/>
    <mergeCell ref="K58:AF58"/>
    <mergeCell ref="AN59:AP59"/>
    <mergeCell ref="AG59:AM59"/>
    <mergeCell ref="E59:I59"/>
    <mergeCell ref="K59:AF59"/>
    <mergeCell ref="AG54:AM54"/>
    <mergeCell ref="AN54:AP54"/>
    <mergeCell ref="BE5:BE32"/>
    <mergeCell ref="K5:AO5"/>
    <mergeCell ref="K6:AO6"/>
    <mergeCell ref="E14:AJ14"/>
    <mergeCell ref="E23:AN23"/>
    <mergeCell ref="AK26:AO26"/>
    <mergeCell ref="L28:P28"/>
    <mergeCell ref="W28:AE28"/>
    <mergeCell ref="AK28:AO28"/>
    <mergeCell ref="AK29:AO29"/>
    <mergeCell ref="W29:AE29"/>
    <mergeCell ref="L29:P29"/>
    <mergeCell ref="AK30:AO30"/>
    <mergeCell ref="W30:AE30"/>
    <mergeCell ref="L30:P30"/>
    <mergeCell ref="W31:AE31"/>
    <mergeCell ref="L31:P31"/>
    <mergeCell ref="AK31:AO31"/>
    <mergeCell ref="L32:P32"/>
    <mergeCell ref="W32:AE32"/>
    <mergeCell ref="AK32:AO32"/>
    <mergeCell ref="L33:P33"/>
    <mergeCell ref="W33:AE33"/>
    <mergeCell ref="AK33:AO33"/>
    <mergeCell ref="AK35:AO35"/>
    <mergeCell ref="X35:AB35"/>
    <mergeCell ref="AR2:BE2"/>
  </mergeCells>
  <hyperlinks>
    <hyperlink ref="A56" location="'SO 01.1 - Architektonické...'!C2" display="/"/>
    <hyperlink ref="A58" location="'ON.1 - Ostatní náklady'!C2" display="/"/>
    <hyperlink ref="A59" location="'VRN.1 - Vedlejší rozpočto...'!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83</v>
      </c>
      <c r="AZ2" s="139" t="s">
        <v>93</v>
      </c>
      <c r="BA2" s="139" t="s">
        <v>19</v>
      </c>
      <c r="BB2" s="139" t="s">
        <v>19</v>
      </c>
      <c r="BC2" s="139" t="s">
        <v>94</v>
      </c>
      <c r="BD2" s="139" t="s">
        <v>78</v>
      </c>
    </row>
    <row r="3" hidden="1" s="1" customFormat="1" ht="6.96" customHeight="1">
      <c r="B3" s="140"/>
      <c r="C3" s="141"/>
      <c r="D3" s="141"/>
      <c r="E3" s="141"/>
      <c r="F3" s="141"/>
      <c r="G3" s="141"/>
      <c r="H3" s="141"/>
      <c r="I3" s="141"/>
      <c r="J3" s="141"/>
      <c r="K3" s="141"/>
      <c r="L3" s="21"/>
      <c r="AT3" s="18" t="s">
        <v>78</v>
      </c>
      <c r="AZ3" s="139" t="s">
        <v>95</v>
      </c>
      <c r="BA3" s="139" t="s">
        <v>19</v>
      </c>
      <c r="BB3" s="139" t="s">
        <v>19</v>
      </c>
      <c r="BC3" s="139" t="s">
        <v>96</v>
      </c>
      <c r="BD3" s="139" t="s">
        <v>78</v>
      </c>
    </row>
    <row r="4" hidden="1" s="1" customFormat="1" ht="24.96" customHeight="1">
      <c r="B4" s="21"/>
      <c r="D4" s="142" t="s">
        <v>97</v>
      </c>
      <c r="L4" s="21"/>
      <c r="M4" s="143" t="s">
        <v>10</v>
      </c>
      <c r="AT4" s="18" t="s">
        <v>4</v>
      </c>
      <c r="AZ4" s="139" t="s">
        <v>98</v>
      </c>
      <c r="BA4" s="139" t="s">
        <v>19</v>
      </c>
      <c r="BB4" s="139" t="s">
        <v>19</v>
      </c>
      <c r="BC4" s="139" t="s">
        <v>99</v>
      </c>
      <c r="BD4" s="139" t="s">
        <v>78</v>
      </c>
    </row>
    <row r="5" hidden="1" s="1" customFormat="1" ht="6.96" customHeight="1">
      <c r="B5" s="21"/>
      <c r="L5" s="21"/>
      <c r="AZ5" s="139" t="s">
        <v>100</v>
      </c>
      <c r="BA5" s="139" t="s">
        <v>19</v>
      </c>
      <c r="BB5" s="139" t="s">
        <v>19</v>
      </c>
      <c r="BC5" s="139" t="s">
        <v>101</v>
      </c>
      <c r="BD5" s="139" t="s">
        <v>78</v>
      </c>
    </row>
    <row r="6" hidden="1" s="1" customFormat="1" ht="12" customHeight="1">
      <c r="B6" s="21"/>
      <c r="D6" s="144" t="s">
        <v>16</v>
      </c>
      <c r="L6" s="21"/>
      <c r="AZ6" s="139" t="s">
        <v>102</v>
      </c>
      <c r="BA6" s="139" t="s">
        <v>19</v>
      </c>
      <c r="BB6" s="139" t="s">
        <v>19</v>
      </c>
      <c r="BC6" s="139" t="s">
        <v>103</v>
      </c>
      <c r="BD6" s="139" t="s">
        <v>78</v>
      </c>
    </row>
    <row r="7" hidden="1" s="1" customFormat="1" ht="16.5" customHeight="1">
      <c r="B7" s="21"/>
      <c r="E7" s="145" t="str">
        <f>'Rekapitulace stavby'!K6</f>
        <v>Energeticky úsporná opatření objektu ZUŠ Dvorce</v>
      </c>
      <c r="F7" s="144"/>
      <c r="G7" s="144"/>
      <c r="H7" s="144"/>
      <c r="L7" s="21"/>
      <c r="AZ7" s="139" t="s">
        <v>104</v>
      </c>
      <c r="BA7" s="139" t="s">
        <v>19</v>
      </c>
      <c r="BB7" s="139" t="s">
        <v>19</v>
      </c>
      <c r="BC7" s="139" t="s">
        <v>105</v>
      </c>
      <c r="BD7" s="139" t="s">
        <v>78</v>
      </c>
    </row>
    <row r="8" hidden="1" s="1" customFormat="1" ht="12" customHeight="1">
      <c r="B8" s="21"/>
      <c r="D8" s="144" t="s">
        <v>106</v>
      </c>
      <c r="L8" s="21"/>
      <c r="AZ8" s="139" t="s">
        <v>107</v>
      </c>
      <c r="BA8" s="139" t="s">
        <v>19</v>
      </c>
      <c r="BB8" s="139" t="s">
        <v>19</v>
      </c>
      <c r="BC8" s="139" t="s">
        <v>108</v>
      </c>
      <c r="BD8" s="139" t="s">
        <v>78</v>
      </c>
    </row>
    <row r="9" hidden="1" s="2" customFormat="1" ht="16.5" customHeight="1">
      <c r="A9" s="39"/>
      <c r="B9" s="45"/>
      <c r="C9" s="39"/>
      <c r="D9" s="39"/>
      <c r="E9" s="145" t="s">
        <v>109</v>
      </c>
      <c r="F9" s="39"/>
      <c r="G9" s="39"/>
      <c r="H9" s="39"/>
      <c r="I9" s="39"/>
      <c r="J9" s="39"/>
      <c r="K9" s="39"/>
      <c r="L9" s="146"/>
      <c r="S9" s="39"/>
      <c r="T9" s="39"/>
      <c r="U9" s="39"/>
      <c r="V9" s="39"/>
      <c r="W9" s="39"/>
      <c r="X9" s="39"/>
      <c r="Y9" s="39"/>
      <c r="Z9" s="39"/>
      <c r="AA9" s="39"/>
      <c r="AB9" s="39"/>
      <c r="AC9" s="39"/>
      <c r="AD9" s="39"/>
      <c r="AE9" s="39"/>
      <c r="AZ9" s="139" t="s">
        <v>110</v>
      </c>
      <c r="BA9" s="139" t="s">
        <v>19</v>
      </c>
      <c r="BB9" s="139" t="s">
        <v>19</v>
      </c>
      <c r="BC9" s="139" t="s">
        <v>111</v>
      </c>
      <c r="BD9" s="139" t="s">
        <v>78</v>
      </c>
    </row>
    <row r="10" hidden="1" s="2" customFormat="1" ht="12" customHeight="1">
      <c r="A10" s="39"/>
      <c r="B10" s="45"/>
      <c r="C10" s="39"/>
      <c r="D10" s="144" t="s">
        <v>112</v>
      </c>
      <c r="E10" s="39"/>
      <c r="F10" s="39"/>
      <c r="G10" s="39"/>
      <c r="H10" s="39"/>
      <c r="I10" s="39"/>
      <c r="J10" s="39"/>
      <c r="K10" s="39"/>
      <c r="L10" s="146"/>
      <c r="S10" s="39"/>
      <c r="T10" s="39"/>
      <c r="U10" s="39"/>
      <c r="V10" s="39"/>
      <c r="W10" s="39"/>
      <c r="X10" s="39"/>
      <c r="Y10" s="39"/>
      <c r="Z10" s="39"/>
      <c r="AA10" s="39"/>
      <c r="AB10" s="39"/>
      <c r="AC10" s="39"/>
      <c r="AD10" s="39"/>
      <c r="AE10" s="39"/>
      <c r="AZ10" s="139" t="s">
        <v>113</v>
      </c>
      <c r="BA10" s="139" t="s">
        <v>19</v>
      </c>
      <c r="BB10" s="139" t="s">
        <v>19</v>
      </c>
      <c r="BC10" s="139" t="s">
        <v>114</v>
      </c>
      <c r="BD10" s="139" t="s">
        <v>78</v>
      </c>
    </row>
    <row r="11" hidden="1" s="2" customFormat="1" ht="16.5" customHeight="1">
      <c r="A11" s="39"/>
      <c r="B11" s="45"/>
      <c r="C11" s="39"/>
      <c r="D11" s="39"/>
      <c r="E11" s="147" t="s">
        <v>115</v>
      </c>
      <c r="F11" s="39"/>
      <c r="G11" s="39"/>
      <c r="H11" s="39"/>
      <c r="I11" s="39"/>
      <c r="J11" s="39"/>
      <c r="K11" s="39"/>
      <c r="L11" s="146"/>
      <c r="S11" s="39"/>
      <c r="T11" s="39"/>
      <c r="U11" s="39"/>
      <c r="V11" s="39"/>
      <c r="W11" s="39"/>
      <c r="X11" s="39"/>
      <c r="Y11" s="39"/>
      <c r="Z11" s="39"/>
      <c r="AA11" s="39"/>
      <c r="AB11" s="39"/>
      <c r="AC11" s="39"/>
      <c r="AD11" s="39"/>
      <c r="AE11" s="39"/>
      <c r="AZ11" s="139" t="s">
        <v>116</v>
      </c>
      <c r="BA11" s="139" t="s">
        <v>19</v>
      </c>
      <c r="BB11" s="139" t="s">
        <v>19</v>
      </c>
      <c r="BC11" s="139" t="s">
        <v>117</v>
      </c>
      <c r="BD11" s="139" t="s">
        <v>78</v>
      </c>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c r="AZ12" s="139" t="s">
        <v>118</v>
      </c>
      <c r="BA12" s="139" t="s">
        <v>19</v>
      </c>
      <c r="BB12" s="139" t="s">
        <v>19</v>
      </c>
      <c r="BC12" s="139" t="s">
        <v>119</v>
      </c>
      <c r="BD12" s="139" t="s">
        <v>78</v>
      </c>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c r="AZ13" s="139" t="s">
        <v>120</v>
      </c>
      <c r="BA13" s="139" t="s">
        <v>19</v>
      </c>
      <c r="BB13" s="139" t="s">
        <v>19</v>
      </c>
      <c r="BC13" s="139" t="s">
        <v>105</v>
      </c>
      <c r="BD13" s="139" t="s">
        <v>78</v>
      </c>
    </row>
    <row r="14" hidden="1" s="2" customFormat="1" ht="12" customHeight="1">
      <c r="A14" s="39"/>
      <c r="B14" s="45"/>
      <c r="C14" s="39"/>
      <c r="D14" s="144" t="s">
        <v>21</v>
      </c>
      <c r="E14" s="39"/>
      <c r="F14" s="134" t="s">
        <v>22</v>
      </c>
      <c r="G14" s="39"/>
      <c r="H14" s="39"/>
      <c r="I14" s="144" t="s">
        <v>23</v>
      </c>
      <c r="J14" s="148" t="str">
        <f>'Rekapitulace stavby'!AN8</f>
        <v>23. 2. 2023</v>
      </c>
      <c r="K14" s="39"/>
      <c r="L14" s="146"/>
      <c r="S14" s="39"/>
      <c r="T14" s="39"/>
      <c r="U14" s="39"/>
      <c r="V14" s="39"/>
      <c r="W14" s="39"/>
      <c r="X14" s="39"/>
      <c r="Y14" s="39"/>
      <c r="Z14" s="39"/>
      <c r="AA14" s="39"/>
      <c r="AB14" s="39"/>
      <c r="AC14" s="39"/>
      <c r="AD14" s="39"/>
      <c r="AE14" s="39"/>
      <c r="AZ14" s="139" t="s">
        <v>121</v>
      </c>
      <c r="BA14" s="139" t="s">
        <v>19</v>
      </c>
      <c r="BB14" s="139" t="s">
        <v>19</v>
      </c>
      <c r="BC14" s="139" t="s">
        <v>122</v>
      </c>
      <c r="BD14" s="139" t="s">
        <v>78</v>
      </c>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c r="AZ15" s="139" t="s">
        <v>123</v>
      </c>
      <c r="BA15" s="139" t="s">
        <v>19</v>
      </c>
      <c r="BB15" s="139" t="s">
        <v>19</v>
      </c>
      <c r="BC15" s="139" t="s">
        <v>124</v>
      </c>
      <c r="BD15" s="139" t="s">
        <v>78</v>
      </c>
    </row>
    <row r="16" hidden="1" s="2" customFormat="1" ht="12" customHeight="1">
      <c r="A16" s="39"/>
      <c r="B16" s="45"/>
      <c r="C16" s="39"/>
      <c r="D16" s="144" t="s">
        <v>25</v>
      </c>
      <c r="E16" s="39"/>
      <c r="F16" s="39"/>
      <c r="G16" s="39"/>
      <c r="H16" s="39"/>
      <c r="I16" s="144" t="s">
        <v>26</v>
      </c>
      <c r="J16" s="134" t="str">
        <f>IF('Rekapitulace stavby'!AN10="","",'Rekapitulace stavby'!AN10)</f>
        <v/>
      </c>
      <c r="K16" s="39"/>
      <c r="L16" s="146"/>
      <c r="S16" s="39"/>
      <c r="T16" s="39"/>
      <c r="U16" s="39"/>
      <c r="V16" s="39"/>
      <c r="W16" s="39"/>
      <c r="X16" s="39"/>
      <c r="Y16" s="39"/>
      <c r="Z16" s="39"/>
      <c r="AA16" s="39"/>
      <c r="AB16" s="39"/>
      <c r="AC16" s="39"/>
      <c r="AD16" s="39"/>
      <c r="AE16" s="39"/>
      <c r="AZ16" s="139" t="s">
        <v>125</v>
      </c>
      <c r="BA16" s="139" t="s">
        <v>19</v>
      </c>
      <c r="BB16" s="139" t="s">
        <v>19</v>
      </c>
      <c r="BC16" s="139" t="s">
        <v>126</v>
      </c>
      <c r="BD16" s="139" t="s">
        <v>78</v>
      </c>
    </row>
    <row r="17" hidden="1" s="2" customFormat="1" ht="18" customHeight="1">
      <c r="A17" s="39"/>
      <c r="B17" s="45"/>
      <c r="C17" s="39"/>
      <c r="D17" s="39"/>
      <c r="E17" s="134" t="str">
        <f>IF('Rekapitulace stavby'!E11="","",'Rekapitulace stavby'!E11)</f>
        <v xml:space="preserve"> </v>
      </c>
      <c r="F17" s="39"/>
      <c r="G17" s="39"/>
      <c r="H17" s="39"/>
      <c r="I17" s="144" t="s">
        <v>27</v>
      </c>
      <c r="J17" s="134" t="str">
        <f>IF('Rekapitulace stavby'!AN11="","",'Rekapitulace stavby'!AN11)</f>
        <v/>
      </c>
      <c r="K17" s="39"/>
      <c r="L17" s="146"/>
      <c r="S17" s="39"/>
      <c r="T17" s="39"/>
      <c r="U17" s="39"/>
      <c r="V17" s="39"/>
      <c r="W17" s="39"/>
      <c r="X17" s="39"/>
      <c r="Y17" s="39"/>
      <c r="Z17" s="39"/>
      <c r="AA17" s="39"/>
      <c r="AB17" s="39"/>
      <c r="AC17" s="39"/>
      <c r="AD17" s="39"/>
      <c r="AE17" s="39"/>
      <c r="AZ17" s="139" t="s">
        <v>127</v>
      </c>
      <c r="BA17" s="139" t="s">
        <v>19</v>
      </c>
      <c r="BB17" s="139" t="s">
        <v>19</v>
      </c>
      <c r="BC17" s="139" t="s">
        <v>128</v>
      </c>
      <c r="BD17" s="139" t="s">
        <v>78</v>
      </c>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c r="AZ18" s="139" t="s">
        <v>129</v>
      </c>
      <c r="BA18" s="139" t="s">
        <v>19</v>
      </c>
      <c r="BB18" s="139" t="s">
        <v>19</v>
      </c>
      <c r="BC18" s="139" t="s">
        <v>130</v>
      </c>
      <c r="BD18" s="139" t="s">
        <v>78</v>
      </c>
    </row>
    <row r="19" hidden="1" s="2" customFormat="1" ht="12" customHeight="1">
      <c r="A19" s="39"/>
      <c r="B19" s="45"/>
      <c r="C19" s="39"/>
      <c r="D19" s="144" t="s">
        <v>28</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c r="AZ19" s="139" t="s">
        <v>131</v>
      </c>
      <c r="BA19" s="139" t="s">
        <v>19</v>
      </c>
      <c r="BB19" s="139" t="s">
        <v>19</v>
      </c>
      <c r="BC19" s="139" t="s">
        <v>132</v>
      </c>
      <c r="BD19" s="139" t="s">
        <v>78</v>
      </c>
    </row>
    <row r="20" hidden="1" s="2" customFormat="1" ht="18" customHeight="1">
      <c r="A20" s="39"/>
      <c r="B20" s="45"/>
      <c r="C20" s="39"/>
      <c r="D20" s="39"/>
      <c r="E20" s="34" t="str">
        <f>'Rekapitulace stavby'!E14</f>
        <v>Vyplň údaj</v>
      </c>
      <c r="F20" s="134"/>
      <c r="G20" s="134"/>
      <c r="H20" s="134"/>
      <c r="I20" s="144" t="s">
        <v>27</v>
      </c>
      <c r="J20" s="34" t="str">
        <f>'Rekapitulace stavby'!AN14</f>
        <v>Vyplň údaj</v>
      </c>
      <c r="K20" s="39"/>
      <c r="L20" s="146"/>
      <c r="S20" s="39"/>
      <c r="T20" s="39"/>
      <c r="U20" s="39"/>
      <c r="V20" s="39"/>
      <c r="W20" s="39"/>
      <c r="X20" s="39"/>
      <c r="Y20" s="39"/>
      <c r="Z20" s="39"/>
      <c r="AA20" s="39"/>
      <c r="AB20" s="39"/>
      <c r="AC20" s="39"/>
      <c r="AD20" s="39"/>
      <c r="AE20" s="39"/>
      <c r="AZ20" s="139" t="s">
        <v>133</v>
      </c>
      <c r="BA20" s="139" t="s">
        <v>19</v>
      </c>
      <c r="BB20" s="139" t="s">
        <v>19</v>
      </c>
      <c r="BC20" s="139" t="s">
        <v>134</v>
      </c>
      <c r="BD20" s="139" t="s">
        <v>78</v>
      </c>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c r="AZ21" s="139" t="s">
        <v>135</v>
      </c>
      <c r="BA21" s="139" t="s">
        <v>19</v>
      </c>
      <c r="BB21" s="139" t="s">
        <v>19</v>
      </c>
      <c r="BC21" s="139" t="s">
        <v>136</v>
      </c>
      <c r="BD21" s="139" t="s">
        <v>78</v>
      </c>
    </row>
    <row r="22" hidden="1" s="2" customFormat="1" ht="12" customHeight="1">
      <c r="A22" s="39"/>
      <c r="B22" s="45"/>
      <c r="C22" s="39"/>
      <c r="D22" s="144" t="s">
        <v>30</v>
      </c>
      <c r="E22" s="39"/>
      <c r="F22" s="39"/>
      <c r="G22" s="39"/>
      <c r="H22" s="39"/>
      <c r="I22" s="144" t="s">
        <v>26</v>
      </c>
      <c r="J22" s="134" t="str">
        <f>IF('Rekapitulace stavby'!AN16="","",'Rekapitulace stavby'!AN16)</f>
        <v/>
      </c>
      <c r="K22" s="39"/>
      <c r="L22" s="146"/>
      <c r="S22" s="39"/>
      <c r="T22" s="39"/>
      <c r="U22" s="39"/>
      <c r="V22" s="39"/>
      <c r="W22" s="39"/>
      <c r="X22" s="39"/>
      <c r="Y22" s="39"/>
      <c r="Z22" s="39"/>
      <c r="AA22" s="39"/>
      <c r="AB22" s="39"/>
      <c r="AC22" s="39"/>
      <c r="AD22" s="39"/>
      <c r="AE22" s="39"/>
      <c r="AZ22" s="139" t="s">
        <v>137</v>
      </c>
      <c r="BA22" s="139" t="s">
        <v>19</v>
      </c>
      <c r="BB22" s="139" t="s">
        <v>19</v>
      </c>
      <c r="BC22" s="139" t="s">
        <v>138</v>
      </c>
      <c r="BD22" s="139" t="s">
        <v>78</v>
      </c>
    </row>
    <row r="23" hidden="1" s="2" customFormat="1" ht="18" customHeight="1">
      <c r="A23" s="39"/>
      <c r="B23" s="45"/>
      <c r="C23" s="39"/>
      <c r="D23" s="39"/>
      <c r="E23" s="134" t="str">
        <f>IF('Rekapitulace stavby'!E17="","",'Rekapitulace stavby'!E17)</f>
        <v xml:space="preserve"> </v>
      </c>
      <c r="F23" s="39"/>
      <c r="G23" s="39"/>
      <c r="H23" s="39"/>
      <c r="I23" s="144" t="s">
        <v>27</v>
      </c>
      <c r="J23" s="134" t="str">
        <f>IF('Rekapitulace stavby'!AN17="","",'Rekapitulace stavby'!AN17)</f>
        <v/>
      </c>
      <c r="K23" s="39"/>
      <c r="L23" s="146"/>
      <c r="S23" s="39"/>
      <c r="T23" s="39"/>
      <c r="U23" s="39"/>
      <c r="V23" s="39"/>
      <c r="W23" s="39"/>
      <c r="X23" s="39"/>
      <c r="Y23" s="39"/>
      <c r="Z23" s="39"/>
      <c r="AA23" s="39"/>
      <c r="AB23" s="39"/>
      <c r="AC23" s="39"/>
      <c r="AD23" s="39"/>
      <c r="AE23" s="39"/>
      <c r="AZ23" s="139" t="s">
        <v>139</v>
      </c>
      <c r="BA23" s="139" t="s">
        <v>19</v>
      </c>
      <c r="BB23" s="139" t="s">
        <v>19</v>
      </c>
      <c r="BC23" s="139" t="s">
        <v>140</v>
      </c>
      <c r="BD23" s="139" t="s">
        <v>78</v>
      </c>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c r="AZ24" s="139" t="s">
        <v>141</v>
      </c>
      <c r="BA24" s="139" t="s">
        <v>19</v>
      </c>
      <c r="BB24" s="139" t="s">
        <v>19</v>
      </c>
      <c r="BC24" s="139" t="s">
        <v>142</v>
      </c>
      <c r="BD24" s="139" t="s">
        <v>78</v>
      </c>
    </row>
    <row r="25" hidden="1" s="2" customFormat="1" ht="12" customHeight="1">
      <c r="A25" s="39"/>
      <c r="B25" s="45"/>
      <c r="C25" s="39"/>
      <c r="D25" s="144" t="s">
        <v>32</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c r="AZ25" s="139" t="s">
        <v>143</v>
      </c>
      <c r="BA25" s="139" t="s">
        <v>19</v>
      </c>
      <c r="BB25" s="139" t="s">
        <v>19</v>
      </c>
      <c r="BC25" s="139" t="s">
        <v>144</v>
      </c>
      <c r="BD25" s="139" t="s">
        <v>78</v>
      </c>
    </row>
    <row r="26" hidden="1" s="2" customFormat="1" ht="18" customHeight="1">
      <c r="A26" s="39"/>
      <c r="B26" s="45"/>
      <c r="C26" s="39"/>
      <c r="D26" s="39"/>
      <c r="E26" s="134" t="str">
        <f>IF('Rekapitulace stavby'!E20="","",'Rekapitulace stavby'!E20)</f>
        <v xml:space="preserve"> </v>
      </c>
      <c r="F26" s="39"/>
      <c r="G26" s="39"/>
      <c r="H26" s="39"/>
      <c r="I26" s="144" t="s">
        <v>27</v>
      </c>
      <c r="J26" s="134" t="str">
        <f>IF('Rekapitulace stavby'!AN20="","",'Rekapitulace stavby'!AN20)</f>
        <v/>
      </c>
      <c r="K26" s="39"/>
      <c r="L26" s="146"/>
      <c r="S26" s="39"/>
      <c r="T26" s="39"/>
      <c r="U26" s="39"/>
      <c r="V26" s="39"/>
      <c r="W26" s="39"/>
      <c r="X26" s="39"/>
      <c r="Y26" s="39"/>
      <c r="Z26" s="39"/>
      <c r="AA26" s="39"/>
      <c r="AB26" s="39"/>
      <c r="AC26" s="39"/>
      <c r="AD26" s="39"/>
      <c r="AE26" s="39"/>
      <c r="AZ26" s="139" t="s">
        <v>145</v>
      </c>
      <c r="BA26" s="139" t="s">
        <v>19</v>
      </c>
      <c r="BB26" s="139" t="s">
        <v>19</v>
      </c>
      <c r="BC26" s="139" t="s">
        <v>146</v>
      </c>
      <c r="BD26" s="139" t="s">
        <v>78</v>
      </c>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c r="AZ27" s="139" t="s">
        <v>147</v>
      </c>
      <c r="BA27" s="139" t="s">
        <v>19</v>
      </c>
      <c r="BB27" s="139" t="s">
        <v>19</v>
      </c>
      <c r="BC27" s="139" t="s">
        <v>148</v>
      </c>
      <c r="BD27" s="139" t="s">
        <v>78</v>
      </c>
    </row>
    <row r="28" hidden="1" s="2" customFormat="1" ht="12" customHeight="1">
      <c r="A28" s="39"/>
      <c r="B28" s="45"/>
      <c r="C28" s="39"/>
      <c r="D28" s="144" t="s">
        <v>33</v>
      </c>
      <c r="E28" s="39"/>
      <c r="F28" s="39"/>
      <c r="G28" s="39"/>
      <c r="H28" s="39"/>
      <c r="I28" s="39"/>
      <c r="J28" s="39"/>
      <c r="K28" s="39"/>
      <c r="L28" s="146"/>
      <c r="S28" s="39"/>
      <c r="T28" s="39"/>
      <c r="U28" s="39"/>
      <c r="V28" s="39"/>
      <c r="W28" s="39"/>
      <c r="X28" s="39"/>
      <c r="Y28" s="39"/>
      <c r="Z28" s="39"/>
      <c r="AA28" s="39"/>
      <c r="AB28" s="39"/>
      <c r="AC28" s="39"/>
      <c r="AD28" s="39"/>
      <c r="AE28" s="39"/>
      <c r="AZ28" s="139" t="s">
        <v>149</v>
      </c>
      <c r="BA28" s="139" t="s">
        <v>19</v>
      </c>
      <c r="BB28" s="139" t="s">
        <v>19</v>
      </c>
      <c r="BC28" s="139" t="s">
        <v>150</v>
      </c>
      <c r="BD28" s="139" t="s">
        <v>78</v>
      </c>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c r="AZ29" s="153" t="s">
        <v>151</v>
      </c>
      <c r="BA29" s="153" t="s">
        <v>19</v>
      </c>
      <c r="BB29" s="153" t="s">
        <v>19</v>
      </c>
      <c r="BC29" s="153" t="s">
        <v>152</v>
      </c>
      <c r="BD29" s="153" t="s">
        <v>78</v>
      </c>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c r="AZ30" s="139" t="s">
        <v>153</v>
      </c>
      <c r="BA30" s="139" t="s">
        <v>19</v>
      </c>
      <c r="BB30" s="139" t="s">
        <v>19</v>
      </c>
      <c r="BC30" s="139" t="s">
        <v>154</v>
      </c>
      <c r="BD30" s="139" t="s">
        <v>78</v>
      </c>
    </row>
    <row r="31" hidden="1" s="2" customFormat="1" ht="6.96" customHeight="1">
      <c r="A31" s="39"/>
      <c r="B31" s="45"/>
      <c r="C31" s="39"/>
      <c r="D31" s="154"/>
      <c r="E31" s="154"/>
      <c r="F31" s="154"/>
      <c r="G31" s="154"/>
      <c r="H31" s="154"/>
      <c r="I31" s="154"/>
      <c r="J31" s="154"/>
      <c r="K31" s="154"/>
      <c r="L31" s="146"/>
      <c r="S31" s="39"/>
      <c r="T31" s="39"/>
      <c r="U31" s="39"/>
      <c r="V31" s="39"/>
      <c r="W31" s="39"/>
      <c r="X31" s="39"/>
      <c r="Y31" s="39"/>
      <c r="Z31" s="39"/>
      <c r="AA31" s="39"/>
      <c r="AB31" s="39"/>
      <c r="AC31" s="39"/>
      <c r="AD31" s="39"/>
      <c r="AE31" s="39"/>
      <c r="AZ31" s="139" t="s">
        <v>155</v>
      </c>
      <c r="BA31" s="139" t="s">
        <v>19</v>
      </c>
      <c r="BB31" s="139" t="s">
        <v>19</v>
      </c>
      <c r="BC31" s="139" t="s">
        <v>156</v>
      </c>
      <c r="BD31" s="139" t="s">
        <v>78</v>
      </c>
    </row>
    <row r="32" hidden="1" s="2" customFormat="1" ht="25.44" customHeight="1">
      <c r="A32" s="39"/>
      <c r="B32" s="45"/>
      <c r="C32" s="39"/>
      <c r="D32" s="155" t="s">
        <v>35</v>
      </c>
      <c r="E32" s="39"/>
      <c r="F32" s="39"/>
      <c r="G32" s="39"/>
      <c r="H32" s="39"/>
      <c r="I32" s="39"/>
      <c r="J32" s="156">
        <f>ROUND(J110, 2)</f>
        <v>0</v>
      </c>
      <c r="K32" s="39"/>
      <c r="L32" s="146"/>
      <c r="S32" s="39"/>
      <c r="T32" s="39"/>
      <c r="U32" s="39"/>
      <c r="V32" s="39"/>
      <c r="W32" s="39"/>
      <c r="X32" s="39"/>
      <c r="Y32" s="39"/>
      <c r="Z32" s="39"/>
      <c r="AA32" s="39"/>
      <c r="AB32" s="39"/>
      <c r="AC32" s="39"/>
      <c r="AD32" s="39"/>
      <c r="AE32" s="39"/>
      <c r="AZ32" s="139" t="s">
        <v>157</v>
      </c>
      <c r="BA32" s="139" t="s">
        <v>19</v>
      </c>
      <c r="BB32" s="139" t="s">
        <v>19</v>
      </c>
      <c r="BC32" s="139" t="s">
        <v>158</v>
      </c>
      <c r="BD32" s="139" t="s">
        <v>78</v>
      </c>
    </row>
    <row r="33" hidden="1" s="2" customFormat="1" ht="6.96" customHeight="1">
      <c r="A33" s="39"/>
      <c r="B33" s="45"/>
      <c r="C33" s="39"/>
      <c r="D33" s="154"/>
      <c r="E33" s="154"/>
      <c r="F33" s="154"/>
      <c r="G33" s="154"/>
      <c r="H33" s="154"/>
      <c r="I33" s="154"/>
      <c r="J33" s="154"/>
      <c r="K33" s="154"/>
      <c r="L33" s="146"/>
      <c r="S33" s="39"/>
      <c r="T33" s="39"/>
      <c r="U33" s="39"/>
      <c r="V33" s="39"/>
      <c r="W33" s="39"/>
      <c r="X33" s="39"/>
      <c r="Y33" s="39"/>
      <c r="Z33" s="39"/>
      <c r="AA33" s="39"/>
      <c r="AB33" s="39"/>
      <c r="AC33" s="39"/>
      <c r="AD33" s="39"/>
      <c r="AE33" s="39"/>
      <c r="AZ33" s="139" t="s">
        <v>159</v>
      </c>
      <c r="BA33" s="139" t="s">
        <v>19</v>
      </c>
      <c r="BB33" s="139" t="s">
        <v>19</v>
      </c>
      <c r="BC33" s="139" t="s">
        <v>160</v>
      </c>
      <c r="BD33" s="139" t="s">
        <v>78</v>
      </c>
    </row>
    <row r="34" hidden="1" s="2" customFormat="1" ht="14.4" customHeight="1">
      <c r="A34" s="39"/>
      <c r="B34" s="45"/>
      <c r="C34" s="39"/>
      <c r="D34" s="39"/>
      <c r="E34" s="39"/>
      <c r="F34" s="157" t="s">
        <v>37</v>
      </c>
      <c r="G34" s="39"/>
      <c r="H34" s="39"/>
      <c r="I34" s="157" t="s">
        <v>36</v>
      </c>
      <c r="J34" s="157" t="s">
        <v>38</v>
      </c>
      <c r="K34" s="39"/>
      <c r="L34" s="146"/>
      <c r="S34" s="39"/>
      <c r="T34" s="39"/>
      <c r="U34" s="39"/>
      <c r="V34" s="39"/>
      <c r="W34" s="39"/>
      <c r="X34" s="39"/>
      <c r="Y34" s="39"/>
      <c r="Z34" s="39"/>
      <c r="AA34" s="39"/>
      <c r="AB34" s="39"/>
      <c r="AC34" s="39"/>
      <c r="AD34" s="39"/>
      <c r="AE34" s="39"/>
      <c r="AZ34" s="139" t="s">
        <v>161</v>
      </c>
      <c r="BA34" s="139" t="s">
        <v>19</v>
      </c>
      <c r="BB34" s="139" t="s">
        <v>19</v>
      </c>
      <c r="BC34" s="139" t="s">
        <v>162</v>
      </c>
      <c r="BD34" s="139" t="s">
        <v>78</v>
      </c>
    </row>
    <row r="35" hidden="1" s="2" customFormat="1" ht="14.4" customHeight="1">
      <c r="A35" s="39"/>
      <c r="B35" s="45"/>
      <c r="C35" s="39"/>
      <c r="D35" s="158" t="s">
        <v>39</v>
      </c>
      <c r="E35" s="144" t="s">
        <v>40</v>
      </c>
      <c r="F35" s="159">
        <f>ROUND((SUM(BE110:BE1289)),  2)</f>
        <v>0</v>
      </c>
      <c r="G35" s="39"/>
      <c r="H35" s="39"/>
      <c r="I35" s="160">
        <v>0.20999999999999999</v>
      </c>
      <c r="J35" s="159">
        <f>ROUND(((SUM(BE110:BE1289))*I35),  2)</f>
        <v>0</v>
      </c>
      <c r="K35" s="39"/>
      <c r="L35" s="146"/>
      <c r="S35" s="39"/>
      <c r="T35" s="39"/>
      <c r="U35" s="39"/>
      <c r="V35" s="39"/>
      <c r="W35" s="39"/>
      <c r="X35" s="39"/>
      <c r="Y35" s="39"/>
      <c r="Z35" s="39"/>
      <c r="AA35" s="39"/>
      <c r="AB35" s="39"/>
      <c r="AC35" s="39"/>
      <c r="AD35" s="39"/>
      <c r="AE35" s="39"/>
      <c r="AZ35" s="139" t="s">
        <v>163</v>
      </c>
      <c r="BA35" s="139" t="s">
        <v>19</v>
      </c>
      <c r="BB35" s="139" t="s">
        <v>19</v>
      </c>
      <c r="BC35" s="139" t="s">
        <v>164</v>
      </c>
      <c r="BD35" s="139" t="s">
        <v>78</v>
      </c>
    </row>
    <row r="36" hidden="1" s="2" customFormat="1" ht="14.4" customHeight="1">
      <c r="A36" s="39"/>
      <c r="B36" s="45"/>
      <c r="C36" s="39"/>
      <c r="D36" s="39"/>
      <c r="E36" s="144" t="s">
        <v>41</v>
      </c>
      <c r="F36" s="159">
        <f>ROUND((SUM(BF110:BF1289)),  2)</f>
        <v>0</v>
      </c>
      <c r="G36" s="39"/>
      <c r="H36" s="39"/>
      <c r="I36" s="160">
        <v>0.14999999999999999</v>
      </c>
      <c r="J36" s="159">
        <f>ROUND(((SUM(BF110:BF1289))*I36),  2)</f>
        <v>0</v>
      </c>
      <c r="K36" s="39"/>
      <c r="L36" s="146"/>
      <c r="S36" s="39"/>
      <c r="T36" s="39"/>
      <c r="U36" s="39"/>
      <c r="V36" s="39"/>
      <c r="W36" s="39"/>
      <c r="X36" s="39"/>
      <c r="Y36" s="39"/>
      <c r="Z36" s="39"/>
      <c r="AA36" s="39"/>
      <c r="AB36" s="39"/>
      <c r="AC36" s="39"/>
      <c r="AD36" s="39"/>
      <c r="AE36" s="39"/>
      <c r="AZ36" s="139" t="s">
        <v>165</v>
      </c>
      <c r="BA36" s="139" t="s">
        <v>19</v>
      </c>
      <c r="BB36" s="139" t="s">
        <v>19</v>
      </c>
      <c r="BC36" s="139" t="s">
        <v>166</v>
      </c>
      <c r="BD36" s="139" t="s">
        <v>78</v>
      </c>
    </row>
    <row r="37" hidden="1" s="2" customFormat="1" ht="14.4" customHeight="1">
      <c r="A37" s="39"/>
      <c r="B37" s="45"/>
      <c r="C37" s="39"/>
      <c r="D37" s="39"/>
      <c r="E37" s="144" t="s">
        <v>42</v>
      </c>
      <c r="F37" s="159">
        <f>ROUND((SUM(BG110:BG1289)),  2)</f>
        <v>0</v>
      </c>
      <c r="G37" s="39"/>
      <c r="H37" s="39"/>
      <c r="I37" s="160">
        <v>0.20999999999999999</v>
      </c>
      <c r="J37" s="159">
        <f>0</f>
        <v>0</v>
      </c>
      <c r="K37" s="39"/>
      <c r="L37" s="146"/>
      <c r="S37" s="39"/>
      <c r="T37" s="39"/>
      <c r="U37" s="39"/>
      <c r="V37" s="39"/>
      <c r="W37" s="39"/>
      <c r="X37" s="39"/>
      <c r="Y37" s="39"/>
      <c r="Z37" s="39"/>
      <c r="AA37" s="39"/>
      <c r="AB37" s="39"/>
      <c r="AC37" s="39"/>
      <c r="AD37" s="39"/>
      <c r="AE37" s="39"/>
      <c r="AZ37" s="139" t="s">
        <v>167</v>
      </c>
      <c r="BA37" s="139" t="s">
        <v>19</v>
      </c>
      <c r="BB37" s="139" t="s">
        <v>19</v>
      </c>
      <c r="BC37" s="139" t="s">
        <v>168</v>
      </c>
      <c r="BD37" s="139" t="s">
        <v>78</v>
      </c>
    </row>
    <row r="38" hidden="1" s="2" customFormat="1" ht="14.4" customHeight="1">
      <c r="A38" s="39"/>
      <c r="B38" s="45"/>
      <c r="C38" s="39"/>
      <c r="D38" s="39"/>
      <c r="E38" s="144" t="s">
        <v>43</v>
      </c>
      <c r="F38" s="159">
        <f>ROUND((SUM(BH110:BH1289)),  2)</f>
        <v>0</v>
      </c>
      <c r="G38" s="39"/>
      <c r="H38" s="39"/>
      <c r="I38" s="160">
        <v>0.14999999999999999</v>
      </c>
      <c r="J38" s="159">
        <f>0</f>
        <v>0</v>
      </c>
      <c r="K38" s="39"/>
      <c r="L38" s="146"/>
      <c r="S38" s="39"/>
      <c r="T38" s="39"/>
      <c r="U38" s="39"/>
      <c r="V38" s="39"/>
      <c r="W38" s="39"/>
      <c r="X38" s="39"/>
      <c r="Y38" s="39"/>
      <c r="Z38" s="39"/>
      <c r="AA38" s="39"/>
      <c r="AB38" s="39"/>
      <c r="AC38" s="39"/>
      <c r="AD38" s="39"/>
      <c r="AE38" s="39"/>
      <c r="AZ38" s="139" t="s">
        <v>169</v>
      </c>
      <c r="BA38" s="139" t="s">
        <v>19</v>
      </c>
      <c r="BB38" s="139" t="s">
        <v>19</v>
      </c>
      <c r="BC38" s="139" t="s">
        <v>170</v>
      </c>
      <c r="BD38" s="139" t="s">
        <v>78</v>
      </c>
    </row>
    <row r="39" hidden="1" s="2" customFormat="1" ht="14.4" customHeight="1">
      <c r="A39" s="39"/>
      <c r="B39" s="45"/>
      <c r="C39" s="39"/>
      <c r="D39" s="39"/>
      <c r="E39" s="144" t="s">
        <v>44</v>
      </c>
      <c r="F39" s="159">
        <f>ROUND((SUM(BI110:BI1289)),  2)</f>
        <v>0</v>
      </c>
      <c r="G39" s="39"/>
      <c r="H39" s="39"/>
      <c r="I39" s="160">
        <v>0</v>
      </c>
      <c r="J39" s="159">
        <f>0</f>
        <v>0</v>
      </c>
      <c r="K39" s="39"/>
      <c r="L39" s="146"/>
      <c r="S39" s="39"/>
      <c r="T39" s="39"/>
      <c r="U39" s="39"/>
      <c r="V39" s="39"/>
      <c r="W39" s="39"/>
      <c r="X39" s="39"/>
      <c r="Y39" s="39"/>
      <c r="Z39" s="39"/>
      <c r="AA39" s="39"/>
      <c r="AB39" s="39"/>
      <c r="AC39" s="39"/>
      <c r="AD39" s="39"/>
      <c r="AE39" s="39"/>
      <c r="AZ39" s="139" t="s">
        <v>171</v>
      </c>
      <c r="BA39" s="139" t="s">
        <v>19</v>
      </c>
      <c r="BB39" s="139" t="s">
        <v>19</v>
      </c>
      <c r="BC39" s="139" t="s">
        <v>172</v>
      </c>
      <c r="BD39" s="139" t="s">
        <v>78</v>
      </c>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c r="AZ40" s="139" t="s">
        <v>173</v>
      </c>
      <c r="BA40" s="139" t="s">
        <v>19</v>
      </c>
      <c r="BB40" s="139" t="s">
        <v>19</v>
      </c>
      <c r="BC40" s="139" t="s">
        <v>174</v>
      </c>
      <c r="BD40" s="139" t="s">
        <v>78</v>
      </c>
    </row>
    <row r="41" hidden="1" s="2" customFormat="1" ht="25.44" customHeight="1">
      <c r="A41" s="39"/>
      <c r="B41" s="45"/>
      <c r="C41" s="161"/>
      <c r="D41" s="162" t="s">
        <v>45</v>
      </c>
      <c r="E41" s="163"/>
      <c r="F41" s="163"/>
      <c r="G41" s="164" t="s">
        <v>46</v>
      </c>
      <c r="H41" s="165" t="s">
        <v>47</v>
      </c>
      <c r="I41" s="163"/>
      <c r="J41" s="166">
        <f>SUM(J32:J39)</f>
        <v>0</v>
      </c>
      <c r="K41" s="167"/>
      <c r="L41" s="146"/>
      <c r="S41" s="39"/>
      <c r="T41" s="39"/>
      <c r="U41" s="39"/>
      <c r="V41" s="39"/>
      <c r="W41" s="39"/>
      <c r="X41" s="39"/>
      <c r="Y41" s="39"/>
      <c r="Z41" s="39"/>
      <c r="AA41" s="39"/>
      <c r="AB41" s="39"/>
      <c r="AC41" s="39"/>
      <c r="AD41" s="39"/>
      <c r="AE41" s="39"/>
      <c r="AZ41" s="139" t="s">
        <v>175</v>
      </c>
      <c r="BA41" s="139" t="s">
        <v>19</v>
      </c>
      <c r="BB41" s="139" t="s">
        <v>19</v>
      </c>
      <c r="BC41" s="139" t="s">
        <v>176</v>
      </c>
      <c r="BD41" s="139" t="s">
        <v>78</v>
      </c>
    </row>
    <row r="42" hidden="1" s="2" customFormat="1" ht="14.4" customHeight="1">
      <c r="A42" s="39"/>
      <c r="B42" s="168"/>
      <c r="C42" s="169"/>
      <c r="D42" s="169"/>
      <c r="E42" s="169"/>
      <c r="F42" s="169"/>
      <c r="G42" s="169"/>
      <c r="H42" s="169"/>
      <c r="I42" s="169"/>
      <c r="J42" s="169"/>
      <c r="K42" s="169"/>
      <c r="L42" s="146"/>
      <c r="S42" s="39"/>
      <c r="T42" s="39"/>
      <c r="U42" s="39"/>
      <c r="V42" s="39"/>
      <c r="W42" s="39"/>
      <c r="X42" s="39"/>
      <c r="Y42" s="39"/>
      <c r="Z42" s="39"/>
      <c r="AA42" s="39"/>
      <c r="AB42" s="39"/>
      <c r="AC42" s="39"/>
      <c r="AD42" s="39"/>
      <c r="AE42" s="39"/>
      <c r="AZ42" s="139" t="s">
        <v>177</v>
      </c>
      <c r="BA42" s="139" t="s">
        <v>19</v>
      </c>
      <c r="BB42" s="139" t="s">
        <v>19</v>
      </c>
      <c r="BC42" s="139" t="s">
        <v>178</v>
      </c>
      <c r="BD42" s="139" t="s">
        <v>78</v>
      </c>
    </row>
    <row r="43" hidden="1">
      <c r="AZ43" s="139" t="s">
        <v>179</v>
      </c>
      <c r="BA43" s="139" t="s">
        <v>19</v>
      </c>
      <c r="BB43" s="139" t="s">
        <v>19</v>
      </c>
      <c r="BC43" s="139" t="s">
        <v>180</v>
      </c>
      <c r="BD43" s="139" t="s">
        <v>78</v>
      </c>
    </row>
    <row r="44" hidden="1"/>
    <row r="45" hidden="1"/>
    <row r="46" s="2" customFormat="1" ht="6.96" customHeight="1">
      <c r="A46" s="39"/>
      <c r="B46" s="170"/>
      <c r="C46" s="171"/>
      <c r="D46" s="171"/>
      <c r="E46" s="171"/>
      <c r="F46" s="171"/>
      <c r="G46" s="171"/>
      <c r="H46" s="171"/>
      <c r="I46" s="171"/>
      <c r="J46" s="171"/>
      <c r="K46" s="171"/>
      <c r="L46" s="146"/>
      <c r="S46" s="39"/>
      <c r="T46" s="39"/>
      <c r="U46" s="39"/>
      <c r="V46" s="39"/>
      <c r="W46" s="39"/>
      <c r="X46" s="39"/>
      <c r="Y46" s="39"/>
      <c r="Z46" s="39"/>
      <c r="AA46" s="39"/>
      <c r="AB46" s="39"/>
      <c r="AC46" s="39"/>
      <c r="AD46" s="39"/>
      <c r="AE46" s="39"/>
    </row>
    <row r="47" s="2" customFormat="1" ht="24.96" customHeight="1">
      <c r="A47" s="39"/>
      <c r="B47" s="40"/>
      <c r="C47" s="24" t="s">
        <v>181</v>
      </c>
      <c r="D47" s="41"/>
      <c r="E47" s="41"/>
      <c r="F47" s="41"/>
      <c r="G47" s="41"/>
      <c r="H47" s="41"/>
      <c r="I47" s="41"/>
      <c r="J47" s="41"/>
      <c r="K47" s="41"/>
      <c r="L47" s="146"/>
      <c r="S47" s="39"/>
      <c r="T47" s="39"/>
      <c r="U47" s="39"/>
      <c r="V47" s="39"/>
      <c r="W47" s="39"/>
      <c r="X47" s="39"/>
      <c r="Y47" s="39"/>
      <c r="Z47" s="39"/>
      <c r="AA47" s="39"/>
      <c r="AB47" s="39"/>
      <c r="AC47" s="39"/>
      <c r="AD47" s="39"/>
      <c r="AE47" s="39"/>
    </row>
    <row r="48"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s="2" customFormat="1" ht="16.5" customHeight="1">
      <c r="A50" s="39"/>
      <c r="B50" s="40"/>
      <c r="C50" s="41"/>
      <c r="D50" s="41"/>
      <c r="E50" s="172" t="str">
        <f>E7</f>
        <v>Energeticky úsporná opatření objektu ZUŠ Dvorce</v>
      </c>
      <c r="F50" s="33"/>
      <c r="G50" s="33"/>
      <c r="H50" s="33"/>
      <c r="I50" s="41"/>
      <c r="J50" s="41"/>
      <c r="K50" s="41"/>
      <c r="L50" s="146"/>
      <c r="S50" s="39"/>
      <c r="T50" s="39"/>
      <c r="U50" s="39"/>
      <c r="V50" s="39"/>
      <c r="W50" s="39"/>
      <c r="X50" s="39"/>
      <c r="Y50" s="39"/>
      <c r="Z50" s="39"/>
      <c r="AA50" s="39"/>
      <c r="AB50" s="39"/>
      <c r="AC50" s="39"/>
      <c r="AD50" s="39"/>
      <c r="AE50" s="39"/>
    </row>
    <row r="51" s="1" customFormat="1" ht="12" customHeight="1">
      <c r="B51" s="22"/>
      <c r="C51" s="33" t="s">
        <v>106</v>
      </c>
      <c r="D51" s="23"/>
      <c r="E51" s="23"/>
      <c r="F51" s="23"/>
      <c r="G51" s="23"/>
      <c r="H51" s="23"/>
      <c r="I51" s="23"/>
      <c r="J51" s="23"/>
      <c r="K51" s="23"/>
      <c r="L51" s="21"/>
    </row>
    <row r="52" s="2" customFormat="1" ht="16.5" customHeight="1">
      <c r="A52" s="39"/>
      <c r="B52" s="40"/>
      <c r="C52" s="41"/>
      <c r="D52" s="41"/>
      <c r="E52" s="172" t="s">
        <v>109</v>
      </c>
      <c r="F52" s="41"/>
      <c r="G52" s="41"/>
      <c r="H52" s="41"/>
      <c r="I52" s="41"/>
      <c r="J52" s="41"/>
      <c r="K52" s="41"/>
      <c r="L52" s="146"/>
      <c r="S52" s="39"/>
      <c r="T52" s="39"/>
      <c r="U52" s="39"/>
      <c r="V52" s="39"/>
      <c r="W52" s="39"/>
      <c r="X52" s="39"/>
      <c r="Y52" s="39"/>
      <c r="Z52" s="39"/>
      <c r="AA52" s="39"/>
      <c r="AB52" s="39"/>
      <c r="AC52" s="39"/>
      <c r="AD52" s="39"/>
      <c r="AE52" s="39"/>
    </row>
    <row r="53" s="2" customFormat="1" ht="12" customHeight="1">
      <c r="A53" s="39"/>
      <c r="B53" s="40"/>
      <c r="C53" s="33" t="s">
        <v>112</v>
      </c>
      <c r="D53" s="41"/>
      <c r="E53" s="41"/>
      <c r="F53" s="41"/>
      <c r="G53" s="41"/>
      <c r="H53" s="41"/>
      <c r="I53" s="41"/>
      <c r="J53" s="41"/>
      <c r="K53" s="41"/>
      <c r="L53" s="146"/>
      <c r="S53" s="39"/>
      <c r="T53" s="39"/>
      <c r="U53" s="39"/>
      <c r="V53" s="39"/>
      <c r="W53" s="39"/>
      <c r="X53" s="39"/>
      <c r="Y53" s="39"/>
      <c r="Z53" s="39"/>
      <c r="AA53" s="39"/>
      <c r="AB53" s="39"/>
      <c r="AC53" s="39"/>
      <c r="AD53" s="39"/>
      <c r="AE53" s="39"/>
    </row>
    <row r="54" s="2" customFormat="1" ht="16.5" customHeight="1">
      <c r="A54" s="39"/>
      <c r="B54" s="40"/>
      <c r="C54" s="41"/>
      <c r="D54" s="41"/>
      <c r="E54" s="70" t="str">
        <f>E11</f>
        <v>SO 01.1 - Architektonické řešení</v>
      </c>
      <c r="F54" s="41"/>
      <c r="G54" s="41"/>
      <c r="H54" s="41"/>
      <c r="I54" s="41"/>
      <c r="J54" s="41"/>
      <c r="K54" s="41"/>
      <c r="L54" s="146"/>
      <c r="S54" s="39"/>
      <c r="T54" s="39"/>
      <c r="U54" s="39"/>
      <c r="V54" s="39"/>
      <c r="W54" s="39"/>
      <c r="X54" s="39"/>
      <c r="Y54" s="39"/>
      <c r="Z54" s="39"/>
      <c r="AA54" s="39"/>
      <c r="AB54" s="39"/>
      <c r="AC54" s="39"/>
      <c r="AD54" s="39"/>
      <c r="AE54" s="39"/>
    </row>
    <row r="55"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s="2" customFormat="1" ht="12" customHeight="1">
      <c r="A56" s="39"/>
      <c r="B56" s="40"/>
      <c r="C56" s="33" t="s">
        <v>21</v>
      </c>
      <c r="D56" s="41"/>
      <c r="E56" s="41"/>
      <c r="F56" s="28" t="str">
        <f>F14</f>
        <v xml:space="preserve"> </v>
      </c>
      <c r="G56" s="41"/>
      <c r="H56" s="41"/>
      <c r="I56" s="33" t="s">
        <v>23</v>
      </c>
      <c r="J56" s="73" t="str">
        <f>IF(J14="","",J14)</f>
        <v>23. 2. 2023</v>
      </c>
      <c r="K56" s="41"/>
      <c r="L56" s="146"/>
      <c r="S56" s="39"/>
      <c r="T56" s="39"/>
      <c r="U56" s="39"/>
      <c r="V56" s="39"/>
      <c r="W56" s="39"/>
      <c r="X56" s="39"/>
      <c r="Y56" s="39"/>
      <c r="Z56" s="39"/>
      <c r="AA56" s="39"/>
      <c r="AB56" s="39"/>
      <c r="AC56" s="39"/>
      <c r="AD56" s="39"/>
      <c r="AE56" s="39"/>
    </row>
    <row r="57"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s="2" customFormat="1" ht="15.15" customHeight="1">
      <c r="A58" s="39"/>
      <c r="B58" s="40"/>
      <c r="C58" s="33" t="s">
        <v>25</v>
      </c>
      <c r="D58" s="41"/>
      <c r="E58" s="41"/>
      <c r="F58" s="28" t="str">
        <f>E17</f>
        <v xml:space="preserve"> </v>
      </c>
      <c r="G58" s="41"/>
      <c r="H58" s="41"/>
      <c r="I58" s="33" t="s">
        <v>30</v>
      </c>
      <c r="J58" s="37" t="str">
        <f>E23</f>
        <v xml:space="preserve"> </v>
      </c>
      <c r="K58" s="41"/>
      <c r="L58" s="146"/>
      <c r="S58" s="39"/>
      <c r="T58" s="39"/>
      <c r="U58" s="39"/>
      <c r="V58" s="39"/>
      <c r="W58" s="39"/>
      <c r="X58" s="39"/>
      <c r="Y58" s="39"/>
      <c r="Z58" s="39"/>
      <c r="AA58" s="39"/>
      <c r="AB58" s="39"/>
      <c r="AC58" s="39"/>
      <c r="AD58" s="39"/>
      <c r="AE58" s="39"/>
    </row>
    <row r="59" s="2" customFormat="1" ht="15.15" customHeight="1">
      <c r="A59" s="39"/>
      <c r="B59" s="40"/>
      <c r="C59" s="33" t="s">
        <v>28</v>
      </c>
      <c r="D59" s="41"/>
      <c r="E59" s="41"/>
      <c r="F59" s="28" t="str">
        <f>IF(E20="","",E20)</f>
        <v>Vyplň údaj</v>
      </c>
      <c r="G59" s="41"/>
      <c r="H59" s="41"/>
      <c r="I59" s="33" t="s">
        <v>32</v>
      </c>
      <c r="J59" s="37" t="str">
        <f>E26</f>
        <v xml:space="preserve"> </v>
      </c>
      <c r="K59" s="41"/>
      <c r="L59" s="146"/>
      <c r="S59" s="39"/>
      <c r="T59" s="39"/>
      <c r="U59" s="39"/>
      <c r="V59" s="39"/>
      <c r="W59" s="39"/>
      <c r="X59" s="39"/>
      <c r="Y59" s="39"/>
      <c r="Z59" s="39"/>
      <c r="AA59" s="39"/>
      <c r="AB59" s="39"/>
      <c r="AC59" s="39"/>
      <c r="AD59" s="39"/>
      <c r="AE59" s="39"/>
    </row>
    <row r="60"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s="2" customFormat="1" ht="29.28" customHeight="1">
      <c r="A61" s="39"/>
      <c r="B61" s="40"/>
      <c r="C61" s="173" t="s">
        <v>182</v>
      </c>
      <c r="D61" s="174"/>
      <c r="E61" s="174"/>
      <c r="F61" s="174"/>
      <c r="G61" s="174"/>
      <c r="H61" s="174"/>
      <c r="I61" s="174"/>
      <c r="J61" s="175" t="s">
        <v>183</v>
      </c>
      <c r="K61" s="174"/>
      <c r="L61" s="146"/>
      <c r="S61" s="39"/>
      <c r="T61" s="39"/>
      <c r="U61" s="39"/>
      <c r="V61" s="39"/>
      <c r="W61" s="39"/>
      <c r="X61" s="39"/>
      <c r="Y61" s="39"/>
      <c r="Z61" s="39"/>
      <c r="AA61" s="39"/>
      <c r="AB61" s="39"/>
      <c r="AC61" s="39"/>
      <c r="AD61" s="39"/>
      <c r="AE61" s="39"/>
    </row>
    <row r="62"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s="2" customFormat="1" ht="22.8" customHeight="1">
      <c r="A63" s="39"/>
      <c r="B63" s="40"/>
      <c r="C63" s="176" t="s">
        <v>67</v>
      </c>
      <c r="D63" s="41"/>
      <c r="E63" s="41"/>
      <c r="F63" s="41"/>
      <c r="G63" s="41"/>
      <c r="H63" s="41"/>
      <c r="I63" s="41"/>
      <c r="J63" s="103">
        <f>J110</f>
        <v>0</v>
      </c>
      <c r="K63" s="41"/>
      <c r="L63" s="146"/>
      <c r="S63" s="39"/>
      <c r="T63" s="39"/>
      <c r="U63" s="39"/>
      <c r="V63" s="39"/>
      <c r="W63" s="39"/>
      <c r="X63" s="39"/>
      <c r="Y63" s="39"/>
      <c r="Z63" s="39"/>
      <c r="AA63" s="39"/>
      <c r="AB63" s="39"/>
      <c r="AC63" s="39"/>
      <c r="AD63" s="39"/>
      <c r="AE63" s="39"/>
      <c r="AU63" s="18" t="s">
        <v>184</v>
      </c>
    </row>
    <row r="64" s="9" customFormat="1" ht="24.96" customHeight="1">
      <c r="A64" s="9"/>
      <c r="B64" s="177"/>
      <c r="C64" s="178"/>
      <c r="D64" s="179" t="s">
        <v>185</v>
      </c>
      <c r="E64" s="180"/>
      <c r="F64" s="180"/>
      <c r="G64" s="180"/>
      <c r="H64" s="180"/>
      <c r="I64" s="180"/>
      <c r="J64" s="181">
        <f>J111</f>
        <v>0</v>
      </c>
      <c r="K64" s="178"/>
      <c r="L64" s="182"/>
      <c r="S64" s="9"/>
      <c r="T64" s="9"/>
      <c r="U64" s="9"/>
      <c r="V64" s="9"/>
      <c r="W64" s="9"/>
      <c r="X64" s="9"/>
      <c r="Y64" s="9"/>
      <c r="Z64" s="9"/>
      <c r="AA64" s="9"/>
      <c r="AB64" s="9"/>
      <c r="AC64" s="9"/>
      <c r="AD64" s="9"/>
      <c r="AE64" s="9"/>
    </row>
    <row r="65" s="10" customFormat="1" ht="19.92" customHeight="1">
      <c r="A65" s="10"/>
      <c r="B65" s="183"/>
      <c r="C65" s="126"/>
      <c r="D65" s="184" t="s">
        <v>186</v>
      </c>
      <c r="E65" s="185"/>
      <c r="F65" s="185"/>
      <c r="G65" s="185"/>
      <c r="H65" s="185"/>
      <c r="I65" s="185"/>
      <c r="J65" s="186">
        <f>J112</f>
        <v>0</v>
      </c>
      <c r="K65" s="126"/>
      <c r="L65" s="187"/>
      <c r="S65" s="10"/>
      <c r="T65" s="10"/>
      <c r="U65" s="10"/>
      <c r="V65" s="10"/>
      <c r="W65" s="10"/>
      <c r="X65" s="10"/>
      <c r="Y65" s="10"/>
      <c r="Z65" s="10"/>
      <c r="AA65" s="10"/>
      <c r="AB65" s="10"/>
      <c r="AC65" s="10"/>
      <c r="AD65" s="10"/>
      <c r="AE65" s="10"/>
    </row>
    <row r="66" s="10" customFormat="1" ht="19.92" customHeight="1">
      <c r="A66" s="10"/>
      <c r="B66" s="183"/>
      <c r="C66" s="126"/>
      <c r="D66" s="184" t="s">
        <v>187</v>
      </c>
      <c r="E66" s="185"/>
      <c r="F66" s="185"/>
      <c r="G66" s="185"/>
      <c r="H66" s="185"/>
      <c r="I66" s="185"/>
      <c r="J66" s="186">
        <f>J161</f>
        <v>0</v>
      </c>
      <c r="K66" s="126"/>
      <c r="L66" s="187"/>
      <c r="S66" s="10"/>
      <c r="T66" s="10"/>
      <c r="U66" s="10"/>
      <c r="V66" s="10"/>
      <c r="W66" s="10"/>
      <c r="X66" s="10"/>
      <c r="Y66" s="10"/>
      <c r="Z66" s="10"/>
      <c r="AA66" s="10"/>
      <c r="AB66" s="10"/>
      <c r="AC66" s="10"/>
      <c r="AD66" s="10"/>
      <c r="AE66" s="10"/>
    </row>
    <row r="67" s="10" customFormat="1" ht="19.92" customHeight="1">
      <c r="A67" s="10"/>
      <c r="B67" s="183"/>
      <c r="C67" s="126"/>
      <c r="D67" s="184" t="s">
        <v>188</v>
      </c>
      <c r="E67" s="185"/>
      <c r="F67" s="185"/>
      <c r="G67" s="185"/>
      <c r="H67" s="185"/>
      <c r="I67" s="185"/>
      <c r="J67" s="186">
        <f>J181</f>
        <v>0</v>
      </c>
      <c r="K67" s="126"/>
      <c r="L67" s="187"/>
      <c r="S67" s="10"/>
      <c r="T67" s="10"/>
      <c r="U67" s="10"/>
      <c r="V67" s="10"/>
      <c r="W67" s="10"/>
      <c r="X67" s="10"/>
      <c r="Y67" s="10"/>
      <c r="Z67" s="10"/>
      <c r="AA67" s="10"/>
      <c r="AB67" s="10"/>
      <c r="AC67" s="10"/>
      <c r="AD67" s="10"/>
      <c r="AE67" s="10"/>
    </row>
    <row r="68" s="10" customFormat="1" ht="19.92" customHeight="1">
      <c r="A68" s="10"/>
      <c r="B68" s="183"/>
      <c r="C68" s="126"/>
      <c r="D68" s="184" t="s">
        <v>189</v>
      </c>
      <c r="E68" s="185"/>
      <c r="F68" s="185"/>
      <c r="G68" s="185"/>
      <c r="H68" s="185"/>
      <c r="I68" s="185"/>
      <c r="J68" s="186">
        <f>J214</f>
        <v>0</v>
      </c>
      <c r="K68" s="126"/>
      <c r="L68" s="187"/>
      <c r="S68" s="10"/>
      <c r="T68" s="10"/>
      <c r="U68" s="10"/>
      <c r="V68" s="10"/>
      <c r="W68" s="10"/>
      <c r="X68" s="10"/>
      <c r="Y68" s="10"/>
      <c r="Z68" s="10"/>
      <c r="AA68" s="10"/>
      <c r="AB68" s="10"/>
      <c r="AC68" s="10"/>
      <c r="AD68" s="10"/>
      <c r="AE68" s="10"/>
    </row>
    <row r="69" s="10" customFormat="1" ht="19.92" customHeight="1">
      <c r="A69" s="10"/>
      <c r="B69" s="183"/>
      <c r="C69" s="126"/>
      <c r="D69" s="184" t="s">
        <v>190</v>
      </c>
      <c r="E69" s="185"/>
      <c r="F69" s="185"/>
      <c r="G69" s="185"/>
      <c r="H69" s="185"/>
      <c r="I69" s="185"/>
      <c r="J69" s="186">
        <f>J623</f>
        <v>0</v>
      </c>
      <c r="K69" s="126"/>
      <c r="L69" s="187"/>
      <c r="S69" s="10"/>
      <c r="T69" s="10"/>
      <c r="U69" s="10"/>
      <c r="V69" s="10"/>
      <c r="W69" s="10"/>
      <c r="X69" s="10"/>
      <c r="Y69" s="10"/>
      <c r="Z69" s="10"/>
      <c r="AA69" s="10"/>
      <c r="AB69" s="10"/>
      <c r="AC69" s="10"/>
      <c r="AD69" s="10"/>
      <c r="AE69" s="10"/>
    </row>
    <row r="70" s="10" customFormat="1" ht="14.88" customHeight="1">
      <c r="A70" s="10"/>
      <c r="B70" s="183"/>
      <c r="C70" s="126"/>
      <c r="D70" s="184" t="s">
        <v>191</v>
      </c>
      <c r="E70" s="185"/>
      <c r="F70" s="185"/>
      <c r="G70" s="185"/>
      <c r="H70" s="185"/>
      <c r="I70" s="185"/>
      <c r="J70" s="186">
        <f>J624</f>
        <v>0</v>
      </c>
      <c r="K70" s="126"/>
      <c r="L70" s="187"/>
      <c r="S70" s="10"/>
      <c r="T70" s="10"/>
      <c r="U70" s="10"/>
      <c r="V70" s="10"/>
      <c r="W70" s="10"/>
      <c r="X70" s="10"/>
      <c r="Y70" s="10"/>
      <c r="Z70" s="10"/>
      <c r="AA70" s="10"/>
      <c r="AB70" s="10"/>
      <c r="AC70" s="10"/>
      <c r="AD70" s="10"/>
      <c r="AE70" s="10"/>
    </row>
    <row r="71" s="10" customFormat="1" ht="14.88" customHeight="1">
      <c r="A71" s="10"/>
      <c r="B71" s="183"/>
      <c r="C71" s="126"/>
      <c r="D71" s="184" t="s">
        <v>192</v>
      </c>
      <c r="E71" s="185"/>
      <c r="F71" s="185"/>
      <c r="G71" s="185"/>
      <c r="H71" s="185"/>
      <c r="I71" s="185"/>
      <c r="J71" s="186">
        <f>J646</f>
        <v>0</v>
      </c>
      <c r="K71" s="126"/>
      <c r="L71" s="187"/>
      <c r="S71" s="10"/>
      <c r="T71" s="10"/>
      <c r="U71" s="10"/>
      <c r="V71" s="10"/>
      <c r="W71" s="10"/>
      <c r="X71" s="10"/>
      <c r="Y71" s="10"/>
      <c r="Z71" s="10"/>
      <c r="AA71" s="10"/>
      <c r="AB71" s="10"/>
      <c r="AC71" s="10"/>
      <c r="AD71" s="10"/>
      <c r="AE71" s="10"/>
    </row>
    <row r="72" s="10" customFormat="1" ht="14.88" customHeight="1">
      <c r="A72" s="10"/>
      <c r="B72" s="183"/>
      <c r="C72" s="126"/>
      <c r="D72" s="184" t="s">
        <v>193</v>
      </c>
      <c r="E72" s="185"/>
      <c r="F72" s="185"/>
      <c r="G72" s="185"/>
      <c r="H72" s="185"/>
      <c r="I72" s="185"/>
      <c r="J72" s="186">
        <f>J652</f>
        <v>0</v>
      </c>
      <c r="K72" s="126"/>
      <c r="L72" s="187"/>
      <c r="S72" s="10"/>
      <c r="T72" s="10"/>
      <c r="U72" s="10"/>
      <c r="V72" s="10"/>
      <c r="W72" s="10"/>
      <c r="X72" s="10"/>
      <c r="Y72" s="10"/>
      <c r="Z72" s="10"/>
      <c r="AA72" s="10"/>
      <c r="AB72" s="10"/>
      <c r="AC72" s="10"/>
      <c r="AD72" s="10"/>
      <c r="AE72" s="10"/>
    </row>
    <row r="73" s="10" customFormat="1" ht="14.88" customHeight="1">
      <c r="A73" s="10"/>
      <c r="B73" s="183"/>
      <c r="C73" s="126"/>
      <c r="D73" s="184" t="s">
        <v>194</v>
      </c>
      <c r="E73" s="185"/>
      <c r="F73" s="185"/>
      <c r="G73" s="185"/>
      <c r="H73" s="185"/>
      <c r="I73" s="185"/>
      <c r="J73" s="186">
        <f>J665</f>
        <v>0</v>
      </c>
      <c r="K73" s="126"/>
      <c r="L73" s="187"/>
      <c r="S73" s="10"/>
      <c r="T73" s="10"/>
      <c r="U73" s="10"/>
      <c r="V73" s="10"/>
      <c r="W73" s="10"/>
      <c r="X73" s="10"/>
      <c r="Y73" s="10"/>
      <c r="Z73" s="10"/>
      <c r="AA73" s="10"/>
      <c r="AB73" s="10"/>
      <c r="AC73" s="10"/>
      <c r="AD73" s="10"/>
      <c r="AE73" s="10"/>
    </row>
    <row r="74" s="10" customFormat="1" ht="14.88" customHeight="1">
      <c r="A74" s="10"/>
      <c r="B74" s="183"/>
      <c r="C74" s="126"/>
      <c r="D74" s="184" t="s">
        <v>195</v>
      </c>
      <c r="E74" s="185"/>
      <c r="F74" s="185"/>
      <c r="G74" s="185"/>
      <c r="H74" s="185"/>
      <c r="I74" s="185"/>
      <c r="J74" s="186">
        <f>J686</f>
        <v>0</v>
      </c>
      <c r="K74" s="126"/>
      <c r="L74" s="187"/>
      <c r="S74" s="10"/>
      <c r="T74" s="10"/>
      <c r="U74" s="10"/>
      <c r="V74" s="10"/>
      <c r="W74" s="10"/>
      <c r="X74" s="10"/>
      <c r="Y74" s="10"/>
      <c r="Z74" s="10"/>
      <c r="AA74" s="10"/>
      <c r="AB74" s="10"/>
      <c r="AC74" s="10"/>
      <c r="AD74" s="10"/>
      <c r="AE74" s="10"/>
    </row>
    <row r="75" s="9" customFormat="1" ht="24.96" customHeight="1">
      <c r="A75" s="9"/>
      <c r="B75" s="177"/>
      <c r="C75" s="178"/>
      <c r="D75" s="179" t="s">
        <v>196</v>
      </c>
      <c r="E75" s="180"/>
      <c r="F75" s="180"/>
      <c r="G75" s="180"/>
      <c r="H75" s="180"/>
      <c r="I75" s="180"/>
      <c r="J75" s="181">
        <f>J690</f>
        <v>0</v>
      </c>
      <c r="K75" s="178"/>
      <c r="L75" s="182"/>
      <c r="S75" s="9"/>
      <c r="T75" s="9"/>
      <c r="U75" s="9"/>
      <c r="V75" s="9"/>
      <c r="W75" s="9"/>
      <c r="X75" s="9"/>
      <c r="Y75" s="9"/>
      <c r="Z75" s="9"/>
      <c r="AA75" s="9"/>
      <c r="AB75" s="9"/>
      <c r="AC75" s="9"/>
      <c r="AD75" s="9"/>
      <c r="AE75" s="9"/>
    </row>
    <row r="76" s="10" customFormat="1" ht="19.92" customHeight="1">
      <c r="A76" s="10"/>
      <c r="B76" s="183"/>
      <c r="C76" s="126"/>
      <c r="D76" s="184" t="s">
        <v>197</v>
      </c>
      <c r="E76" s="185"/>
      <c r="F76" s="185"/>
      <c r="G76" s="185"/>
      <c r="H76" s="185"/>
      <c r="I76" s="185"/>
      <c r="J76" s="186">
        <f>J691</f>
        <v>0</v>
      </c>
      <c r="K76" s="126"/>
      <c r="L76" s="187"/>
      <c r="S76" s="10"/>
      <c r="T76" s="10"/>
      <c r="U76" s="10"/>
      <c r="V76" s="10"/>
      <c r="W76" s="10"/>
      <c r="X76" s="10"/>
      <c r="Y76" s="10"/>
      <c r="Z76" s="10"/>
      <c r="AA76" s="10"/>
      <c r="AB76" s="10"/>
      <c r="AC76" s="10"/>
      <c r="AD76" s="10"/>
      <c r="AE76" s="10"/>
    </row>
    <row r="77" s="10" customFormat="1" ht="19.92" customHeight="1">
      <c r="A77" s="10"/>
      <c r="B77" s="183"/>
      <c r="C77" s="126"/>
      <c r="D77" s="184" t="s">
        <v>198</v>
      </c>
      <c r="E77" s="185"/>
      <c r="F77" s="185"/>
      <c r="G77" s="185"/>
      <c r="H77" s="185"/>
      <c r="I77" s="185"/>
      <c r="J77" s="186">
        <f>J714</f>
        <v>0</v>
      </c>
      <c r="K77" s="126"/>
      <c r="L77" s="187"/>
      <c r="S77" s="10"/>
      <c r="T77" s="10"/>
      <c r="U77" s="10"/>
      <c r="V77" s="10"/>
      <c r="W77" s="10"/>
      <c r="X77" s="10"/>
      <c r="Y77" s="10"/>
      <c r="Z77" s="10"/>
      <c r="AA77" s="10"/>
      <c r="AB77" s="10"/>
      <c r="AC77" s="10"/>
      <c r="AD77" s="10"/>
      <c r="AE77" s="10"/>
    </row>
    <row r="78" s="10" customFormat="1" ht="19.92" customHeight="1">
      <c r="A78" s="10"/>
      <c r="B78" s="183"/>
      <c r="C78" s="126"/>
      <c r="D78" s="184" t="s">
        <v>199</v>
      </c>
      <c r="E78" s="185"/>
      <c r="F78" s="185"/>
      <c r="G78" s="185"/>
      <c r="H78" s="185"/>
      <c r="I78" s="185"/>
      <c r="J78" s="186">
        <f>J878</f>
        <v>0</v>
      </c>
      <c r="K78" s="126"/>
      <c r="L78" s="187"/>
      <c r="S78" s="10"/>
      <c r="T78" s="10"/>
      <c r="U78" s="10"/>
      <c r="V78" s="10"/>
      <c r="W78" s="10"/>
      <c r="X78" s="10"/>
      <c r="Y78" s="10"/>
      <c r="Z78" s="10"/>
      <c r="AA78" s="10"/>
      <c r="AB78" s="10"/>
      <c r="AC78" s="10"/>
      <c r="AD78" s="10"/>
      <c r="AE78" s="10"/>
    </row>
    <row r="79" s="10" customFormat="1" ht="19.92" customHeight="1">
      <c r="A79" s="10"/>
      <c r="B79" s="183"/>
      <c r="C79" s="126"/>
      <c r="D79" s="184" t="s">
        <v>200</v>
      </c>
      <c r="E79" s="185"/>
      <c r="F79" s="185"/>
      <c r="G79" s="185"/>
      <c r="H79" s="185"/>
      <c r="I79" s="185"/>
      <c r="J79" s="186">
        <f>J908</f>
        <v>0</v>
      </c>
      <c r="K79" s="126"/>
      <c r="L79" s="187"/>
      <c r="S79" s="10"/>
      <c r="T79" s="10"/>
      <c r="U79" s="10"/>
      <c r="V79" s="10"/>
      <c r="W79" s="10"/>
      <c r="X79" s="10"/>
      <c r="Y79" s="10"/>
      <c r="Z79" s="10"/>
      <c r="AA79" s="10"/>
      <c r="AB79" s="10"/>
      <c r="AC79" s="10"/>
      <c r="AD79" s="10"/>
      <c r="AE79" s="10"/>
    </row>
    <row r="80" s="10" customFormat="1" ht="19.92" customHeight="1">
      <c r="A80" s="10"/>
      <c r="B80" s="183"/>
      <c r="C80" s="126"/>
      <c r="D80" s="184" t="s">
        <v>201</v>
      </c>
      <c r="E80" s="185"/>
      <c r="F80" s="185"/>
      <c r="G80" s="185"/>
      <c r="H80" s="185"/>
      <c r="I80" s="185"/>
      <c r="J80" s="186">
        <f>J911</f>
        <v>0</v>
      </c>
      <c r="K80" s="126"/>
      <c r="L80" s="187"/>
      <c r="S80" s="10"/>
      <c r="T80" s="10"/>
      <c r="U80" s="10"/>
      <c r="V80" s="10"/>
      <c r="W80" s="10"/>
      <c r="X80" s="10"/>
      <c r="Y80" s="10"/>
      <c r="Z80" s="10"/>
      <c r="AA80" s="10"/>
      <c r="AB80" s="10"/>
      <c r="AC80" s="10"/>
      <c r="AD80" s="10"/>
      <c r="AE80" s="10"/>
    </row>
    <row r="81" s="10" customFormat="1" ht="19.92" customHeight="1">
      <c r="A81" s="10"/>
      <c r="B81" s="183"/>
      <c r="C81" s="126"/>
      <c r="D81" s="184" t="s">
        <v>202</v>
      </c>
      <c r="E81" s="185"/>
      <c r="F81" s="185"/>
      <c r="G81" s="185"/>
      <c r="H81" s="185"/>
      <c r="I81" s="185"/>
      <c r="J81" s="186">
        <f>J955</f>
        <v>0</v>
      </c>
      <c r="K81" s="126"/>
      <c r="L81" s="187"/>
      <c r="S81" s="10"/>
      <c r="T81" s="10"/>
      <c r="U81" s="10"/>
      <c r="V81" s="10"/>
      <c r="W81" s="10"/>
      <c r="X81" s="10"/>
      <c r="Y81" s="10"/>
      <c r="Z81" s="10"/>
      <c r="AA81" s="10"/>
      <c r="AB81" s="10"/>
      <c r="AC81" s="10"/>
      <c r="AD81" s="10"/>
      <c r="AE81" s="10"/>
    </row>
    <row r="82" s="10" customFormat="1" ht="19.92" customHeight="1">
      <c r="A82" s="10"/>
      <c r="B82" s="183"/>
      <c r="C82" s="126"/>
      <c r="D82" s="184" t="s">
        <v>203</v>
      </c>
      <c r="E82" s="185"/>
      <c r="F82" s="185"/>
      <c r="G82" s="185"/>
      <c r="H82" s="185"/>
      <c r="I82" s="185"/>
      <c r="J82" s="186">
        <f>J975</f>
        <v>0</v>
      </c>
      <c r="K82" s="126"/>
      <c r="L82" s="187"/>
      <c r="S82" s="10"/>
      <c r="T82" s="10"/>
      <c r="U82" s="10"/>
      <c r="V82" s="10"/>
      <c r="W82" s="10"/>
      <c r="X82" s="10"/>
      <c r="Y82" s="10"/>
      <c r="Z82" s="10"/>
      <c r="AA82" s="10"/>
      <c r="AB82" s="10"/>
      <c r="AC82" s="10"/>
      <c r="AD82" s="10"/>
      <c r="AE82" s="10"/>
    </row>
    <row r="83" s="10" customFormat="1" ht="19.92" customHeight="1">
      <c r="A83" s="10"/>
      <c r="B83" s="183"/>
      <c r="C83" s="126"/>
      <c r="D83" s="184" t="s">
        <v>204</v>
      </c>
      <c r="E83" s="185"/>
      <c r="F83" s="185"/>
      <c r="G83" s="185"/>
      <c r="H83" s="185"/>
      <c r="I83" s="185"/>
      <c r="J83" s="186">
        <f>J1189</f>
        <v>0</v>
      </c>
      <c r="K83" s="126"/>
      <c r="L83" s="187"/>
      <c r="S83" s="10"/>
      <c r="T83" s="10"/>
      <c r="U83" s="10"/>
      <c r="V83" s="10"/>
      <c r="W83" s="10"/>
      <c r="X83" s="10"/>
      <c r="Y83" s="10"/>
      <c r="Z83" s="10"/>
      <c r="AA83" s="10"/>
      <c r="AB83" s="10"/>
      <c r="AC83" s="10"/>
      <c r="AD83" s="10"/>
      <c r="AE83" s="10"/>
    </row>
    <row r="84" s="10" customFormat="1" ht="19.92" customHeight="1">
      <c r="A84" s="10"/>
      <c r="B84" s="183"/>
      <c r="C84" s="126"/>
      <c r="D84" s="184" t="s">
        <v>205</v>
      </c>
      <c r="E84" s="185"/>
      <c r="F84" s="185"/>
      <c r="G84" s="185"/>
      <c r="H84" s="185"/>
      <c r="I84" s="185"/>
      <c r="J84" s="186">
        <f>J1197</f>
        <v>0</v>
      </c>
      <c r="K84" s="126"/>
      <c r="L84" s="187"/>
      <c r="S84" s="10"/>
      <c r="T84" s="10"/>
      <c r="U84" s="10"/>
      <c r="V84" s="10"/>
      <c r="W84" s="10"/>
      <c r="X84" s="10"/>
      <c r="Y84" s="10"/>
      <c r="Z84" s="10"/>
      <c r="AA84" s="10"/>
      <c r="AB84" s="10"/>
      <c r="AC84" s="10"/>
      <c r="AD84" s="10"/>
      <c r="AE84" s="10"/>
    </row>
    <row r="85" s="10" customFormat="1" ht="19.92" customHeight="1">
      <c r="A85" s="10"/>
      <c r="B85" s="183"/>
      <c r="C85" s="126"/>
      <c r="D85" s="184" t="s">
        <v>206</v>
      </c>
      <c r="E85" s="185"/>
      <c r="F85" s="185"/>
      <c r="G85" s="185"/>
      <c r="H85" s="185"/>
      <c r="I85" s="185"/>
      <c r="J85" s="186">
        <f>J1244</f>
        <v>0</v>
      </c>
      <c r="K85" s="126"/>
      <c r="L85" s="187"/>
      <c r="S85" s="10"/>
      <c r="T85" s="10"/>
      <c r="U85" s="10"/>
      <c r="V85" s="10"/>
      <c r="W85" s="10"/>
      <c r="X85" s="10"/>
      <c r="Y85" s="10"/>
      <c r="Z85" s="10"/>
      <c r="AA85" s="10"/>
      <c r="AB85" s="10"/>
      <c r="AC85" s="10"/>
      <c r="AD85" s="10"/>
      <c r="AE85" s="10"/>
    </row>
    <row r="86" s="10" customFormat="1" ht="19.92" customHeight="1">
      <c r="A86" s="10"/>
      <c r="B86" s="183"/>
      <c r="C86" s="126"/>
      <c r="D86" s="184" t="s">
        <v>207</v>
      </c>
      <c r="E86" s="185"/>
      <c r="F86" s="185"/>
      <c r="G86" s="185"/>
      <c r="H86" s="185"/>
      <c r="I86" s="185"/>
      <c r="J86" s="186">
        <f>J1263</f>
        <v>0</v>
      </c>
      <c r="K86" s="126"/>
      <c r="L86" s="187"/>
      <c r="S86" s="10"/>
      <c r="T86" s="10"/>
      <c r="U86" s="10"/>
      <c r="V86" s="10"/>
      <c r="W86" s="10"/>
      <c r="X86" s="10"/>
      <c r="Y86" s="10"/>
      <c r="Z86" s="10"/>
      <c r="AA86" s="10"/>
      <c r="AB86" s="10"/>
      <c r="AC86" s="10"/>
      <c r="AD86" s="10"/>
      <c r="AE86" s="10"/>
    </row>
    <row r="87" s="10" customFormat="1" ht="19.92" customHeight="1">
      <c r="A87" s="10"/>
      <c r="B87" s="183"/>
      <c r="C87" s="126"/>
      <c r="D87" s="184" t="s">
        <v>208</v>
      </c>
      <c r="E87" s="185"/>
      <c r="F87" s="185"/>
      <c r="G87" s="185"/>
      <c r="H87" s="185"/>
      <c r="I87" s="185"/>
      <c r="J87" s="186">
        <f>J1269</f>
        <v>0</v>
      </c>
      <c r="K87" s="126"/>
      <c r="L87" s="187"/>
      <c r="S87" s="10"/>
      <c r="T87" s="10"/>
      <c r="U87" s="10"/>
      <c r="V87" s="10"/>
      <c r="W87" s="10"/>
      <c r="X87" s="10"/>
      <c r="Y87" s="10"/>
      <c r="Z87" s="10"/>
      <c r="AA87" s="10"/>
      <c r="AB87" s="10"/>
      <c r="AC87" s="10"/>
      <c r="AD87" s="10"/>
      <c r="AE87" s="10"/>
    </row>
    <row r="88" s="10" customFormat="1" ht="19.92" customHeight="1">
      <c r="A88" s="10"/>
      <c r="B88" s="183"/>
      <c r="C88" s="126"/>
      <c r="D88" s="184" t="s">
        <v>209</v>
      </c>
      <c r="E88" s="185"/>
      <c r="F88" s="185"/>
      <c r="G88" s="185"/>
      <c r="H88" s="185"/>
      <c r="I88" s="185"/>
      <c r="J88" s="186">
        <f>J1286</f>
        <v>0</v>
      </c>
      <c r="K88" s="126"/>
      <c r="L88" s="187"/>
      <c r="S88" s="10"/>
      <c r="T88" s="10"/>
      <c r="U88" s="10"/>
      <c r="V88" s="10"/>
      <c r="W88" s="10"/>
      <c r="X88" s="10"/>
      <c r="Y88" s="10"/>
      <c r="Z88" s="10"/>
      <c r="AA88" s="10"/>
      <c r="AB88" s="10"/>
      <c r="AC88" s="10"/>
      <c r="AD88" s="10"/>
      <c r="AE88" s="10"/>
    </row>
    <row r="89" s="2" customFormat="1" ht="21.84"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60"/>
      <c r="C90" s="61"/>
      <c r="D90" s="61"/>
      <c r="E90" s="61"/>
      <c r="F90" s="61"/>
      <c r="G90" s="61"/>
      <c r="H90" s="61"/>
      <c r="I90" s="61"/>
      <c r="J90" s="61"/>
      <c r="K90" s="61"/>
      <c r="L90" s="146"/>
      <c r="S90" s="39"/>
      <c r="T90" s="39"/>
      <c r="U90" s="39"/>
      <c r="V90" s="39"/>
      <c r="W90" s="39"/>
      <c r="X90" s="39"/>
      <c r="Y90" s="39"/>
      <c r="Z90" s="39"/>
      <c r="AA90" s="39"/>
      <c r="AB90" s="39"/>
      <c r="AC90" s="39"/>
      <c r="AD90" s="39"/>
      <c r="AE90" s="39"/>
    </row>
    <row r="94" s="2" customFormat="1" ht="6.96" customHeight="1">
      <c r="A94" s="39"/>
      <c r="B94" s="62"/>
      <c r="C94" s="63"/>
      <c r="D94" s="63"/>
      <c r="E94" s="63"/>
      <c r="F94" s="63"/>
      <c r="G94" s="63"/>
      <c r="H94" s="63"/>
      <c r="I94" s="63"/>
      <c r="J94" s="63"/>
      <c r="K94" s="63"/>
      <c r="L94" s="146"/>
      <c r="S94" s="39"/>
      <c r="T94" s="39"/>
      <c r="U94" s="39"/>
      <c r="V94" s="39"/>
      <c r="W94" s="39"/>
      <c r="X94" s="39"/>
      <c r="Y94" s="39"/>
      <c r="Z94" s="39"/>
      <c r="AA94" s="39"/>
      <c r="AB94" s="39"/>
      <c r="AC94" s="39"/>
      <c r="AD94" s="39"/>
      <c r="AE94" s="39"/>
    </row>
    <row r="95" s="2" customFormat="1" ht="24.96" customHeight="1">
      <c r="A95" s="39"/>
      <c r="B95" s="40"/>
      <c r="C95" s="24" t="s">
        <v>210</v>
      </c>
      <c r="D95" s="41"/>
      <c r="E95" s="41"/>
      <c r="F95" s="41"/>
      <c r="G95" s="41"/>
      <c r="H95" s="41"/>
      <c r="I95" s="41"/>
      <c r="J95" s="41"/>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2" customHeight="1">
      <c r="A97" s="39"/>
      <c r="B97" s="40"/>
      <c r="C97" s="33" t="s">
        <v>16</v>
      </c>
      <c r="D97" s="41"/>
      <c r="E97" s="41"/>
      <c r="F97" s="41"/>
      <c r="G97" s="41"/>
      <c r="H97" s="41"/>
      <c r="I97" s="41"/>
      <c r="J97" s="41"/>
      <c r="K97" s="41"/>
      <c r="L97" s="146"/>
      <c r="S97" s="39"/>
      <c r="T97" s="39"/>
      <c r="U97" s="39"/>
      <c r="V97" s="39"/>
      <c r="W97" s="39"/>
      <c r="X97" s="39"/>
      <c r="Y97" s="39"/>
      <c r="Z97" s="39"/>
      <c r="AA97" s="39"/>
      <c r="AB97" s="39"/>
      <c r="AC97" s="39"/>
      <c r="AD97" s="39"/>
      <c r="AE97" s="39"/>
    </row>
    <row r="98" s="2" customFormat="1" ht="16.5" customHeight="1">
      <c r="A98" s="39"/>
      <c r="B98" s="40"/>
      <c r="C98" s="41"/>
      <c r="D98" s="41"/>
      <c r="E98" s="172" t="str">
        <f>E7</f>
        <v>Energeticky úsporná opatření objektu ZUŠ Dvorce</v>
      </c>
      <c r="F98" s="33"/>
      <c r="G98" s="33"/>
      <c r="H98" s="33"/>
      <c r="I98" s="41"/>
      <c r="J98" s="41"/>
      <c r="K98" s="41"/>
      <c r="L98" s="146"/>
      <c r="S98" s="39"/>
      <c r="T98" s="39"/>
      <c r="U98" s="39"/>
      <c r="V98" s="39"/>
      <c r="W98" s="39"/>
      <c r="X98" s="39"/>
      <c r="Y98" s="39"/>
      <c r="Z98" s="39"/>
      <c r="AA98" s="39"/>
      <c r="AB98" s="39"/>
      <c r="AC98" s="39"/>
      <c r="AD98" s="39"/>
      <c r="AE98" s="39"/>
    </row>
    <row r="99" s="1" customFormat="1" ht="12" customHeight="1">
      <c r="B99" s="22"/>
      <c r="C99" s="33" t="s">
        <v>106</v>
      </c>
      <c r="D99" s="23"/>
      <c r="E99" s="23"/>
      <c r="F99" s="23"/>
      <c r="G99" s="23"/>
      <c r="H99" s="23"/>
      <c r="I99" s="23"/>
      <c r="J99" s="23"/>
      <c r="K99" s="23"/>
      <c r="L99" s="21"/>
    </row>
    <row r="100" s="2" customFormat="1" ht="16.5" customHeight="1">
      <c r="A100" s="39"/>
      <c r="B100" s="40"/>
      <c r="C100" s="41"/>
      <c r="D100" s="41"/>
      <c r="E100" s="172" t="s">
        <v>109</v>
      </c>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112</v>
      </c>
      <c r="D101" s="41"/>
      <c r="E101" s="41"/>
      <c r="F101" s="41"/>
      <c r="G101" s="41"/>
      <c r="H101" s="41"/>
      <c r="I101" s="41"/>
      <c r="J101" s="41"/>
      <c r="K101" s="41"/>
      <c r="L101" s="146"/>
      <c r="S101" s="39"/>
      <c r="T101" s="39"/>
      <c r="U101" s="39"/>
      <c r="V101" s="39"/>
      <c r="W101" s="39"/>
      <c r="X101" s="39"/>
      <c r="Y101" s="39"/>
      <c r="Z101" s="39"/>
      <c r="AA101" s="39"/>
      <c r="AB101" s="39"/>
      <c r="AC101" s="39"/>
      <c r="AD101" s="39"/>
      <c r="AE101" s="39"/>
    </row>
    <row r="102" s="2" customFormat="1" ht="16.5" customHeight="1">
      <c r="A102" s="39"/>
      <c r="B102" s="40"/>
      <c r="C102" s="41"/>
      <c r="D102" s="41"/>
      <c r="E102" s="70" t="str">
        <f>E11</f>
        <v>SO 01.1 - Architektonické řešení</v>
      </c>
      <c r="F102" s="41"/>
      <c r="G102" s="41"/>
      <c r="H102" s="41"/>
      <c r="I102" s="41"/>
      <c r="J102" s="41"/>
      <c r="K102" s="41"/>
      <c r="L102" s="146"/>
      <c r="S102" s="39"/>
      <c r="T102" s="39"/>
      <c r="U102" s="39"/>
      <c r="V102" s="39"/>
      <c r="W102" s="39"/>
      <c r="X102" s="39"/>
      <c r="Y102" s="39"/>
      <c r="Z102" s="39"/>
      <c r="AA102" s="39"/>
      <c r="AB102" s="39"/>
      <c r="AC102" s="39"/>
      <c r="AD102" s="39"/>
      <c r="AE102" s="39"/>
    </row>
    <row r="103" s="2" customFormat="1" ht="6.96" customHeight="1">
      <c r="A103" s="39"/>
      <c r="B103" s="40"/>
      <c r="C103" s="41"/>
      <c r="D103" s="41"/>
      <c r="E103" s="41"/>
      <c r="F103" s="41"/>
      <c r="G103" s="41"/>
      <c r="H103" s="41"/>
      <c r="I103" s="41"/>
      <c r="J103" s="41"/>
      <c r="K103" s="41"/>
      <c r="L103" s="146"/>
      <c r="S103" s="39"/>
      <c r="T103" s="39"/>
      <c r="U103" s="39"/>
      <c r="V103" s="39"/>
      <c r="W103" s="39"/>
      <c r="X103" s="39"/>
      <c r="Y103" s="39"/>
      <c r="Z103" s="39"/>
      <c r="AA103" s="39"/>
      <c r="AB103" s="39"/>
      <c r="AC103" s="39"/>
      <c r="AD103" s="39"/>
      <c r="AE103" s="39"/>
    </row>
    <row r="104" s="2" customFormat="1" ht="12" customHeight="1">
      <c r="A104" s="39"/>
      <c r="B104" s="40"/>
      <c r="C104" s="33" t="s">
        <v>21</v>
      </c>
      <c r="D104" s="41"/>
      <c r="E104" s="41"/>
      <c r="F104" s="28" t="str">
        <f>F14</f>
        <v xml:space="preserve"> </v>
      </c>
      <c r="G104" s="41"/>
      <c r="H104" s="41"/>
      <c r="I104" s="33" t="s">
        <v>23</v>
      </c>
      <c r="J104" s="73" t="str">
        <f>IF(J14="","",J14)</f>
        <v>23. 2. 2023</v>
      </c>
      <c r="K104" s="41"/>
      <c r="L104" s="146"/>
      <c r="S104" s="39"/>
      <c r="T104" s="39"/>
      <c r="U104" s="39"/>
      <c r="V104" s="39"/>
      <c r="W104" s="39"/>
      <c r="X104" s="39"/>
      <c r="Y104" s="39"/>
      <c r="Z104" s="39"/>
      <c r="AA104" s="39"/>
      <c r="AB104" s="39"/>
      <c r="AC104" s="39"/>
      <c r="AD104" s="39"/>
      <c r="AE104" s="39"/>
    </row>
    <row r="105" s="2" customFormat="1" ht="6.96"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2" customFormat="1" ht="15.15" customHeight="1">
      <c r="A106" s="39"/>
      <c r="B106" s="40"/>
      <c r="C106" s="33" t="s">
        <v>25</v>
      </c>
      <c r="D106" s="41"/>
      <c r="E106" s="41"/>
      <c r="F106" s="28" t="str">
        <f>E17</f>
        <v xml:space="preserve"> </v>
      </c>
      <c r="G106" s="41"/>
      <c r="H106" s="41"/>
      <c r="I106" s="33" t="s">
        <v>30</v>
      </c>
      <c r="J106" s="37" t="str">
        <f>E23</f>
        <v xml:space="preserve"> </v>
      </c>
      <c r="K106" s="41"/>
      <c r="L106" s="146"/>
      <c r="S106" s="39"/>
      <c r="T106" s="39"/>
      <c r="U106" s="39"/>
      <c r="V106" s="39"/>
      <c r="W106" s="39"/>
      <c r="X106" s="39"/>
      <c r="Y106" s="39"/>
      <c r="Z106" s="39"/>
      <c r="AA106" s="39"/>
      <c r="AB106" s="39"/>
      <c r="AC106" s="39"/>
      <c r="AD106" s="39"/>
      <c r="AE106" s="39"/>
    </row>
    <row r="107" s="2" customFormat="1" ht="15.15" customHeight="1">
      <c r="A107" s="39"/>
      <c r="B107" s="40"/>
      <c r="C107" s="33" t="s">
        <v>28</v>
      </c>
      <c r="D107" s="41"/>
      <c r="E107" s="41"/>
      <c r="F107" s="28" t="str">
        <f>IF(E20="","",E20)</f>
        <v>Vyplň údaj</v>
      </c>
      <c r="G107" s="41"/>
      <c r="H107" s="41"/>
      <c r="I107" s="33" t="s">
        <v>32</v>
      </c>
      <c r="J107" s="37" t="str">
        <f>E26</f>
        <v xml:space="preserve"> </v>
      </c>
      <c r="K107" s="41"/>
      <c r="L107" s="146"/>
      <c r="S107" s="39"/>
      <c r="T107" s="39"/>
      <c r="U107" s="39"/>
      <c r="V107" s="39"/>
      <c r="W107" s="39"/>
      <c r="X107" s="39"/>
      <c r="Y107" s="39"/>
      <c r="Z107" s="39"/>
      <c r="AA107" s="39"/>
      <c r="AB107" s="39"/>
      <c r="AC107" s="39"/>
      <c r="AD107" s="39"/>
      <c r="AE107" s="39"/>
    </row>
    <row r="108" s="2" customFormat="1" ht="10.32" customHeight="1">
      <c r="A108" s="39"/>
      <c r="B108" s="40"/>
      <c r="C108" s="41"/>
      <c r="D108" s="41"/>
      <c r="E108" s="41"/>
      <c r="F108" s="41"/>
      <c r="G108" s="41"/>
      <c r="H108" s="41"/>
      <c r="I108" s="41"/>
      <c r="J108" s="41"/>
      <c r="K108" s="41"/>
      <c r="L108" s="146"/>
      <c r="S108" s="39"/>
      <c r="T108" s="39"/>
      <c r="U108" s="39"/>
      <c r="V108" s="39"/>
      <c r="W108" s="39"/>
      <c r="X108" s="39"/>
      <c r="Y108" s="39"/>
      <c r="Z108" s="39"/>
      <c r="AA108" s="39"/>
      <c r="AB108" s="39"/>
      <c r="AC108" s="39"/>
      <c r="AD108" s="39"/>
      <c r="AE108" s="39"/>
    </row>
    <row r="109" s="11" customFormat="1" ht="29.28" customHeight="1">
      <c r="A109" s="188"/>
      <c r="B109" s="189"/>
      <c r="C109" s="190" t="s">
        <v>211</v>
      </c>
      <c r="D109" s="191" t="s">
        <v>54</v>
      </c>
      <c r="E109" s="191" t="s">
        <v>50</v>
      </c>
      <c r="F109" s="191" t="s">
        <v>51</v>
      </c>
      <c r="G109" s="191" t="s">
        <v>212</v>
      </c>
      <c r="H109" s="191" t="s">
        <v>213</v>
      </c>
      <c r="I109" s="191" t="s">
        <v>214</v>
      </c>
      <c r="J109" s="191" t="s">
        <v>183</v>
      </c>
      <c r="K109" s="192" t="s">
        <v>215</v>
      </c>
      <c r="L109" s="193"/>
      <c r="M109" s="93" t="s">
        <v>19</v>
      </c>
      <c r="N109" s="94" t="s">
        <v>39</v>
      </c>
      <c r="O109" s="94" t="s">
        <v>216</v>
      </c>
      <c r="P109" s="94" t="s">
        <v>217</v>
      </c>
      <c r="Q109" s="94" t="s">
        <v>218</v>
      </c>
      <c r="R109" s="94" t="s">
        <v>219</v>
      </c>
      <c r="S109" s="94" t="s">
        <v>220</v>
      </c>
      <c r="T109" s="95" t="s">
        <v>221</v>
      </c>
      <c r="U109" s="188"/>
      <c r="V109" s="188"/>
      <c r="W109" s="188"/>
      <c r="X109" s="188"/>
      <c r="Y109" s="188"/>
      <c r="Z109" s="188"/>
      <c r="AA109" s="188"/>
      <c r="AB109" s="188"/>
      <c r="AC109" s="188"/>
      <c r="AD109" s="188"/>
      <c r="AE109" s="188"/>
    </row>
    <row r="110" s="2" customFormat="1" ht="22.8" customHeight="1">
      <c r="A110" s="39"/>
      <c r="B110" s="40"/>
      <c r="C110" s="100" t="s">
        <v>222</v>
      </c>
      <c r="D110" s="41"/>
      <c r="E110" s="41"/>
      <c r="F110" s="41"/>
      <c r="G110" s="41"/>
      <c r="H110" s="41"/>
      <c r="I110" s="41"/>
      <c r="J110" s="194">
        <f>BK110</f>
        <v>0</v>
      </c>
      <c r="K110" s="41"/>
      <c r="L110" s="45"/>
      <c r="M110" s="96"/>
      <c r="N110" s="195"/>
      <c r="O110" s="97"/>
      <c r="P110" s="196">
        <f>P111+P690</f>
        <v>0</v>
      </c>
      <c r="Q110" s="97"/>
      <c r="R110" s="196">
        <f>R111+R690</f>
        <v>194.441970826904</v>
      </c>
      <c r="S110" s="97"/>
      <c r="T110" s="197">
        <f>T111+T690</f>
        <v>23.486621030000002</v>
      </c>
      <c r="U110" s="39"/>
      <c r="V110" s="39"/>
      <c r="W110" s="39"/>
      <c r="X110" s="39"/>
      <c r="Y110" s="39"/>
      <c r="Z110" s="39"/>
      <c r="AA110" s="39"/>
      <c r="AB110" s="39"/>
      <c r="AC110" s="39"/>
      <c r="AD110" s="39"/>
      <c r="AE110" s="39"/>
      <c r="AT110" s="18" t="s">
        <v>68</v>
      </c>
      <c r="AU110" s="18" t="s">
        <v>184</v>
      </c>
      <c r="BK110" s="198">
        <f>BK111+BK690</f>
        <v>0</v>
      </c>
    </row>
    <row r="111" s="12" customFormat="1" ht="25.92" customHeight="1">
      <c r="A111" s="12"/>
      <c r="B111" s="199"/>
      <c r="C111" s="200"/>
      <c r="D111" s="201" t="s">
        <v>68</v>
      </c>
      <c r="E111" s="202" t="s">
        <v>223</v>
      </c>
      <c r="F111" s="202" t="s">
        <v>224</v>
      </c>
      <c r="G111" s="200"/>
      <c r="H111" s="200"/>
      <c r="I111" s="203"/>
      <c r="J111" s="204">
        <f>BK111</f>
        <v>0</v>
      </c>
      <c r="K111" s="200"/>
      <c r="L111" s="205"/>
      <c r="M111" s="206"/>
      <c r="N111" s="207"/>
      <c r="O111" s="207"/>
      <c r="P111" s="208">
        <f>P112+P161+P181+P214+P623</f>
        <v>0</v>
      </c>
      <c r="Q111" s="207"/>
      <c r="R111" s="208">
        <f>R112+R161+R181+R214+R623</f>
        <v>182.52849819679</v>
      </c>
      <c r="S111" s="207"/>
      <c r="T111" s="209">
        <f>T112+T161+T181+T214+T623</f>
        <v>16.41222045</v>
      </c>
      <c r="U111" s="12"/>
      <c r="V111" s="12"/>
      <c r="W111" s="12"/>
      <c r="X111" s="12"/>
      <c r="Y111" s="12"/>
      <c r="Z111" s="12"/>
      <c r="AA111" s="12"/>
      <c r="AB111" s="12"/>
      <c r="AC111" s="12"/>
      <c r="AD111" s="12"/>
      <c r="AE111" s="12"/>
      <c r="AR111" s="210" t="s">
        <v>76</v>
      </c>
      <c r="AT111" s="211" t="s">
        <v>68</v>
      </c>
      <c r="AU111" s="211" t="s">
        <v>69</v>
      </c>
      <c r="AY111" s="210" t="s">
        <v>225</v>
      </c>
      <c r="BK111" s="212">
        <f>BK112+BK161+BK181+BK214+BK623</f>
        <v>0</v>
      </c>
    </row>
    <row r="112" s="12" customFormat="1" ht="22.8" customHeight="1">
      <c r="A112" s="12"/>
      <c r="B112" s="199"/>
      <c r="C112" s="200"/>
      <c r="D112" s="201" t="s">
        <v>68</v>
      </c>
      <c r="E112" s="213" t="s">
        <v>76</v>
      </c>
      <c r="F112" s="213" t="s">
        <v>226</v>
      </c>
      <c r="G112" s="200"/>
      <c r="H112" s="200"/>
      <c r="I112" s="203"/>
      <c r="J112" s="214">
        <f>BK112</f>
        <v>0</v>
      </c>
      <c r="K112" s="200"/>
      <c r="L112" s="205"/>
      <c r="M112" s="206"/>
      <c r="N112" s="207"/>
      <c r="O112" s="207"/>
      <c r="P112" s="208">
        <f>SUM(P113:P160)</f>
        <v>0</v>
      </c>
      <c r="Q112" s="207"/>
      <c r="R112" s="208">
        <f>SUM(R113:R160)</f>
        <v>60.424999999999997</v>
      </c>
      <c r="S112" s="207"/>
      <c r="T112" s="209">
        <f>SUM(T113:T160)</f>
        <v>0</v>
      </c>
      <c r="U112" s="12"/>
      <c r="V112" s="12"/>
      <c r="W112" s="12"/>
      <c r="X112" s="12"/>
      <c r="Y112" s="12"/>
      <c r="Z112" s="12"/>
      <c r="AA112" s="12"/>
      <c r="AB112" s="12"/>
      <c r="AC112" s="12"/>
      <c r="AD112" s="12"/>
      <c r="AE112" s="12"/>
      <c r="AR112" s="210" t="s">
        <v>76</v>
      </c>
      <c r="AT112" s="211" t="s">
        <v>68</v>
      </c>
      <c r="AU112" s="211" t="s">
        <v>76</v>
      </c>
      <c r="AY112" s="210" t="s">
        <v>225</v>
      </c>
      <c r="BK112" s="212">
        <f>SUM(BK113:BK160)</f>
        <v>0</v>
      </c>
    </row>
    <row r="113" s="2" customFormat="1" ht="24.15" customHeight="1">
      <c r="A113" s="39"/>
      <c r="B113" s="40"/>
      <c r="C113" s="215" t="s">
        <v>76</v>
      </c>
      <c r="D113" s="215" t="s">
        <v>227</v>
      </c>
      <c r="E113" s="216" t="s">
        <v>228</v>
      </c>
      <c r="F113" s="217" t="s">
        <v>229</v>
      </c>
      <c r="G113" s="218" t="s">
        <v>230</v>
      </c>
      <c r="H113" s="219">
        <v>70.007999999999996</v>
      </c>
      <c r="I113" s="220"/>
      <c r="J113" s="221">
        <f>ROUND(I113*H113,2)</f>
        <v>0</v>
      </c>
      <c r="K113" s="217" t="s">
        <v>231</v>
      </c>
      <c r="L113" s="45"/>
      <c r="M113" s="222" t="s">
        <v>19</v>
      </c>
      <c r="N113" s="223" t="s">
        <v>40</v>
      </c>
      <c r="O113" s="85"/>
      <c r="P113" s="224">
        <f>O113*H113</f>
        <v>0</v>
      </c>
      <c r="Q113" s="224">
        <v>0</v>
      </c>
      <c r="R113" s="224">
        <f>Q113*H113</f>
        <v>0</v>
      </c>
      <c r="S113" s="224">
        <v>0</v>
      </c>
      <c r="T113" s="225">
        <f>S113*H113</f>
        <v>0</v>
      </c>
      <c r="U113" s="39"/>
      <c r="V113" s="39"/>
      <c r="W113" s="39"/>
      <c r="X113" s="39"/>
      <c r="Y113" s="39"/>
      <c r="Z113" s="39"/>
      <c r="AA113" s="39"/>
      <c r="AB113" s="39"/>
      <c r="AC113" s="39"/>
      <c r="AD113" s="39"/>
      <c r="AE113" s="39"/>
      <c r="AR113" s="226" t="s">
        <v>232</v>
      </c>
      <c r="AT113" s="226" t="s">
        <v>227</v>
      </c>
      <c r="AU113" s="226" t="s">
        <v>78</v>
      </c>
      <c r="AY113" s="18" t="s">
        <v>225</v>
      </c>
      <c r="BE113" s="227">
        <f>IF(N113="základní",J113,0)</f>
        <v>0</v>
      </c>
      <c r="BF113" s="227">
        <f>IF(N113="snížená",J113,0)</f>
        <v>0</v>
      </c>
      <c r="BG113" s="227">
        <f>IF(N113="zákl. přenesená",J113,0)</f>
        <v>0</v>
      </c>
      <c r="BH113" s="227">
        <f>IF(N113="sníž. přenesená",J113,0)</f>
        <v>0</v>
      </c>
      <c r="BI113" s="227">
        <f>IF(N113="nulová",J113,0)</f>
        <v>0</v>
      </c>
      <c r="BJ113" s="18" t="s">
        <v>76</v>
      </c>
      <c r="BK113" s="227">
        <f>ROUND(I113*H113,2)</f>
        <v>0</v>
      </c>
      <c r="BL113" s="18" t="s">
        <v>232</v>
      </c>
      <c r="BM113" s="226" t="s">
        <v>233</v>
      </c>
    </row>
    <row r="114" s="2" customFormat="1">
      <c r="A114" s="39"/>
      <c r="B114" s="40"/>
      <c r="C114" s="41"/>
      <c r="D114" s="228" t="s">
        <v>234</v>
      </c>
      <c r="E114" s="41"/>
      <c r="F114" s="229" t="s">
        <v>235</v>
      </c>
      <c r="G114" s="41"/>
      <c r="H114" s="41"/>
      <c r="I114" s="230"/>
      <c r="J114" s="41"/>
      <c r="K114" s="41"/>
      <c r="L114" s="45"/>
      <c r="M114" s="231"/>
      <c r="N114" s="232"/>
      <c r="O114" s="85"/>
      <c r="P114" s="85"/>
      <c r="Q114" s="85"/>
      <c r="R114" s="85"/>
      <c r="S114" s="85"/>
      <c r="T114" s="86"/>
      <c r="U114" s="39"/>
      <c r="V114" s="39"/>
      <c r="W114" s="39"/>
      <c r="X114" s="39"/>
      <c r="Y114" s="39"/>
      <c r="Z114" s="39"/>
      <c r="AA114" s="39"/>
      <c r="AB114" s="39"/>
      <c r="AC114" s="39"/>
      <c r="AD114" s="39"/>
      <c r="AE114" s="39"/>
      <c r="AT114" s="18" t="s">
        <v>234</v>
      </c>
      <c r="AU114" s="18" t="s">
        <v>78</v>
      </c>
    </row>
    <row r="115" s="2" customFormat="1">
      <c r="A115" s="39"/>
      <c r="B115" s="40"/>
      <c r="C115" s="41"/>
      <c r="D115" s="233" t="s">
        <v>236</v>
      </c>
      <c r="E115" s="41"/>
      <c r="F115" s="234" t="s">
        <v>237</v>
      </c>
      <c r="G115" s="41"/>
      <c r="H115" s="41"/>
      <c r="I115" s="230"/>
      <c r="J115" s="41"/>
      <c r="K115" s="41"/>
      <c r="L115" s="45"/>
      <c r="M115" s="231"/>
      <c r="N115" s="232"/>
      <c r="O115" s="85"/>
      <c r="P115" s="85"/>
      <c r="Q115" s="85"/>
      <c r="R115" s="85"/>
      <c r="S115" s="85"/>
      <c r="T115" s="86"/>
      <c r="U115" s="39"/>
      <c r="V115" s="39"/>
      <c r="W115" s="39"/>
      <c r="X115" s="39"/>
      <c r="Y115" s="39"/>
      <c r="Z115" s="39"/>
      <c r="AA115" s="39"/>
      <c r="AB115" s="39"/>
      <c r="AC115" s="39"/>
      <c r="AD115" s="39"/>
      <c r="AE115" s="39"/>
      <c r="AT115" s="18" t="s">
        <v>236</v>
      </c>
      <c r="AU115" s="18" t="s">
        <v>78</v>
      </c>
    </row>
    <row r="116" s="13" customFormat="1">
      <c r="A116" s="13"/>
      <c r="B116" s="235"/>
      <c r="C116" s="236"/>
      <c r="D116" s="233" t="s">
        <v>238</v>
      </c>
      <c r="E116" s="237" t="s">
        <v>19</v>
      </c>
      <c r="F116" s="238" t="s">
        <v>239</v>
      </c>
      <c r="G116" s="236"/>
      <c r="H116" s="237" t="s">
        <v>19</v>
      </c>
      <c r="I116" s="239"/>
      <c r="J116" s="236"/>
      <c r="K116" s="236"/>
      <c r="L116" s="240"/>
      <c r="M116" s="241"/>
      <c r="N116" s="242"/>
      <c r="O116" s="242"/>
      <c r="P116" s="242"/>
      <c r="Q116" s="242"/>
      <c r="R116" s="242"/>
      <c r="S116" s="242"/>
      <c r="T116" s="243"/>
      <c r="U116" s="13"/>
      <c r="V116" s="13"/>
      <c r="W116" s="13"/>
      <c r="X116" s="13"/>
      <c r="Y116" s="13"/>
      <c r="Z116" s="13"/>
      <c r="AA116" s="13"/>
      <c r="AB116" s="13"/>
      <c r="AC116" s="13"/>
      <c r="AD116" s="13"/>
      <c r="AE116" s="13"/>
      <c r="AT116" s="244" t="s">
        <v>238</v>
      </c>
      <c r="AU116" s="244" t="s">
        <v>78</v>
      </c>
      <c r="AV116" s="13" t="s">
        <v>76</v>
      </c>
      <c r="AW116" s="13" t="s">
        <v>31</v>
      </c>
      <c r="AX116" s="13" t="s">
        <v>69</v>
      </c>
      <c r="AY116" s="244" t="s">
        <v>225</v>
      </c>
    </row>
    <row r="117" s="14" customFormat="1">
      <c r="A117" s="14"/>
      <c r="B117" s="245"/>
      <c r="C117" s="246"/>
      <c r="D117" s="233" t="s">
        <v>238</v>
      </c>
      <c r="E117" s="247" t="s">
        <v>149</v>
      </c>
      <c r="F117" s="248" t="s">
        <v>240</v>
      </c>
      <c r="G117" s="246"/>
      <c r="H117" s="249">
        <v>62.805</v>
      </c>
      <c r="I117" s="250"/>
      <c r="J117" s="246"/>
      <c r="K117" s="246"/>
      <c r="L117" s="251"/>
      <c r="M117" s="252"/>
      <c r="N117" s="253"/>
      <c r="O117" s="253"/>
      <c r="P117" s="253"/>
      <c r="Q117" s="253"/>
      <c r="R117" s="253"/>
      <c r="S117" s="253"/>
      <c r="T117" s="254"/>
      <c r="U117" s="14"/>
      <c r="V117" s="14"/>
      <c r="W117" s="14"/>
      <c r="X117" s="14"/>
      <c r="Y117" s="14"/>
      <c r="Z117" s="14"/>
      <c r="AA117" s="14"/>
      <c r="AB117" s="14"/>
      <c r="AC117" s="14"/>
      <c r="AD117" s="14"/>
      <c r="AE117" s="14"/>
      <c r="AT117" s="255" t="s">
        <v>238</v>
      </c>
      <c r="AU117" s="255" t="s">
        <v>78</v>
      </c>
      <c r="AV117" s="14" t="s">
        <v>78</v>
      </c>
      <c r="AW117" s="14" t="s">
        <v>31</v>
      </c>
      <c r="AX117" s="14" t="s">
        <v>69</v>
      </c>
      <c r="AY117" s="255" t="s">
        <v>225</v>
      </c>
    </row>
    <row r="118" s="13" customFormat="1">
      <c r="A118" s="13"/>
      <c r="B118" s="235"/>
      <c r="C118" s="236"/>
      <c r="D118" s="233" t="s">
        <v>238</v>
      </c>
      <c r="E118" s="237" t="s">
        <v>19</v>
      </c>
      <c r="F118" s="238" t="s">
        <v>241</v>
      </c>
      <c r="G118" s="236"/>
      <c r="H118" s="237" t="s">
        <v>19</v>
      </c>
      <c r="I118" s="239"/>
      <c r="J118" s="236"/>
      <c r="K118" s="236"/>
      <c r="L118" s="240"/>
      <c r="M118" s="241"/>
      <c r="N118" s="242"/>
      <c r="O118" s="242"/>
      <c r="P118" s="242"/>
      <c r="Q118" s="242"/>
      <c r="R118" s="242"/>
      <c r="S118" s="242"/>
      <c r="T118" s="243"/>
      <c r="U118" s="13"/>
      <c r="V118" s="13"/>
      <c r="W118" s="13"/>
      <c r="X118" s="13"/>
      <c r="Y118" s="13"/>
      <c r="Z118" s="13"/>
      <c r="AA118" s="13"/>
      <c r="AB118" s="13"/>
      <c r="AC118" s="13"/>
      <c r="AD118" s="13"/>
      <c r="AE118" s="13"/>
      <c r="AT118" s="244" t="s">
        <v>238</v>
      </c>
      <c r="AU118" s="244" t="s">
        <v>78</v>
      </c>
      <c r="AV118" s="13" t="s">
        <v>76</v>
      </c>
      <c r="AW118" s="13" t="s">
        <v>31</v>
      </c>
      <c r="AX118" s="13" t="s">
        <v>69</v>
      </c>
      <c r="AY118" s="244" t="s">
        <v>225</v>
      </c>
    </row>
    <row r="119" s="14" customFormat="1">
      <c r="A119" s="14"/>
      <c r="B119" s="245"/>
      <c r="C119" s="246"/>
      <c r="D119" s="233" t="s">
        <v>238</v>
      </c>
      <c r="E119" s="247" t="s">
        <v>151</v>
      </c>
      <c r="F119" s="248" t="s">
        <v>242</v>
      </c>
      <c r="G119" s="246"/>
      <c r="H119" s="249">
        <v>40.909999999999997</v>
      </c>
      <c r="I119" s="250"/>
      <c r="J119" s="246"/>
      <c r="K119" s="246"/>
      <c r="L119" s="251"/>
      <c r="M119" s="252"/>
      <c r="N119" s="253"/>
      <c r="O119" s="253"/>
      <c r="P119" s="253"/>
      <c r="Q119" s="253"/>
      <c r="R119" s="253"/>
      <c r="S119" s="253"/>
      <c r="T119" s="254"/>
      <c r="U119" s="14"/>
      <c r="V119" s="14"/>
      <c r="W119" s="14"/>
      <c r="X119" s="14"/>
      <c r="Y119" s="14"/>
      <c r="Z119" s="14"/>
      <c r="AA119" s="14"/>
      <c r="AB119" s="14"/>
      <c r="AC119" s="14"/>
      <c r="AD119" s="14"/>
      <c r="AE119" s="14"/>
      <c r="AT119" s="255" t="s">
        <v>238</v>
      </c>
      <c r="AU119" s="255" t="s">
        <v>78</v>
      </c>
      <c r="AV119" s="14" t="s">
        <v>78</v>
      </c>
      <c r="AW119" s="14" t="s">
        <v>31</v>
      </c>
      <c r="AX119" s="14" t="s">
        <v>69</v>
      </c>
      <c r="AY119" s="255" t="s">
        <v>225</v>
      </c>
    </row>
    <row r="120" s="15" customFormat="1">
      <c r="A120" s="15"/>
      <c r="B120" s="256"/>
      <c r="C120" s="257"/>
      <c r="D120" s="233" t="s">
        <v>238</v>
      </c>
      <c r="E120" s="258" t="s">
        <v>147</v>
      </c>
      <c r="F120" s="259" t="s">
        <v>243</v>
      </c>
      <c r="G120" s="257"/>
      <c r="H120" s="260">
        <v>103.715</v>
      </c>
      <c r="I120" s="261"/>
      <c r="J120" s="257"/>
      <c r="K120" s="257"/>
      <c r="L120" s="262"/>
      <c r="M120" s="263"/>
      <c r="N120" s="264"/>
      <c r="O120" s="264"/>
      <c r="P120" s="264"/>
      <c r="Q120" s="264"/>
      <c r="R120" s="264"/>
      <c r="S120" s="264"/>
      <c r="T120" s="265"/>
      <c r="U120" s="15"/>
      <c r="V120" s="15"/>
      <c r="W120" s="15"/>
      <c r="X120" s="15"/>
      <c r="Y120" s="15"/>
      <c r="Z120" s="15"/>
      <c r="AA120" s="15"/>
      <c r="AB120" s="15"/>
      <c r="AC120" s="15"/>
      <c r="AD120" s="15"/>
      <c r="AE120" s="15"/>
      <c r="AT120" s="266" t="s">
        <v>238</v>
      </c>
      <c r="AU120" s="266" t="s">
        <v>78</v>
      </c>
      <c r="AV120" s="15" t="s">
        <v>244</v>
      </c>
      <c r="AW120" s="15" t="s">
        <v>31</v>
      </c>
      <c r="AX120" s="15" t="s">
        <v>69</v>
      </c>
      <c r="AY120" s="266" t="s">
        <v>225</v>
      </c>
    </row>
    <row r="121" s="16" customFormat="1">
      <c r="A121" s="16"/>
      <c r="B121" s="267"/>
      <c r="C121" s="268"/>
      <c r="D121" s="233" t="s">
        <v>238</v>
      </c>
      <c r="E121" s="269" t="s">
        <v>19</v>
      </c>
      <c r="F121" s="270" t="s">
        <v>245</v>
      </c>
      <c r="G121" s="268"/>
      <c r="H121" s="271">
        <v>103.715</v>
      </c>
      <c r="I121" s="272"/>
      <c r="J121" s="268"/>
      <c r="K121" s="268"/>
      <c r="L121" s="273"/>
      <c r="M121" s="274"/>
      <c r="N121" s="275"/>
      <c r="O121" s="275"/>
      <c r="P121" s="275"/>
      <c r="Q121" s="275"/>
      <c r="R121" s="275"/>
      <c r="S121" s="275"/>
      <c r="T121" s="276"/>
      <c r="U121" s="16"/>
      <c r="V121" s="16"/>
      <c r="W121" s="16"/>
      <c r="X121" s="16"/>
      <c r="Y121" s="16"/>
      <c r="Z121" s="16"/>
      <c r="AA121" s="16"/>
      <c r="AB121" s="16"/>
      <c r="AC121" s="16"/>
      <c r="AD121" s="16"/>
      <c r="AE121" s="16"/>
      <c r="AT121" s="277" t="s">
        <v>238</v>
      </c>
      <c r="AU121" s="277" t="s">
        <v>78</v>
      </c>
      <c r="AV121" s="16" t="s">
        <v>232</v>
      </c>
      <c r="AW121" s="16" t="s">
        <v>31</v>
      </c>
      <c r="AX121" s="16" t="s">
        <v>69</v>
      </c>
      <c r="AY121" s="277" t="s">
        <v>225</v>
      </c>
    </row>
    <row r="122" s="14" customFormat="1">
      <c r="A122" s="14"/>
      <c r="B122" s="245"/>
      <c r="C122" s="246"/>
      <c r="D122" s="233" t="s">
        <v>238</v>
      </c>
      <c r="E122" s="247" t="s">
        <v>19</v>
      </c>
      <c r="F122" s="248" t="s">
        <v>246</v>
      </c>
      <c r="G122" s="246"/>
      <c r="H122" s="249">
        <v>70.007999999999996</v>
      </c>
      <c r="I122" s="250"/>
      <c r="J122" s="246"/>
      <c r="K122" s="246"/>
      <c r="L122" s="251"/>
      <c r="M122" s="252"/>
      <c r="N122" s="253"/>
      <c r="O122" s="253"/>
      <c r="P122" s="253"/>
      <c r="Q122" s="253"/>
      <c r="R122" s="253"/>
      <c r="S122" s="253"/>
      <c r="T122" s="254"/>
      <c r="U122" s="14"/>
      <c r="V122" s="14"/>
      <c r="W122" s="14"/>
      <c r="X122" s="14"/>
      <c r="Y122" s="14"/>
      <c r="Z122" s="14"/>
      <c r="AA122" s="14"/>
      <c r="AB122" s="14"/>
      <c r="AC122" s="14"/>
      <c r="AD122" s="14"/>
      <c r="AE122" s="14"/>
      <c r="AT122" s="255" t="s">
        <v>238</v>
      </c>
      <c r="AU122" s="255" t="s">
        <v>78</v>
      </c>
      <c r="AV122" s="14" t="s">
        <v>78</v>
      </c>
      <c r="AW122" s="14" t="s">
        <v>31</v>
      </c>
      <c r="AX122" s="14" t="s">
        <v>69</v>
      </c>
      <c r="AY122" s="255" t="s">
        <v>225</v>
      </c>
    </row>
    <row r="123" s="15" customFormat="1">
      <c r="A123" s="15"/>
      <c r="B123" s="256"/>
      <c r="C123" s="257"/>
      <c r="D123" s="233" t="s">
        <v>238</v>
      </c>
      <c r="E123" s="258" t="s">
        <v>179</v>
      </c>
      <c r="F123" s="259" t="s">
        <v>243</v>
      </c>
      <c r="G123" s="257"/>
      <c r="H123" s="260">
        <v>70.007999999999996</v>
      </c>
      <c r="I123" s="261"/>
      <c r="J123" s="257"/>
      <c r="K123" s="257"/>
      <c r="L123" s="262"/>
      <c r="M123" s="263"/>
      <c r="N123" s="264"/>
      <c r="O123" s="264"/>
      <c r="P123" s="264"/>
      <c r="Q123" s="264"/>
      <c r="R123" s="264"/>
      <c r="S123" s="264"/>
      <c r="T123" s="265"/>
      <c r="U123" s="15"/>
      <c r="V123" s="15"/>
      <c r="W123" s="15"/>
      <c r="X123" s="15"/>
      <c r="Y123" s="15"/>
      <c r="Z123" s="15"/>
      <c r="AA123" s="15"/>
      <c r="AB123" s="15"/>
      <c r="AC123" s="15"/>
      <c r="AD123" s="15"/>
      <c r="AE123" s="15"/>
      <c r="AT123" s="266" t="s">
        <v>238</v>
      </c>
      <c r="AU123" s="266" t="s">
        <v>78</v>
      </c>
      <c r="AV123" s="15" t="s">
        <v>244</v>
      </c>
      <c r="AW123" s="15" t="s">
        <v>31</v>
      </c>
      <c r="AX123" s="15" t="s">
        <v>69</v>
      </c>
      <c r="AY123" s="266" t="s">
        <v>225</v>
      </c>
    </row>
    <row r="124" s="16" customFormat="1">
      <c r="A124" s="16"/>
      <c r="B124" s="267"/>
      <c r="C124" s="268"/>
      <c r="D124" s="233" t="s">
        <v>238</v>
      </c>
      <c r="E124" s="269" t="s">
        <v>19</v>
      </c>
      <c r="F124" s="270" t="s">
        <v>245</v>
      </c>
      <c r="G124" s="268"/>
      <c r="H124" s="271">
        <v>70.007999999999996</v>
      </c>
      <c r="I124" s="272"/>
      <c r="J124" s="268"/>
      <c r="K124" s="268"/>
      <c r="L124" s="273"/>
      <c r="M124" s="274"/>
      <c r="N124" s="275"/>
      <c r="O124" s="275"/>
      <c r="P124" s="275"/>
      <c r="Q124" s="275"/>
      <c r="R124" s="275"/>
      <c r="S124" s="275"/>
      <c r="T124" s="276"/>
      <c r="U124" s="16"/>
      <c r="V124" s="16"/>
      <c r="W124" s="16"/>
      <c r="X124" s="16"/>
      <c r="Y124" s="16"/>
      <c r="Z124" s="16"/>
      <c r="AA124" s="16"/>
      <c r="AB124" s="16"/>
      <c r="AC124" s="16"/>
      <c r="AD124" s="16"/>
      <c r="AE124" s="16"/>
      <c r="AT124" s="277" t="s">
        <v>238</v>
      </c>
      <c r="AU124" s="277" t="s">
        <v>78</v>
      </c>
      <c r="AV124" s="16" t="s">
        <v>232</v>
      </c>
      <c r="AW124" s="16" t="s">
        <v>31</v>
      </c>
      <c r="AX124" s="16" t="s">
        <v>76</v>
      </c>
      <c r="AY124" s="277" t="s">
        <v>225</v>
      </c>
    </row>
    <row r="125" s="2" customFormat="1" ht="37.8" customHeight="1">
      <c r="A125" s="39"/>
      <c r="B125" s="40"/>
      <c r="C125" s="215" t="s">
        <v>78</v>
      </c>
      <c r="D125" s="215" t="s">
        <v>227</v>
      </c>
      <c r="E125" s="216" t="s">
        <v>247</v>
      </c>
      <c r="F125" s="217" t="s">
        <v>248</v>
      </c>
      <c r="G125" s="218" t="s">
        <v>230</v>
      </c>
      <c r="H125" s="219">
        <v>26.966000000000001</v>
      </c>
      <c r="I125" s="220"/>
      <c r="J125" s="221">
        <f>ROUND(I125*H125,2)</f>
        <v>0</v>
      </c>
      <c r="K125" s="217" t="s">
        <v>249</v>
      </c>
      <c r="L125" s="45"/>
      <c r="M125" s="222" t="s">
        <v>19</v>
      </c>
      <c r="N125" s="223" t="s">
        <v>40</v>
      </c>
      <c r="O125" s="85"/>
      <c r="P125" s="224">
        <f>O125*H125</f>
        <v>0</v>
      </c>
      <c r="Q125" s="224">
        <v>0</v>
      </c>
      <c r="R125" s="224">
        <f>Q125*H125</f>
        <v>0</v>
      </c>
      <c r="S125" s="224">
        <v>0</v>
      </c>
      <c r="T125" s="225">
        <f>S125*H125</f>
        <v>0</v>
      </c>
      <c r="U125" s="39"/>
      <c r="V125" s="39"/>
      <c r="W125" s="39"/>
      <c r="X125" s="39"/>
      <c r="Y125" s="39"/>
      <c r="Z125" s="39"/>
      <c r="AA125" s="39"/>
      <c r="AB125" s="39"/>
      <c r="AC125" s="39"/>
      <c r="AD125" s="39"/>
      <c r="AE125" s="39"/>
      <c r="AR125" s="226" t="s">
        <v>232</v>
      </c>
      <c r="AT125" s="226" t="s">
        <v>227</v>
      </c>
      <c r="AU125" s="226" t="s">
        <v>78</v>
      </c>
      <c r="AY125" s="18" t="s">
        <v>225</v>
      </c>
      <c r="BE125" s="227">
        <f>IF(N125="základní",J125,0)</f>
        <v>0</v>
      </c>
      <c r="BF125" s="227">
        <f>IF(N125="snížená",J125,0)</f>
        <v>0</v>
      </c>
      <c r="BG125" s="227">
        <f>IF(N125="zákl. přenesená",J125,0)</f>
        <v>0</v>
      </c>
      <c r="BH125" s="227">
        <f>IF(N125="sníž. přenesená",J125,0)</f>
        <v>0</v>
      </c>
      <c r="BI125" s="227">
        <f>IF(N125="nulová",J125,0)</f>
        <v>0</v>
      </c>
      <c r="BJ125" s="18" t="s">
        <v>76</v>
      </c>
      <c r="BK125" s="227">
        <f>ROUND(I125*H125,2)</f>
        <v>0</v>
      </c>
      <c r="BL125" s="18" t="s">
        <v>232</v>
      </c>
      <c r="BM125" s="226" t="s">
        <v>250</v>
      </c>
    </row>
    <row r="126" s="2" customFormat="1">
      <c r="A126" s="39"/>
      <c r="B126" s="40"/>
      <c r="C126" s="41"/>
      <c r="D126" s="228" t="s">
        <v>234</v>
      </c>
      <c r="E126" s="41"/>
      <c r="F126" s="229" t="s">
        <v>251</v>
      </c>
      <c r="G126" s="41"/>
      <c r="H126" s="41"/>
      <c r="I126" s="230"/>
      <c r="J126" s="41"/>
      <c r="K126" s="41"/>
      <c r="L126" s="45"/>
      <c r="M126" s="231"/>
      <c r="N126" s="232"/>
      <c r="O126" s="85"/>
      <c r="P126" s="85"/>
      <c r="Q126" s="85"/>
      <c r="R126" s="85"/>
      <c r="S126" s="85"/>
      <c r="T126" s="86"/>
      <c r="U126" s="39"/>
      <c r="V126" s="39"/>
      <c r="W126" s="39"/>
      <c r="X126" s="39"/>
      <c r="Y126" s="39"/>
      <c r="Z126" s="39"/>
      <c r="AA126" s="39"/>
      <c r="AB126" s="39"/>
      <c r="AC126" s="39"/>
      <c r="AD126" s="39"/>
      <c r="AE126" s="39"/>
      <c r="AT126" s="18" t="s">
        <v>234</v>
      </c>
      <c r="AU126" s="18" t="s">
        <v>78</v>
      </c>
    </row>
    <row r="127" s="2" customFormat="1">
      <c r="A127" s="39"/>
      <c r="B127" s="40"/>
      <c r="C127" s="41"/>
      <c r="D127" s="233" t="s">
        <v>236</v>
      </c>
      <c r="E127" s="41"/>
      <c r="F127" s="234" t="s">
        <v>252</v>
      </c>
      <c r="G127" s="41"/>
      <c r="H127" s="41"/>
      <c r="I127" s="230"/>
      <c r="J127" s="41"/>
      <c r="K127" s="41"/>
      <c r="L127" s="45"/>
      <c r="M127" s="231"/>
      <c r="N127" s="232"/>
      <c r="O127" s="85"/>
      <c r="P127" s="85"/>
      <c r="Q127" s="85"/>
      <c r="R127" s="85"/>
      <c r="S127" s="85"/>
      <c r="T127" s="86"/>
      <c r="U127" s="39"/>
      <c r="V127" s="39"/>
      <c r="W127" s="39"/>
      <c r="X127" s="39"/>
      <c r="Y127" s="39"/>
      <c r="Z127" s="39"/>
      <c r="AA127" s="39"/>
      <c r="AB127" s="39"/>
      <c r="AC127" s="39"/>
      <c r="AD127" s="39"/>
      <c r="AE127" s="39"/>
      <c r="AT127" s="18" t="s">
        <v>236</v>
      </c>
      <c r="AU127" s="18" t="s">
        <v>78</v>
      </c>
    </row>
    <row r="128" s="13" customFormat="1">
      <c r="A128" s="13"/>
      <c r="B128" s="235"/>
      <c r="C128" s="236"/>
      <c r="D128" s="233" t="s">
        <v>238</v>
      </c>
      <c r="E128" s="237" t="s">
        <v>19</v>
      </c>
      <c r="F128" s="238" t="s">
        <v>253</v>
      </c>
      <c r="G128" s="236"/>
      <c r="H128" s="237" t="s">
        <v>19</v>
      </c>
      <c r="I128" s="239"/>
      <c r="J128" s="236"/>
      <c r="K128" s="236"/>
      <c r="L128" s="240"/>
      <c r="M128" s="241"/>
      <c r="N128" s="242"/>
      <c r="O128" s="242"/>
      <c r="P128" s="242"/>
      <c r="Q128" s="242"/>
      <c r="R128" s="242"/>
      <c r="S128" s="242"/>
      <c r="T128" s="243"/>
      <c r="U128" s="13"/>
      <c r="V128" s="13"/>
      <c r="W128" s="13"/>
      <c r="X128" s="13"/>
      <c r="Y128" s="13"/>
      <c r="Z128" s="13"/>
      <c r="AA128" s="13"/>
      <c r="AB128" s="13"/>
      <c r="AC128" s="13"/>
      <c r="AD128" s="13"/>
      <c r="AE128" s="13"/>
      <c r="AT128" s="244" t="s">
        <v>238</v>
      </c>
      <c r="AU128" s="244" t="s">
        <v>78</v>
      </c>
      <c r="AV128" s="13" t="s">
        <v>76</v>
      </c>
      <c r="AW128" s="13" t="s">
        <v>31</v>
      </c>
      <c r="AX128" s="13" t="s">
        <v>69</v>
      </c>
      <c r="AY128" s="244" t="s">
        <v>225</v>
      </c>
    </row>
    <row r="129" s="14" customFormat="1">
      <c r="A129" s="14"/>
      <c r="B129" s="245"/>
      <c r="C129" s="246"/>
      <c r="D129" s="233" t="s">
        <v>238</v>
      </c>
      <c r="E129" s="247" t="s">
        <v>19</v>
      </c>
      <c r="F129" s="248" t="s">
        <v>254</v>
      </c>
      <c r="G129" s="246"/>
      <c r="H129" s="249">
        <v>26.966000000000001</v>
      </c>
      <c r="I129" s="250"/>
      <c r="J129" s="246"/>
      <c r="K129" s="246"/>
      <c r="L129" s="251"/>
      <c r="M129" s="252"/>
      <c r="N129" s="253"/>
      <c r="O129" s="253"/>
      <c r="P129" s="253"/>
      <c r="Q129" s="253"/>
      <c r="R129" s="253"/>
      <c r="S129" s="253"/>
      <c r="T129" s="254"/>
      <c r="U129" s="14"/>
      <c r="V129" s="14"/>
      <c r="W129" s="14"/>
      <c r="X129" s="14"/>
      <c r="Y129" s="14"/>
      <c r="Z129" s="14"/>
      <c r="AA129" s="14"/>
      <c r="AB129" s="14"/>
      <c r="AC129" s="14"/>
      <c r="AD129" s="14"/>
      <c r="AE129" s="14"/>
      <c r="AT129" s="255" t="s">
        <v>238</v>
      </c>
      <c r="AU129" s="255" t="s">
        <v>78</v>
      </c>
      <c r="AV129" s="14" t="s">
        <v>78</v>
      </c>
      <c r="AW129" s="14" t="s">
        <v>31</v>
      </c>
      <c r="AX129" s="14" t="s">
        <v>69</v>
      </c>
      <c r="AY129" s="255" t="s">
        <v>225</v>
      </c>
    </row>
    <row r="130" s="15" customFormat="1">
      <c r="A130" s="15"/>
      <c r="B130" s="256"/>
      <c r="C130" s="257"/>
      <c r="D130" s="233" t="s">
        <v>238</v>
      </c>
      <c r="E130" s="258" t="s">
        <v>145</v>
      </c>
      <c r="F130" s="259" t="s">
        <v>243</v>
      </c>
      <c r="G130" s="257"/>
      <c r="H130" s="260">
        <v>26.966000000000001</v>
      </c>
      <c r="I130" s="261"/>
      <c r="J130" s="257"/>
      <c r="K130" s="257"/>
      <c r="L130" s="262"/>
      <c r="M130" s="263"/>
      <c r="N130" s="264"/>
      <c r="O130" s="264"/>
      <c r="P130" s="264"/>
      <c r="Q130" s="264"/>
      <c r="R130" s="264"/>
      <c r="S130" s="264"/>
      <c r="T130" s="265"/>
      <c r="U130" s="15"/>
      <c r="V130" s="15"/>
      <c r="W130" s="15"/>
      <c r="X130" s="15"/>
      <c r="Y130" s="15"/>
      <c r="Z130" s="15"/>
      <c r="AA130" s="15"/>
      <c r="AB130" s="15"/>
      <c r="AC130" s="15"/>
      <c r="AD130" s="15"/>
      <c r="AE130" s="15"/>
      <c r="AT130" s="266" t="s">
        <v>238</v>
      </c>
      <c r="AU130" s="266" t="s">
        <v>78</v>
      </c>
      <c r="AV130" s="15" t="s">
        <v>244</v>
      </c>
      <c r="AW130" s="15" t="s">
        <v>31</v>
      </c>
      <c r="AX130" s="15" t="s">
        <v>69</v>
      </c>
      <c r="AY130" s="266" t="s">
        <v>225</v>
      </c>
    </row>
    <row r="131" s="16" customFormat="1">
      <c r="A131" s="16"/>
      <c r="B131" s="267"/>
      <c r="C131" s="268"/>
      <c r="D131" s="233" t="s">
        <v>238</v>
      </c>
      <c r="E131" s="269" t="s">
        <v>19</v>
      </c>
      <c r="F131" s="270" t="s">
        <v>245</v>
      </c>
      <c r="G131" s="268"/>
      <c r="H131" s="271">
        <v>26.966000000000001</v>
      </c>
      <c r="I131" s="272"/>
      <c r="J131" s="268"/>
      <c r="K131" s="268"/>
      <c r="L131" s="273"/>
      <c r="M131" s="274"/>
      <c r="N131" s="275"/>
      <c r="O131" s="275"/>
      <c r="P131" s="275"/>
      <c r="Q131" s="275"/>
      <c r="R131" s="275"/>
      <c r="S131" s="275"/>
      <c r="T131" s="276"/>
      <c r="U131" s="16"/>
      <c r="V131" s="16"/>
      <c r="W131" s="16"/>
      <c r="X131" s="16"/>
      <c r="Y131" s="16"/>
      <c r="Z131" s="16"/>
      <c r="AA131" s="16"/>
      <c r="AB131" s="16"/>
      <c r="AC131" s="16"/>
      <c r="AD131" s="16"/>
      <c r="AE131" s="16"/>
      <c r="AT131" s="277" t="s">
        <v>238</v>
      </c>
      <c r="AU131" s="277" t="s">
        <v>78</v>
      </c>
      <c r="AV131" s="16" t="s">
        <v>232</v>
      </c>
      <c r="AW131" s="16" t="s">
        <v>31</v>
      </c>
      <c r="AX131" s="16" t="s">
        <v>76</v>
      </c>
      <c r="AY131" s="277" t="s">
        <v>225</v>
      </c>
    </row>
    <row r="132" s="2" customFormat="1" ht="16.5" customHeight="1">
      <c r="A132" s="39"/>
      <c r="B132" s="40"/>
      <c r="C132" s="278" t="s">
        <v>244</v>
      </c>
      <c r="D132" s="278" t="s">
        <v>255</v>
      </c>
      <c r="E132" s="279" t="s">
        <v>256</v>
      </c>
      <c r="F132" s="280" t="s">
        <v>257</v>
      </c>
      <c r="G132" s="281" t="s">
        <v>258</v>
      </c>
      <c r="H132" s="282">
        <v>58.247</v>
      </c>
      <c r="I132" s="283"/>
      <c r="J132" s="284">
        <f>ROUND(I132*H132,2)</f>
        <v>0</v>
      </c>
      <c r="K132" s="280" t="s">
        <v>249</v>
      </c>
      <c r="L132" s="285"/>
      <c r="M132" s="286" t="s">
        <v>19</v>
      </c>
      <c r="N132" s="287" t="s">
        <v>40</v>
      </c>
      <c r="O132" s="85"/>
      <c r="P132" s="224">
        <f>O132*H132</f>
        <v>0</v>
      </c>
      <c r="Q132" s="224">
        <v>1</v>
      </c>
      <c r="R132" s="224">
        <f>Q132*H132</f>
        <v>58.247</v>
      </c>
      <c r="S132" s="224">
        <v>0</v>
      </c>
      <c r="T132" s="225">
        <f>S132*H132</f>
        <v>0</v>
      </c>
      <c r="U132" s="39"/>
      <c r="V132" s="39"/>
      <c r="W132" s="39"/>
      <c r="X132" s="39"/>
      <c r="Y132" s="39"/>
      <c r="Z132" s="39"/>
      <c r="AA132" s="39"/>
      <c r="AB132" s="39"/>
      <c r="AC132" s="39"/>
      <c r="AD132" s="39"/>
      <c r="AE132" s="39"/>
      <c r="AR132" s="226" t="s">
        <v>259</v>
      </c>
      <c r="AT132" s="226" t="s">
        <v>255</v>
      </c>
      <c r="AU132" s="226" t="s">
        <v>78</v>
      </c>
      <c r="AY132" s="18" t="s">
        <v>225</v>
      </c>
      <c r="BE132" s="227">
        <f>IF(N132="základní",J132,0)</f>
        <v>0</v>
      </c>
      <c r="BF132" s="227">
        <f>IF(N132="snížená",J132,0)</f>
        <v>0</v>
      </c>
      <c r="BG132" s="227">
        <f>IF(N132="zákl. přenesená",J132,0)</f>
        <v>0</v>
      </c>
      <c r="BH132" s="227">
        <f>IF(N132="sníž. přenesená",J132,0)</f>
        <v>0</v>
      </c>
      <c r="BI132" s="227">
        <f>IF(N132="nulová",J132,0)</f>
        <v>0</v>
      </c>
      <c r="BJ132" s="18" t="s">
        <v>76</v>
      </c>
      <c r="BK132" s="227">
        <f>ROUND(I132*H132,2)</f>
        <v>0</v>
      </c>
      <c r="BL132" s="18" t="s">
        <v>232</v>
      </c>
      <c r="BM132" s="226" t="s">
        <v>260</v>
      </c>
    </row>
    <row r="133" s="13" customFormat="1">
      <c r="A133" s="13"/>
      <c r="B133" s="235"/>
      <c r="C133" s="236"/>
      <c r="D133" s="233" t="s">
        <v>238</v>
      </c>
      <c r="E133" s="237" t="s">
        <v>19</v>
      </c>
      <c r="F133" s="238" t="s">
        <v>261</v>
      </c>
      <c r="G133" s="236"/>
      <c r="H133" s="237" t="s">
        <v>19</v>
      </c>
      <c r="I133" s="239"/>
      <c r="J133" s="236"/>
      <c r="K133" s="236"/>
      <c r="L133" s="240"/>
      <c r="M133" s="241"/>
      <c r="N133" s="242"/>
      <c r="O133" s="242"/>
      <c r="P133" s="242"/>
      <c r="Q133" s="242"/>
      <c r="R133" s="242"/>
      <c r="S133" s="242"/>
      <c r="T133" s="243"/>
      <c r="U133" s="13"/>
      <c r="V133" s="13"/>
      <c r="W133" s="13"/>
      <c r="X133" s="13"/>
      <c r="Y133" s="13"/>
      <c r="Z133" s="13"/>
      <c r="AA133" s="13"/>
      <c r="AB133" s="13"/>
      <c r="AC133" s="13"/>
      <c r="AD133" s="13"/>
      <c r="AE133" s="13"/>
      <c r="AT133" s="244" t="s">
        <v>238</v>
      </c>
      <c r="AU133" s="244" t="s">
        <v>78</v>
      </c>
      <c r="AV133" s="13" t="s">
        <v>76</v>
      </c>
      <c r="AW133" s="13" t="s">
        <v>31</v>
      </c>
      <c r="AX133" s="13" t="s">
        <v>69</v>
      </c>
      <c r="AY133" s="244" t="s">
        <v>225</v>
      </c>
    </row>
    <row r="134" s="14" customFormat="1">
      <c r="A134" s="14"/>
      <c r="B134" s="245"/>
      <c r="C134" s="246"/>
      <c r="D134" s="233" t="s">
        <v>238</v>
      </c>
      <c r="E134" s="247" t="s">
        <v>19</v>
      </c>
      <c r="F134" s="248" t="s">
        <v>262</v>
      </c>
      <c r="G134" s="246"/>
      <c r="H134" s="249">
        <v>58.247</v>
      </c>
      <c r="I134" s="250"/>
      <c r="J134" s="246"/>
      <c r="K134" s="246"/>
      <c r="L134" s="251"/>
      <c r="M134" s="252"/>
      <c r="N134" s="253"/>
      <c r="O134" s="253"/>
      <c r="P134" s="253"/>
      <c r="Q134" s="253"/>
      <c r="R134" s="253"/>
      <c r="S134" s="253"/>
      <c r="T134" s="254"/>
      <c r="U134" s="14"/>
      <c r="V134" s="14"/>
      <c r="W134" s="14"/>
      <c r="X134" s="14"/>
      <c r="Y134" s="14"/>
      <c r="Z134" s="14"/>
      <c r="AA134" s="14"/>
      <c r="AB134" s="14"/>
      <c r="AC134" s="14"/>
      <c r="AD134" s="14"/>
      <c r="AE134" s="14"/>
      <c r="AT134" s="255" t="s">
        <v>238</v>
      </c>
      <c r="AU134" s="255" t="s">
        <v>78</v>
      </c>
      <c r="AV134" s="14" t="s">
        <v>78</v>
      </c>
      <c r="AW134" s="14" t="s">
        <v>31</v>
      </c>
      <c r="AX134" s="14" t="s">
        <v>76</v>
      </c>
      <c r="AY134" s="255" t="s">
        <v>225</v>
      </c>
    </row>
    <row r="135" s="2" customFormat="1" ht="37.8" customHeight="1">
      <c r="A135" s="39"/>
      <c r="B135" s="40"/>
      <c r="C135" s="215" t="s">
        <v>232</v>
      </c>
      <c r="D135" s="215" t="s">
        <v>227</v>
      </c>
      <c r="E135" s="216" t="s">
        <v>263</v>
      </c>
      <c r="F135" s="217" t="s">
        <v>264</v>
      </c>
      <c r="G135" s="218" t="s">
        <v>230</v>
      </c>
      <c r="H135" s="219">
        <v>70.007999999999996</v>
      </c>
      <c r="I135" s="220"/>
      <c r="J135" s="221">
        <f>ROUND(I135*H135,2)</f>
        <v>0</v>
      </c>
      <c r="K135" s="217" t="s">
        <v>249</v>
      </c>
      <c r="L135" s="45"/>
      <c r="M135" s="222" t="s">
        <v>19</v>
      </c>
      <c r="N135" s="223" t="s">
        <v>40</v>
      </c>
      <c r="O135" s="85"/>
      <c r="P135" s="224">
        <f>O135*H135</f>
        <v>0</v>
      </c>
      <c r="Q135" s="224">
        <v>0</v>
      </c>
      <c r="R135" s="224">
        <f>Q135*H135</f>
        <v>0</v>
      </c>
      <c r="S135" s="224">
        <v>0</v>
      </c>
      <c r="T135" s="225">
        <f>S135*H135</f>
        <v>0</v>
      </c>
      <c r="U135" s="39"/>
      <c r="V135" s="39"/>
      <c r="W135" s="39"/>
      <c r="X135" s="39"/>
      <c r="Y135" s="39"/>
      <c r="Z135" s="39"/>
      <c r="AA135" s="39"/>
      <c r="AB135" s="39"/>
      <c r="AC135" s="39"/>
      <c r="AD135" s="39"/>
      <c r="AE135" s="39"/>
      <c r="AR135" s="226" t="s">
        <v>232</v>
      </c>
      <c r="AT135" s="226" t="s">
        <v>227</v>
      </c>
      <c r="AU135" s="226" t="s">
        <v>78</v>
      </c>
      <c r="AY135" s="18" t="s">
        <v>225</v>
      </c>
      <c r="BE135" s="227">
        <f>IF(N135="základní",J135,0)</f>
        <v>0</v>
      </c>
      <c r="BF135" s="227">
        <f>IF(N135="snížená",J135,0)</f>
        <v>0</v>
      </c>
      <c r="BG135" s="227">
        <f>IF(N135="zákl. přenesená",J135,0)</f>
        <v>0</v>
      </c>
      <c r="BH135" s="227">
        <f>IF(N135="sníž. přenesená",J135,0)</f>
        <v>0</v>
      </c>
      <c r="BI135" s="227">
        <f>IF(N135="nulová",J135,0)</f>
        <v>0</v>
      </c>
      <c r="BJ135" s="18" t="s">
        <v>76</v>
      </c>
      <c r="BK135" s="227">
        <f>ROUND(I135*H135,2)</f>
        <v>0</v>
      </c>
      <c r="BL135" s="18" t="s">
        <v>232</v>
      </c>
      <c r="BM135" s="226" t="s">
        <v>265</v>
      </c>
    </row>
    <row r="136" s="2" customFormat="1">
      <c r="A136" s="39"/>
      <c r="B136" s="40"/>
      <c r="C136" s="41"/>
      <c r="D136" s="228" t="s">
        <v>234</v>
      </c>
      <c r="E136" s="41"/>
      <c r="F136" s="229" t="s">
        <v>266</v>
      </c>
      <c r="G136" s="41"/>
      <c r="H136" s="41"/>
      <c r="I136" s="230"/>
      <c r="J136" s="41"/>
      <c r="K136" s="41"/>
      <c r="L136" s="45"/>
      <c r="M136" s="231"/>
      <c r="N136" s="232"/>
      <c r="O136" s="85"/>
      <c r="P136" s="85"/>
      <c r="Q136" s="85"/>
      <c r="R136" s="85"/>
      <c r="S136" s="85"/>
      <c r="T136" s="86"/>
      <c r="U136" s="39"/>
      <c r="V136" s="39"/>
      <c r="W136" s="39"/>
      <c r="X136" s="39"/>
      <c r="Y136" s="39"/>
      <c r="Z136" s="39"/>
      <c r="AA136" s="39"/>
      <c r="AB136" s="39"/>
      <c r="AC136" s="39"/>
      <c r="AD136" s="39"/>
      <c r="AE136" s="39"/>
      <c r="AT136" s="18" t="s">
        <v>234</v>
      </c>
      <c r="AU136" s="18" t="s">
        <v>78</v>
      </c>
    </row>
    <row r="137" s="2" customFormat="1">
      <c r="A137" s="39"/>
      <c r="B137" s="40"/>
      <c r="C137" s="41"/>
      <c r="D137" s="233" t="s">
        <v>236</v>
      </c>
      <c r="E137" s="41"/>
      <c r="F137" s="234" t="s">
        <v>267</v>
      </c>
      <c r="G137" s="41"/>
      <c r="H137" s="41"/>
      <c r="I137" s="230"/>
      <c r="J137" s="41"/>
      <c r="K137" s="41"/>
      <c r="L137" s="45"/>
      <c r="M137" s="231"/>
      <c r="N137" s="232"/>
      <c r="O137" s="85"/>
      <c r="P137" s="85"/>
      <c r="Q137" s="85"/>
      <c r="R137" s="85"/>
      <c r="S137" s="85"/>
      <c r="T137" s="86"/>
      <c r="U137" s="39"/>
      <c r="V137" s="39"/>
      <c r="W137" s="39"/>
      <c r="X137" s="39"/>
      <c r="Y137" s="39"/>
      <c r="Z137" s="39"/>
      <c r="AA137" s="39"/>
      <c r="AB137" s="39"/>
      <c r="AC137" s="39"/>
      <c r="AD137" s="39"/>
      <c r="AE137" s="39"/>
      <c r="AT137" s="18" t="s">
        <v>236</v>
      </c>
      <c r="AU137" s="18" t="s">
        <v>78</v>
      </c>
    </row>
    <row r="138" s="14" customFormat="1">
      <c r="A138" s="14"/>
      <c r="B138" s="245"/>
      <c r="C138" s="246"/>
      <c r="D138" s="233" t="s">
        <v>238</v>
      </c>
      <c r="E138" s="247" t="s">
        <v>19</v>
      </c>
      <c r="F138" s="248" t="s">
        <v>179</v>
      </c>
      <c r="G138" s="246"/>
      <c r="H138" s="249">
        <v>70.007999999999996</v>
      </c>
      <c r="I138" s="250"/>
      <c r="J138" s="246"/>
      <c r="K138" s="246"/>
      <c r="L138" s="251"/>
      <c r="M138" s="252"/>
      <c r="N138" s="253"/>
      <c r="O138" s="253"/>
      <c r="P138" s="253"/>
      <c r="Q138" s="253"/>
      <c r="R138" s="253"/>
      <c r="S138" s="253"/>
      <c r="T138" s="254"/>
      <c r="U138" s="14"/>
      <c r="V138" s="14"/>
      <c r="W138" s="14"/>
      <c r="X138" s="14"/>
      <c r="Y138" s="14"/>
      <c r="Z138" s="14"/>
      <c r="AA138" s="14"/>
      <c r="AB138" s="14"/>
      <c r="AC138" s="14"/>
      <c r="AD138" s="14"/>
      <c r="AE138" s="14"/>
      <c r="AT138" s="255" t="s">
        <v>238</v>
      </c>
      <c r="AU138" s="255" t="s">
        <v>78</v>
      </c>
      <c r="AV138" s="14" t="s">
        <v>78</v>
      </c>
      <c r="AW138" s="14" t="s">
        <v>31</v>
      </c>
      <c r="AX138" s="14" t="s">
        <v>76</v>
      </c>
      <c r="AY138" s="255" t="s">
        <v>225</v>
      </c>
    </row>
    <row r="139" s="2" customFormat="1" ht="37.8" customHeight="1">
      <c r="A139" s="39"/>
      <c r="B139" s="40"/>
      <c r="C139" s="215" t="s">
        <v>268</v>
      </c>
      <c r="D139" s="215" t="s">
        <v>227</v>
      </c>
      <c r="E139" s="216" t="s">
        <v>269</v>
      </c>
      <c r="F139" s="217" t="s">
        <v>270</v>
      </c>
      <c r="G139" s="218" t="s">
        <v>230</v>
      </c>
      <c r="H139" s="219">
        <v>280.03199999999998</v>
      </c>
      <c r="I139" s="220"/>
      <c r="J139" s="221">
        <f>ROUND(I139*H139,2)</f>
        <v>0</v>
      </c>
      <c r="K139" s="217" t="s">
        <v>249</v>
      </c>
      <c r="L139" s="45"/>
      <c r="M139" s="222" t="s">
        <v>19</v>
      </c>
      <c r="N139" s="223" t="s">
        <v>40</v>
      </c>
      <c r="O139" s="85"/>
      <c r="P139" s="224">
        <f>O139*H139</f>
        <v>0</v>
      </c>
      <c r="Q139" s="224">
        <v>0</v>
      </c>
      <c r="R139" s="224">
        <f>Q139*H139</f>
        <v>0</v>
      </c>
      <c r="S139" s="224">
        <v>0</v>
      </c>
      <c r="T139" s="225">
        <f>S139*H139</f>
        <v>0</v>
      </c>
      <c r="U139" s="39"/>
      <c r="V139" s="39"/>
      <c r="W139" s="39"/>
      <c r="X139" s="39"/>
      <c r="Y139" s="39"/>
      <c r="Z139" s="39"/>
      <c r="AA139" s="39"/>
      <c r="AB139" s="39"/>
      <c r="AC139" s="39"/>
      <c r="AD139" s="39"/>
      <c r="AE139" s="39"/>
      <c r="AR139" s="226" t="s">
        <v>232</v>
      </c>
      <c r="AT139" s="226" t="s">
        <v>227</v>
      </c>
      <c r="AU139" s="226" t="s">
        <v>78</v>
      </c>
      <c r="AY139" s="18" t="s">
        <v>225</v>
      </c>
      <c r="BE139" s="227">
        <f>IF(N139="základní",J139,0)</f>
        <v>0</v>
      </c>
      <c r="BF139" s="227">
        <f>IF(N139="snížená",J139,0)</f>
        <v>0</v>
      </c>
      <c r="BG139" s="227">
        <f>IF(N139="zákl. přenesená",J139,0)</f>
        <v>0</v>
      </c>
      <c r="BH139" s="227">
        <f>IF(N139="sníž. přenesená",J139,0)</f>
        <v>0</v>
      </c>
      <c r="BI139" s="227">
        <f>IF(N139="nulová",J139,0)</f>
        <v>0</v>
      </c>
      <c r="BJ139" s="18" t="s">
        <v>76</v>
      </c>
      <c r="BK139" s="227">
        <f>ROUND(I139*H139,2)</f>
        <v>0</v>
      </c>
      <c r="BL139" s="18" t="s">
        <v>232</v>
      </c>
      <c r="BM139" s="226" t="s">
        <v>271</v>
      </c>
    </row>
    <row r="140" s="2" customFormat="1">
      <c r="A140" s="39"/>
      <c r="B140" s="40"/>
      <c r="C140" s="41"/>
      <c r="D140" s="228" t="s">
        <v>234</v>
      </c>
      <c r="E140" s="41"/>
      <c r="F140" s="229" t="s">
        <v>272</v>
      </c>
      <c r="G140" s="41"/>
      <c r="H140" s="41"/>
      <c r="I140" s="230"/>
      <c r="J140" s="41"/>
      <c r="K140" s="41"/>
      <c r="L140" s="45"/>
      <c r="M140" s="231"/>
      <c r="N140" s="232"/>
      <c r="O140" s="85"/>
      <c r="P140" s="85"/>
      <c r="Q140" s="85"/>
      <c r="R140" s="85"/>
      <c r="S140" s="85"/>
      <c r="T140" s="86"/>
      <c r="U140" s="39"/>
      <c r="V140" s="39"/>
      <c r="W140" s="39"/>
      <c r="X140" s="39"/>
      <c r="Y140" s="39"/>
      <c r="Z140" s="39"/>
      <c r="AA140" s="39"/>
      <c r="AB140" s="39"/>
      <c r="AC140" s="39"/>
      <c r="AD140" s="39"/>
      <c r="AE140" s="39"/>
      <c r="AT140" s="18" t="s">
        <v>234</v>
      </c>
      <c r="AU140" s="18" t="s">
        <v>78</v>
      </c>
    </row>
    <row r="141" s="2" customFormat="1">
      <c r="A141" s="39"/>
      <c r="B141" s="40"/>
      <c r="C141" s="41"/>
      <c r="D141" s="233" t="s">
        <v>236</v>
      </c>
      <c r="E141" s="41"/>
      <c r="F141" s="234" t="s">
        <v>267</v>
      </c>
      <c r="G141" s="41"/>
      <c r="H141" s="41"/>
      <c r="I141" s="230"/>
      <c r="J141" s="41"/>
      <c r="K141" s="41"/>
      <c r="L141" s="45"/>
      <c r="M141" s="231"/>
      <c r="N141" s="232"/>
      <c r="O141" s="85"/>
      <c r="P141" s="85"/>
      <c r="Q141" s="85"/>
      <c r="R141" s="85"/>
      <c r="S141" s="85"/>
      <c r="T141" s="86"/>
      <c r="U141" s="39"/>
      <c r="V141" s="39"/>
      <c r="W141" s="39"/>
      <c r="X141" s="39"/>
      <c r="Y141" s="39"/>
      <c r="Z141" s="39"/>
      <c r="AA141" s="39"/>
      <c r="AB141" s="39"/>
      <c r="AC141" s="39"/>
      <c r="AD141" s="39"/>
      <c r="AE141" s="39"/>
      <c r="AT141" s="18" t="s">
        <v>236</v>
      </c>
      <c r="AU141" s="18" t="s">
        <v>78</v>
      </c>
    </row>
    <row r="142" s="13" customFormat="1">
      <c r="A142" s="13"/>
      <c r="B142" s="235"/>
      <c r="C142" s="236"/>
      <c r="D142" s="233" t="s">
        <v>238</v>
      </c>
      <c r="E142" s="237" t="s">
        <v>19</v>
      </c>
      <c r="F142" s="238" t="s">
        <v>273</v>
      </c>
      <c r="G142" s="236"/>
      <c r="H142" s="237" t="s">
        <v>19</v>
      </c>
      <c r="I142" s="239"/>
      <c r="J142" s="236"/>
      <c r="K142" s="236"/>
      <c r="L142" s="240"/>
      <c r="M142" s="241"/>
      <c r="N142" s="242"/>
      <c r="O142" s="242"/>
      <c r="P142" s="242"/>
      <c r="Q142" s="242"/>
      <c r="R142" s="242"/>
      <c r="S142" s="242"/>
      <c r="T142" s="243"/>
      <c r="U142" s="13"/>
      <c r="V142" s="13"/>
      <c r="W142" s="13"/>
      <c r="X142" s="13"/>
      <c r="Y142" s="13"/>
      <c r="Z142" s="13"/>
      <c r="AA142" s="13"/>
      <c r="AB142" s="13"/>
      <c r="AC142" s="13"/>
      <c r="AD142" s="13"/>
      <c r="AE142" s="13"/>
      <c r="AT142" s="244" t="s">
        <v>238</v>
      </c>
      <c r="AU142" s="244" t="s">
        <v>78</v>
      </c>
      <c r="AV142" s="13" t="s">
        <v>76</v>
      </c>
      <c r="AW142" s="13" t="s">
        <v>31</v>
      </c>
      <c r="AX142" s="13" t="s">
        <v>69</v>
      </c>
      <c r="AY142" s="244" t="s">
        <v>225</v>
      </c>
    </row>
    <row r="143" s="13" customFormat="1">
      <c r="A143" s="13"/>
      <c r="B143" s="235"/>
      <c r="C143" s="236"/>
      <c r="D143" s="233" t="s">
        <v>238</v>
      </c>
      <c r="E143" s="237" t="s">
        <v>19</v>
      </c>
      <c r="F143" s="238" t="s">
        <v>274</v>
      </c>
      <c r="G143" s="236"/>
      <c r="H143" s="237" t="s">
        <v>19</v>
      </c>
      <c r="I143" s="239"/>
      <c r="J143" s="236"/>
      <c r="K143" s="236"/>
      <c r="L143" s="240"/>
      <c r="M143" s="241"/>
      <c r="N143" s="242"/>
      <c r="O143" s="242"/>
      <c r="P143" s="242"/>
      <c r="Q143" s="242"/>
      <c r="R143" s="242"/>
      <c r="S143" s="242"/>
      <c r="T143" s="243"/>
      <c r="U143" s="13"/>
      <c r="V143" s="13"/>
      <c r="W143" s="13"/>
      <c r="X143" s="13"/>
      <c r="Y143" s="13"/>
      <c r="Z143" s="13"/>
      <c r="AA143" s="13"/>
      <c r="AB143" s="13"/>
      <c r="AC143" s="13"/>
      <c r="AD143" s="13"/>
      <c r="AE143" s="13"/>
      <c r="AT143" s="244" t="s">
        <v>238</v>
      </c>
      <c r="AU143" s="244" t="s">
        <v>78</v>
      </c>
      <c r="AV143" s="13" t="s">
        <v>76</v>
      </c>
      <c r="AW143" s="13" t="s">
        <v>31</v>
      </c>
      <c r="AX143" s="13" t="s">
        <v>69</v>
      </c>
      <c r="AY143" s="244" t="s">
        <v>225</v>
      </c>
    </row>
    <row r="144" s="14" customFormat="1">
      <c r="A144" s="14"/>
      <c r="B144" s="245"/>
      <c r="C144" s="246"/>
      <c r="D144" s="233" t="s">
        <v>238</v>
      </c>
      <c r="E144" s="247" t="s">
        <v>19</v>
      </c>
      <c r="F144" s="248" t="s">
        <v>275</v>
      </c>
      <c r="G144" s="246"/>
      <c r="H144" s="249">
        <v>280.03199999999998</v>
      </c>
      <c r="I144" s="250"/>
      <c r="J144" s="246"/>
      <c r="K144" s="246"/>
      <c r="L144" s="251"/>
      <c r="M144" s="252"/>
      <c r="N144" s="253"/>
      <c r="O144" s="253"/>
      <c r="P144" s="253"/>
      <c r="Q144" s="253"/>
      <c r="R144" s="253"/>
      <c r="S144" s="253"/>
      <c r="T144" s="254"/>
      <c r="U144" s="14"/>
      <c r="V144" s="14"/>
      <c r="W144" s="14"/>
      <c r="X144" s="14"/>
      <c r="Y144" s="14"/>
      <c r="Z144" s="14"/>
      <c r="AA144" s="14"/>
      <c r="AB144" s="14"/>
      <c r="AC144" s="14"/>
      <c r="AD144" s="14"/>
      <c r="AE144" s="14"/>
      <c r="AT144" s="255" t="s">
        <v>238</v>
      </c>
      <c r="AU144" s="255" t="s">
        <v>78</v>
      </c>
      <c r="AV144" s="14" t="s">
        <v>78</v>
      </c>
      <c r="AW144" s="14" t="s">
        <v>31</v>
      </c>
      <c r="AX144" s="14" t="s">
        <v>76</v>
      </c>
      <c r="AY144" s="255" t="s">
        <v>225</v>
      </c>
    </row>
    <row r="145" s="2" customFormat="1" ht="24.15" customHeight="1">
      <c r="A145" s="39"/>
      <c r="B145" s="40"/>
      <c r="C145" s="215" t="s">
        <v>276</v>
      </c>
      <c r="D145" s="215" t="s">
        <v>227</v>
      </c>
      <c r="E145" s="216" t="s">
        <v>277</v>
      </c>
      <c r="F145" s="217" t="s">
        <v>278</v>
      </c>
      <c r="G145" s="218" t="s">
        <v>230</v>
      </c>
      <c r="H145" s="219">
        <v>70.007999999999996</v>
      </c>
      <c r="I145" s="220"/>
      <c r="J145" s="221">
        <f>ROUND(I145*H145,2)</f>
        <v>0</v>
      </c>
      <c r="K145" s="217" t="s">
        <v>249</v>
      </c>
      <c r="L145" s="45"/>
      <c r="M145" s="222" t="s">
        <v>19</v>
      </c>
      <c r="N145" s="223" t="s">
        <v>40</v>
      </c>
      <c r="O145" s="85"/>
      <c r="P145" s="224">
        <f>O145*H145</f>
        <v>0</v>
      </c>
      <c r="Q145" s="224">
        <v>0</v>
      </c>
      <c r="R145" s="224">
        <f>Q145*H145</f>
        <v>0</v>
      </c>
      <c r="S145" s="224">
        <v>0</v>
      </c>
      <c r="T145" s="225">
        <f>S145*H145</f>
        <v>0</v>
      </c>
      <c r="U145" s="39"/>
      <c r="V145" s="39"/>
      <c r="W145" s="39"/>
      <c r="X145" s="39"/>
      <c r="Y145" s="39"/>
      <c r="Z145" s="39"/>
      <c r="AA145" s="39"/>
      <c r="AB145" s="39"/>
      <c r="AC145" s="39"/>
      <c r="AD145" s="39"/>
      <c r="AE145" s="39"/>
      <c r="AR145" s="226" t="s">
        <v>232</v>
      </c>
      <c r="AT145" s="226" t="s">
        <v>227</v>
      </c>
      <c r="AU145" s="226" t="s">
        <v>78</v>
      </c>
      <c r="AY145" s="18" t="s">
        <v>225</v>
      </c>
      <c r="BE145" s="227">
        <f>IF(N145="základní",J145,0)</f>
        <v>0</v>
      </c>
      <c r="BF145" s="227">
        <f>IF(N145="snížená",J145,0)</f>
        <v>0</v>
      </c>
      <c r="BG145" s="227">
        <f>IF(N145="zákl. přenesená",J145,0)</f>
        <v>0</v>
      </c>
      <c r="BH145" s="227">
        <f>IF(N145="sníž. přenesená",J145,0)</f>
        <v>0</v>
      </c>
      <c r="BI145" s="227">
        <f>IF(N145="nulová",J145,0)</f>
        <v>0</v>
      </c>
      <c r="BJ145" s="18" t="s">
        <v>76</v>
      </c>
      <c r="BK145" s="227">
        <f>ROUND(I145*H145,2)</f>
        <v>0</v>
      </c>
      <c r="BL145" s="18" t="s">
        <v>232</v>
      </c>
      <c r="BM145" s="226" t="s">
        <v>279</v>
      </c>
    </row>
    <row r="146" s="2" customFormat="1">
      <c r="A146" s="39"/>
      <c r="B146" s="40"/>
      <c r="C146" s="41"/>
      <c r="D146" s="228" t="s">
        <v>234</v>
      </c>
      <c r="E146" s="41"/>
      <c r="F146" s="229" t="s">
        <v>280</v>
      </c>
      <c r="G146" s="41"/>
      <c r="H146" s="41"/>
      <c r="I146" s="230"/>
      <c r="J146" s="41"/>
      <c r="K146" s="41"/>
      <c r="L146" s="45"/>
      <c r="M146" s="231"/>
      <c r="N146" s="232"/>
      <c r="O146" s="85"/>
      <c r="P146" s="85"/>
      <c r="Q146" s="85"/>
      <c r="R146" s="85"/>
      <c r="S146" s="85"/>
      <c r="T146" s="86"/>
      <c r="U146" s="39"/>
      <c r="V146" s="39"/>
      <c r="W146" s="39"/>
      <c r="X146" s="39"/>
      <c r="Y146" s="39"/>
      <c r="Z146" s="39"/>
      <c r="AA146" s="39"/>
      <c r="AB146" s="39"/>
      <c r="AC146" s="39"/>
      <c r="AD146" s="39"/>
      <c r="AE146" s="39"/>
      <c r="AT146" s="18" t="s">
        <v>234</v>
      </c>
      <c r="AU146" s="18" t="s">
        <v>78</v>
      </c>
    </row>
    <row r="147" s="2" customFormat="1">
      <c r="A147" s="39"/>
      <c r="B147" s="40"/>
      <c r="C147" s="41"/>
      <c r="D147" s="233" t="s">
        <v>236</v>
      </c>
      <c r="E147" s="41"/>
      <c r="F147" s="234" t="s">
        <v>281</v>
      </c>
      <c r="G147" s="41"/>
      <c r="H147" s="41"/>
      <c r="I147" s="230"/>
      <c r="J147" s="41"/>
      <c r="K147" s="41"/>
      <c r="L147" s="45"/>
      <c r="M147" s="231"/>
      <c r="N147" s="232"/>
      <c r="O147" s="85"/>
      <c r="P147" s="85"/>
      <c r="Q147" s="85"/>
      <c r="R147" s="85"/>
      <c r="S147" s="85"/>
      <c r="T147" s="86"/>
      <c r="U147" s="39"/>
      <c r="V147" s="39"/>
      <c r="W147" s="39"/>
      <c r="X147" s="39"/>
      <c r="Y147" s="39"/>
      <c r="Z147" s="39"/>
      <c r="AA147" s="39"/>
      <c r="AB147" s="39"/>
      <c r="AC147" s="39"/>
      <c r="AD147" s="39"/>
      <c r="AE147" s="39"/>
      <c r="AT147" s="18" t="s">
        <v>236</v>
      </c>
      <c r="AU147" s="18" t="s">
        <v>78</v>
      </c>
    </row>
    <row r="148" s="14" customFormat="1">
      <c r="A148" s="14"/>
      <c r="B148" s="245"/>
      <c r="C148" s="246"/>
      <c r="D148" s="233" t="s">
        <v>238</v>
      </c>
      <c r="E148" s="247" t="s">
        <v>19</v>
      </c>
      <c r="F148" s="248" t="s">
        <v>179</v>
      </c>
      <c r="G148" s="246"/>
      <c r="H148" s="249">
        <v>70.007999999999996</v>
      </c>
      <c r="I148" s="250"/>
      <c r="J148" s="246"/>
      <c r="K148" s="246"/>
      <c r="L148" s="251"/>
      <c r="M148" s="252"/>
      <c r="N148" s="253"/>
      <c r="O148" s="253"/>
      <c r="P148" s="253"/>
      <c r="Q148" s="253"/>
      <c r="R148" s="253"/>
      <c r="S148" s="253"/>
      <c r="T148" s="254"/>
      <c r="U148" s="14"/>
      <c r="V148" s="14"/>
      <c r="W148" s="14"/>
      <c r="X148" s="14"/>
      <c r="Y148" s="14"/>
      <c r="Z148" s="14"/>
      <c r="AA148" s="14"/>
      <c r="AB148" s="14"/>
      <c r="AC148" s="14"/>
      <c r="AD148" s="14"/>
      <c r="AE148" s="14"/>
      <c r="AT148" s="255" t="s">
        <v>238</v>
      </c>
      <c r="AU148" s="255" t="s">
        <v>78</v>
      </c>
      <c r="AV148" s="14" t="s">
        <v>78</v>
      </c>
      <c r="AW148" s="14" t="s">
        <v>31</v>
      </c>
      <c r="AX148" s="14" t="s">
        <v>76</v>
      </c>
      <c r="AY148" s="255" t="s">
        <v>225</v>
      </c>
    </row>
    <row r="149" s="2" customFormat="1" ht="24.15" customHeight="1">
      <c r="A149" s="39"/>
      <c r="B149" s="40"/>
      <c r="C149" s="215" t="s">
        <v>282</v>
      </c>
      <c r="D149" s="215" t="s">
        <v>227</v>
      </c>
      <c r="E149" s="216" t="s">
        <v>283</v>
      </c>
      <c r="F149" s="217" t="s">
        <v>284</v>
      </c>
      <c r="G149" s="218" t="s">
        <v>258</v>
      </c>
      <c r="H149" s="219">
        <v>70.007999999999996</v>
      </c>
      <c r="I149" s="220"/>
      <c r="J149" s="221">
        <f>ROUND(I149*H149,2)</f>
        <v>0</v>
      </c>
      <c r="K149" s="217" t="s">
        <v>249</v>
      </c>
      <c r="L149" s="45"/>
      <c r="M149" s="222" t="s">
        <v>19</v>
      </c>
      <c r="N149" s="223" t="s">
        <v>40</v>
      </c>
      <c r="O149" s="85"/>
      <c r="P149" s="224">
        <f>O149*H149</f>
        <v>0</v>
      </c>
      <c r="Q149" s="224">
        <v>0</v>
      </c>
      <c r="R149" s="224">
        <f>Q149*H149</f>
        <v>0</v>
      </c>
      <c r="S149" s="224">
        <v>0</v>
      </c>
      <c r="T149" s="225">
        <f>S149*H149</f>
        <v>0</v>
      </c>
      <c r="U149" s="39"/>
      <c r="V149" s="39"/>
      <c r="W149" s="39"/>
      <c r="X149" s="39"/>
      <c r="Y149" s="39"/>
      <c r="Z149" s="39"/>
      <c r="AA149" s="39"/>
      <c r="AB149" s="39"/>
      <c r="AC149" s="39"/>
      <c r="AD149" s="39"/>
      <c r="AE149" s="39"/>
      <c r="AR149" s="226" t="s">
        <v>232</v>
      </c>
      <c r="AT149" s="226" t="s">
        <v>227</v>
      </c>
      <c r="AU149" s="226" t="s">
        <v>78</v>
      </c>
      <c r="AY149" s="18" t="s">
        <v>225</v>
      </c>
      <c r="BE149" s="227">
        <f>IF(N149="základní",J149,0)</f>
        <v>0</v>
      </c>
      <c r="BF149" s="227">
        <f>IF(N149="snížená",J149,0)</f>
        <v>0</v>
      </c>
      <c r="BG149" s="227">
        <f>IF(N149="zákl. přenesená",J149,0)</f>
        <v>0</v>
      </c>
      <c r="BH149" s="227">
        <f>IF(N149="sníž. přenesená",J149,0)</f>
        <v>0</v>
      </c>
      <c r="BI149" s="227">
        <f>IF(N149="nulová",J149,0)</f>
        <v>0</v>
      </c>
      <c r="BJ149" s="18" t="s">
        <v>76</v>
      </c>
      <c r="BK149" s="227">
        <f>ROUND(I149*H149,2)</f>
        <v>0</v>
      </c>
      <c r="BL149" s="18" t="s">
        <v>232</v>
      </c>
      <c r="BM149" s="226" t="s">
        <v>285</v>
      </c>
    </row>
    <row r="150" s="2" customFormat="1">
      <c r="A150" s="39"/>
      <c r="B150" s="40"/>
      <c r="C150" s="41"/>
      <c r="D150" s="228" t="s">
        <v>234</v>
      </c>
      <c r="E150" s="41"/>
      <c r="F150" s="229" t="s">
        <v>286</v>
      </c>
      <c r="G150" s="41"/>
      <c r="H150" s="41"/>
      <c r="I150" s="230"/>
      <c r="J150" s="41"/>
      <c r="K150" s="41"/>
      <c r="L150" s="45"/>
      <c r="M150" s="231"/>
      <c r="N150" s="232"/>
      <c r="O150" s="85"/>
      <c r="P150" s="85"/>
      <c r="Q150" s="85"/>
      <c r="R150" s="85"/>
      <c r="S150" s="85"/>
      <c r="T150" s="86"/>
      <c r="U150" s="39"/>
      <c r="V150" s="39"/>
      <c r="W150" s="39"/>
      <c r="X150" s="39"/>
      <c r="Y150" s="39"/>
      <c r="Z150" s="39"/>
      <c r="AA150" s="39"/>
      <c r="AB150" s="39"/>
      <c r="AC150" s="39"/>
      <c r="AD150" s="39"/>
      <c r="AE150" s="39"/>
      <c r="AT150" s="18" t="s">
        <v>234</v>
      </c>
      <c r="AU150" s="18" t="s">
        <v>78</v>
      </c>
    </row>
    <row r="151" s="2" customFormat="1">
      <c r="A151" s="39"/>
      <c r="B151" s="40"/>
      <c r="C151" s="41"/>
      <c r="D151" s="233" t="s">
        <v>236</v>
      </c>
      <c r="E151" s="41"/>
      <c r="F151" s="234" t="s">
        <v>287</v>
      </c>
      <c r="G151" s="41"/>
      <c r="H151" s="41"/>
      <c r="I151" s="230"/>
      <c r="J151" s="41"/>
      <c r="K151" s="41"/>
      <c r="L151" s="45"/>
      <c r="M151" s="231"/>
      <c r="N151" s="232"/>
      <c r="O151" s="85"/>
      <c r="P151" s="85"/>
      <c r="Q151" s="85"/>
      <c r="R151" s="85"/>
      <c r="S151" s="85"/>
      <c r="T151" s="86"/>
      <c r="U151" s="39"/>
      <c r="V151" s="39"/>
      <c r="W151" s="39"/>
      <c r="X151" s="39"/>
      <c r="Y151" s="39"/>
      <c r="Z151" s="39"/>
      <c r="AA151" s="39"/>
      <c r="AB151" s="39"/>
      <c r="AC151" s="39"/>
      <c r="AD151" s="39"/>
      <c r="AE151" s="39"/>
      <c r="AT151" s="18" t="s">
        <v>236</v>
      </c>
      <c r="AU151" s="18" t="s">
        <v>78</v>
      </c>
    </row>
    <row r="152" s="14" customFormat="1">
      <c r="A152" s="14"/>
      <c r="B152" s="245"/>
      <c r="C152" s="246"/>
      <c r="D152" s="233" t="s">
        <v>238</v>
      </c>
      <c r="E152" s="247" t="s">
        <v>19</v>
      </c>
      <c r="F152" s="248" t="s">
        <v>179</v>
      </c>
      <c r="G152" s="246"/>
      <c r="H152" s="249">
        <v>70.007999999999996</v>
      </c>
      <c r="I152" s="250"/>
      <c r="J152" s="246"/>
      <c r="K152" s="246"/>
      <c r="L152" s="251"/>
      <c r="M152" s="252"/>
      <c r="N152" s="253"/>
      <c r="O152" s="253"/>
      <c r="P152" s="253"/>
      <c r="Q152" s="253"/>
      <c r="R152" s="253"/>
      <c r="S152" s="253"/>
      <c r="T152" s="254"/>
      <c r="U152" s="14"/>
      <c r="V152" s="14"/>
      <c r="W152" s="14"/>
      <c r="X152" s="14"/>
      <c r="Y152" s="14"/>
      <c r="Z152" s="14"/>
      <c r="AA152" s="14"/>
      <c r="AB152" s="14"/>
      <c r="AC152" s="14"/>
      <c r="AD152" s="14"/>
      <c r="AE152" s="14"/>
      <c r="AT152" s="255" t="s">
        <v>238</v>
      </c>
      <c r="AU152" s="255" t="s">
        <v>78</v>
      </c>
      <c r="AV152" s="14" t="s">
        <v>78</v>
      </c>
      <c r="AW152" s="14" t="s">
        <v>31</v>
      </c>
      <c r="AX152" s="14" t="s">
        <v>76</v>
      </c>
      <c r="AY152" s="255" t="s">
        <v>225</v>
      </c>
    </row>
    <row r="153" s="2" customFormat="1" ht="21.75" customHeight="1">
      <c r="A153" s="39"/>
      <c r="B153" s="40"/>
      <c r="C153" s="215" t="s">
        <v>259</v>
      </c>
      <c r="D153" s="215" t="s">
        <v>227</v>
      </c>
      <c r="E153" s="216" t="s">
        <v>288</v>
      </c>
      <c r="F153" s="217" t="s">
        <v>289</v>
      </c>
      <c r="G153" s="218" t="s">
        <v>290</v>
      </c>
      <c r="H153" s="219">
        <v>15.557</v>
      </c>
      <c r="I153" s="220"/>
      <c r="J153" s="221">
        <f>ROUND(I153*H153,2)</f>
        <v>0</v>
      </c>
      <c r="K153" s="217" t="s">
        <v>249</v>
      </c>
      <c r="L153" s="45"/>
      <c r="M153" s="222" t="s">
        <v>19</v>
      </c>
      <c r="N153" s="223" t="s">
        <v>40</v>
      </c>
      <c r="O153" s="85"/>
      <c r="P153" s="224">
        <f>O153*H153</f>
        <v>0</v>
      </c>
      <c r="Q153" s="224">
        <v>0</v>
      </c>
      <c r="R153" s="224">
        <f>Q153*H153</f>
        <v>0</v>
      </c>
      <c r="S153" s="224">
        <v>0</v>
      </c>
      <c r="T153" s="225">
        <f>S153*H153</f>
        <v>0</v>
      </c>
      <c r="U153" s="39"/>
      <c r="V153" s="39"/>
      <c r="W153" s="39"/>
      <c r="X153" s="39"/>
      <c r="Y153" s="39"/>
      <c r="Z153" s="39"/>
      <c r="AA153" s="39"/>
      <c r="AB153" s="39"/>
      <c r="AC153" s="39"/>
      <c r="AD153" s="39"/>
      <c r="AE153" s="39"/>
      <c r="AR153" s="226" t="s">
        <v>232</v>
      </c>
      <c r="AT153" s="226" t="s">
        <v>227</v>
      </c>
      <c r="AU153" s="226" t="s">
        <v>78</v>
      </c>
      <c r="AY153" s="18" t="s">
        <v>225</v>
      </c>
      <c r="BE153" s="227">
        <f>IF(N153="základní",J153,0)</f>
        <v>0</v>
      </c>
      <c r="BF153" s="227">
        <f>IF(N153="snížená",J153,0)</f>
        <v>0</v>
      </c>
      <c r="BG153" s="227">
        <f>IF(N153="zákl. přenesená",J153,0)</f>
        <v>0</v>
      </c>
      <c r="BH153" s="227">
        <f>IF(N153="sníž. přenesená",J153,0)</f>
        <v>0</v>
      </c>
      <c r="BI153" s="227">
        <f>IF(N153="nulová",J153,0)</f>
        <v>0</v>
      </c>
      <c r="BJ153" s="18" t="s">
        <v>76</v>
      </c>
      <c r="BK153" s="227">
        <f>ROUND(I153*H153,2)</f>
        <v>0</v>
      </c>
      <c r="BL153" s="18" t="s">
        <v>232</v>
      </c>
      <c r="BM153" s="226" t="s">
        <v>291</v>
      </c>
    </row>
    <row r="154" s="2" customFormat="1">
      <c r="A154" s="39"/>
      <c r="B154" s="40"/>
      <c r="C154" s="41"/>
      <c r="D154" s="228" t="s">
        <v>234</v>
      </c>
      <c r="E154" s="41"/>
      <c r="F154" s="229" t="s">
        <v>292</v>
      </c>
      <c r="G154" s="41"/>
      <c r="H154" s="41"/>
      <c r="I154" s="230"/>
      <c r="J154" s="41"/>
      <c r="K154" s="41"/>
      <c r="L154" s="45"/>
      <c r="M154" s="231"/>
      <c r="N154" s="232"/>
      <c r="O154" s="85"/>
      <c r="P154" s="85"/>
      <c r="Q154" s="85"/>
      <c r="R154" s="85"/>
      <c r="S154" s="85"/>
      <c r="T154" s="86"/>
      <c r="U154" s="39"/>
      <c r="V154" s="39"/>
      <c r="W154" s="39"/>
      <c r="X154" s="39"/>
      <c r="Y154" s="39"/>
      <c r="Z154" s="39"/>
      <c r="AA154" s="39"/>
      <c r="AB154" s="39"/>
      <c r="AC154" s="39"/>
      <c r="AD154" s="39"/>
      <c r="AE154" s="39"/>
      <c r="AT154" s="18" t="s">
        <v>234</v>
      </c>
      <c r="AU154" s="18" t="s">
        <v>78</v>
      </c>
    </row>
    <row r="155" s="2" customFormat="1">
      <c r="A155" s="39"/>
      <c r="B155" s="40"/>
      <c r="C155" s="41"/>
      <c r="D155" s="233" t="s">
        <v>236</v>
      </c>
      <c r="E155" s="41"/>
      <c r="F155" s="234" t="s">
        <v>293</v>
      </c>
      <c r="G155" s="41"/>
      <c r="H155" s="41"/>
      <c r="I155" s="230"/>
      <c r="J155" s="41"/>
      <c r="K155" s="41"/>
      <c r="L155" s="45"/>
      <c r="M155" s="231"/>
      <c r="N155" s="232"/>
      <c r="O155" s="85"/>
      <c r="P155" s="85"/>
      <c r="Q155" s="85"/>
      <c r="R155" s="85"/>
      <c r="S155" s="85"/>
      <c r="T155" s="86"/>
      <c r="U155" s="39"/>
      <c r="V155" s="39"/>
      <c r="W155" s="39"/>
      <c r="X155" s="39"/>
      <c r="Y155" s="39"/>
      <c r="Z155" s="39"/>
      <c r="AA155" s="39"/>
      <c r="AB155" s="39"/>
      <c r="AC155" s="39"/>
      <c r="AD155" s="39"/>
      <c r="AE155" s="39"/>
      <c r="AT155" s="18" t="s">
        <v>236</v>
      </c>
      <c r="AU155" s="18" t="s">
        <v>78</v>
      </c>
    </row>
    <row r="156" s="13" customFormat="1">
      <c r="A156" s="13"/>
      <c r="B156" s="235"/>
      <c r="C156" s="236"/>
      <c r="D156" s="233" t="s">
        <v>238</v>
      </c>
      <c r="E156" s="237" t="s">
        <v>19</v>
      </c>
      <c r="F156" s="238" t="s">
        <v>294</v>
      </c>
      <c r="G156" s="236"/>
      <c r="H156" s="237" t="s">
        <v>19</v>
      </c>
      <c r="I156" s="239"/>
      <c r="J156" s="236"/>
      <c r="K156" s="236"/>
      <c r="L156" s="240"/>
      <c r="M156" s="241"/>
      <c r="N156" s="242"/>
      <c r="O156" s="242"/>
      <c r="P156" s="242"/>
      <c r="Q156" s="242"/>
      <c r="R156" s="242"/>
      <c r="S156" s="242"/>
      <c r="T156" s="243"/>
      <c r="U156" s="13"/>
      <c r="V156" s="13"/>
      <c r="W156" s="13"/>
      <c r="X156" s="13"/>
      <c r="Y156" s="13"/>
      <c r="Z156" s="13"/>
      <c r="AA156" s="13"/>
      <c r="AB156" s="13"/>
      <c r="AC156" s="13"/>
      <c r="AD156" s="13"/>
      <c r="AE156" s="13"/>
      <c r="AT156" s="244" t="s">
        <v>238</v>
      </c>
      <c r="AU156" s="244" t="s">
        <v>78</v>
      </c>
      <c r="AV156" s="13" t="s">
        <v>76</v>
      </c>
      <c r="AW156" s="13" t="s">
        <v>31</v>
      </c>
      <c r="AX156" s="13" t="s">
        <v>69</v>
      </c>
      <c r="AY156" s="244" t="s">
        <v>225</v>
      </c>
    </row>
    <row r="157" s="14" customFormat="1">
      <c r="A157" s="14"/>
      <c r="B157" s="245"/>
      <c r="C157" s="246"/>
      <c r="D157" s="233" t="s">
        <v>238</v>
      </c>
      <c r="E157" s="247" t="s">
        <v>19</v>
      </c>
      <c r="F157" s="248" t="s">
        <v>295</v>
      </c>
      <c r="G157" s="246"/>
      <c r="H157" s="249">
        <v>15.557</v>
      </c>
      <c r="I157" s="250"/>
      <c r="J157" s="246"/>
      <c r="K157" s="246"/>
      <c r="L157" s="251"/>
      <c r="M157" s="252"/>
      <c r="N157" s="253"/>
      <c r="O157" s="253"/>
      <c r="P157" s="253"/>
      <c r="Q157" s="253"/>
      <c r="R157" s="253"/>
      <c r="S157" s="253"/>
      <c r="T157" s="254"/>
      <c r="U157" s="14"/>
      <c r="V157" s="14"/>
      <c r="W157" s="14"/>
      <c r="X157" s="14"/>
      <c r="Y157" s="14"/>
      <c r="Z157" s="14"/>
      <c r="AA157" s="14"/>
      <c r="AB157" s="14"/>
      <c r="AC157" s="14"/>
      <c r="AD157" s="14"/>
      <c r="AE157" s="14"/>
      <c r="AT157" s="255" t="s">
        <v>238</v>
      </c>
      <c r="AU157" s="255" t="s">
        <v>78</v>
      </c>
      <c r="AV157" s="14" t="s">
        <v>78</v>
      </c>
      <c r="AW157" s="14" t="s">
        <v>31</v>
      </c>
      <c r="AX157" s="14" t="s">
        <v>69</v>
      </c>
      <c r="AY157" s="255" t="s">
        <v>225</v>
      </c>
    </row>
    <row r="158" s="15" customFormat="1">
      <c r="A158" s="15"/>
      <c r="B158" s="256"/>
      <c r="C158" s="257"/>
      <c r="D158" s="233" t="s">
        <v>238</v>
      </c>
      <c r="E158" s="258" t="s">
        <v>143</v>
      </c>
      <c r="F158" s="259" t="s">
        <v>243</v>
      </c>
      <c r="G158" s="257"/>
      <c r="H158" s="260">
        <v>15.557</v>
      </c>
      <c r="I158" s="261"/>
      <c r="J158" s="257"/>
      <c r="K158" s="257"/>
      <c r="L158" s="262"/>
      <c r="M158" s="263"/>
      <c r="N158" s="264"/>
      <c r="O158" s="264"/>
      <c r="P158" s="264"/>
      <c r="Q158" s="264"/>
      <c r="R158" s="264"/>
      <c r="S158" s="264"/>
      <c r="T158" s="265"/>
      <c r="U158" s="15"/>
      <c r="V158" s="15"/>
      <c r="W158" s="15"/>
      <c r="X158" s="15"/>
      <c r="Y158" s="15"/>
      <c r="Z158" s="15"/>
      <c r="AA158" s="15"/>
      <c r="AB158" s="15"/>
      <c r="AC158" s="15"/>
      <c r="AD158" s="15"/>
      <c r="AE158" s="15"/>
      <c r="AT158" s="266" t="s">
        <v>238</v>
      </c>
      <c r="AU158" s="266" t="s">
        <v>78</v>
      </c>
      <c r="AV158" s="15" t="s">
        <v>244</v>
      </c>
      <c r="AW158" s="15" t="s">
        <v>31</v>
      </c>
      <c r="AX158" s="15" t="s">
        <v>76</v>
      </c>
      <c r="AY158" s="266" t="s">
        <v>225</v>
      </c>
    </row>
    <row r="159" s="2" customFormat="1" ht="16.5" customHeight="1">
      <c r="A159" s="39"/>
      <c r="B159" s="40"/>
      <c r="C159" s="278" t="s">
        <v>296</v>
      </c>
      <c r="D159" s="278" t="s">
        <v>255</v>
      </c>
      <c r="E159" s="279" t="s">
        <v>297</v>
      </c>
      <c r="F159" s="280" t="s">
        <v>298</v>
      </c>
      <c r="G159" s="281" t="s">
        <v>258</v>
      </c>
      <c r="H159" s="282">
        <v>2.1779999999999999</v>
      </c>
      <c r="I159" s="283"/>
      <c r="J159" s="284">
        <f>ROUND(I159*H159,2)</f>
        <v>0</v>
      </c>
      <c r="K159" s="280" t="s">
        <v>249</v>
      </c>
      <c r="L159" s="285"/>
      <c r="M159" s="286" t="s">
        <v>19</v>
      </c>
      <c r="N159" s="287" t="s">
        <v>40</v>
      </c>
      <c r="O159" s="85"/>
      <c r="P159" s="224">
        <f>O159*H159</f>
        <v>0</v>
      </c>
      <c r="Q159" s="224">
        <v>1</v>
      </c>
      <c r="R159" s="224">
        <f>Q159*H159</f>
        <v>2.1779999999999999</v>
      </c>
      <c r="S159" s="224">
        <v>0</v>
      </c>
      <c r="T159" s="225">
        <f>S159*H159</f>
        <v>0</v>
      </c>
      <c r="U159" s="39"/>
      <c r="V159" s="39"/>
      <c r="W159" s="39"/>
      <c r="X159" s="39"/>
      <c r="Y159" s="39"/>
      <c r="Z159" s="39"/>
      <c r="AA159" s="39"/>
      <c r="AB159" s="39"/>
      <c r="AC159" s="39"/>
      <c r="AD159" s="39"/>
      <c r="AE159" s="39"/>
      <c r="AR159" s="226" t="s">
        <v>259</v>
      </c>
      <c r="AT159" s="226" t="s">
        <v>255</v>
      </c>
      <c r="AU159" s="226" t="s">
        <v>78</v>
      </c>
      <c r="AY159" s="18" t="s">
        <v>225</v>
      </c>
      <c r="BE159" s="227">
        <f>IF(N159="základní",J159,0)</f>
        <v>0</v>
      </c>
      <c r="BF159" s="227">
        <f>IF(N159="snížená",J159,0)</f>
        <v>0</v>
      </c>
      <c r="BG159" s="227">
        <f>IF(N159="zákl. přenesená",J159,0)</f>
        <v>0</v>
      </c>
      <c r="BH159" s="227">
        <f>IF(N159="sníž. přenesená",J159,0)</f>
        <v>0</v>
      </c>
      <c r="BI159" s="227">
        <f>IF(N159="nulová",J159,0)</f>
        <v>0</v>
      </c>
      <c r="BJ159" s="18" t="s">
        <v>76</v>
      </c>
      <c r="BK159" s="227">
        <f>ROUND(I159*H159,2)</f>
        <v>0</v>
      </c>
      <c r="BL159" s="18" t="s">
        <v>232</v>
      </c>
      <c r="BM159" s="226" t="s">
        <v>299</v>
      </c>
    </row>
    <row r="160" s="14" customFormat="1">
      <c r="A160" s="14"/>
      <c r="B160" s="245"/>
      <c r="C160" s="246"/>
      <c r="D160" s="233" t="s">
        <v>238</v>
      </c>
      <c r="E160" s="247" t="s">
        <v>19</v>
      </c>
      <c r="F160" s="248" t="s">
        <v>300</v>
      </c>
      <c r="G160" s="246"/>
      <c r="H160" s="249">
        <v>2.1779999999999999</v>
      </c>
      <c r="I160" s="250"/>
      <c r="J160" s="246"/>
      <c r="K160" s="246"/>
      <c r="L160" s="251"/>
      <c r="M160" s="252"/>
      <c r="N160" s="253"/>
      <c r="O160" s="253"/>
      <c r="P160" s="253"/>
      <c r="Q160" s="253"/>
      <c r="R160" s="253"/>
      <c r="S160" s="253"/>
      <c r="T160" s="254"/>
      <c r="U160" s="14"/>
      <c r="V160" s="14"/>
      <c r="W160" s="14"/>
      <c r="X160" s="14"/>
      <c r="Y160" s="14"/>
      <c r="Z160" s="14"/>
      <c r="AA160" s="14"/>
      <c r="AB160" s="14"/>
      <c r="AC160" s="14"/>
      <c r="AD160" s="14"/>
      <c r="AE160" s="14"/>
      <c r="AT160" s="255" t="s">
        <v>238</v>
      </c>
      <c r="AU160" s="255" t="s">
        <v>78</v>
      </c>
      <c r="AV160" s="14" t="s">
        <v>78</v>
      </c>
      <c r="AW160" s="14" t="s">
        <v>31</v>
      </c>
      <c r="AX160" s="14" t="s">
        <v>76</v>
      </c>
      <c r="AY160" s="255" t="s">
        <v>225</v>
      </c>
    </row>
    <row r="161" s="12" customFormat="1" ht="22.8" customHeight="1">
      <c r="A161" s="12"/>
      <c r="B161" s="199"/>
      <c r="C161" s="200"/>
      <c r="D161" s="201" t="s">
        <v>68</v>
      </c>
      <c r="E161" s="213" t="s">
        <v>78</v>
      </c>
      <c r="F161" s="213" t="s">
        <v>301</v>
      </c>
      <c r="G161" s="200"/>
      <c r="H161" s="200"/>
      <c r="I161" s="203"/>
      <c r="J161" s="214">
        <f>BK161</f>
        <v>0</v>
      </c>
      <c r="K161" s="200"/>
      <c r="L161" s="205"/>
      <c r="M161" s="206"/>
      <c r="N161" s="207"/>
      <c r="O161" s="207"/>
      <c r="P161" s="208">
        <f>SUM(P162:P180)</f>
        <v>0</v>
      </c>
      <c r="Q161" s="207"/>
      <c r="R161" s="208">
        <f>SUM(R162:R180)</f>
        <v>39.012779771550001</v>
      </c>
      <c r="S161" s="207"/>
      <c r="T161" s="209">
        <f>SUM(T162:T180)</f>
        <v>0</v>
      </c>
      <c r="U161" s="12"/>
      <c r="V161" s="12"/>
      <c r="W161" s="12"/>
      <c r="X161" s="12"/>
      <c r="Y161" s="12"/>
      <c r="Z161" s="12"/>
      <c r="AA161" s="12"/>
      <c r="AB161" s="12"/>
      <c r="AC161" s="12"/>
      <c r="AD161" s="12"/>
      <c r="AE161" s="12"/>
      <c r="AR161" s="210" t="s">
        <v>76</v>
      </c>
      <c r="AT161" s="211" t="s">
        <v>68</v>
      </c>
      <c r="AU161" s="211" t="s">
        <v>76</v>
      </c>
      <c r="AY161" s="210" t="s">
        <v>225</v>
      </c>
      <c r="BK161" s="212">
        <f>SUM(BK162:BK180)</f>
        <v>0</v>
      </c>
    </row>
    <row r="162" s="2" customFormat="1" ht="24.15" customHeight="1">
      <c r="A162" s="39"/>
      <c r="B162" s="40"/>
      <c r="C162" s="215" t="s">
        <v>160</v>
      </c>
      <c r="D162" s="215" t="s">
        <v>227</v>
      </c>
      <c r="E162" s="216" t="s">
        <v>302</v>
      </c>
      <c r="F162" s="217" t="s">
        <v>303</v>
      </c>
      <c r="G162" s="218" t="s">
        <v>290</v>
      </c>
      <c r="H162" s="219">
        <v>197.059</v>
      </c>
      <c r="I162" s="220"/>
      <c r="J162" s="221">
        <f>ROUND(I162*H162,2)</f>
        <v>0</v>
      </c>
      <c r="K162" s="217" t="s">
        <v>249</v>
      </c>
      <c r="L162" s="45"/>
      <c r="M162" s="222" t="s">
        <v>19</v>
      </c>
      <c r="N162" s="223" t="s">
        <v>40</v>
      </c>
      <c r="O162" s="85"/>
      <c r="P162" s="224">
        <f>O162*H162</f>
        <v>0</v>
      </c>
      <c r="Q162" s="224">
        <v>0.00030945000000000001</v>
      </c>
      <c r="R162" s="224">
        <f>Q162*H162</f>
        <v>0.060979907550000004</v>
      </c>
      <c r="S162" s="224">
        <v>0</v>
      </c>
      <c r="T162" s="225">
        <f>S162*H162</f>
        <v>0</v>
      </c>
      <c r="U162" s="39"/>
      <c r="V162" s="39"/>
      <c r="W162" s="39"/>
      <c r="X162" s="39"/>
      <c r="Y162" s="39"/>
      <c r="Z162" s="39"/>
      <c r="AA162" s="39"/>
      <c r="AB162" s="39"/>
      <c r="AC162" s="39"/>
      <c r="AD162" s="39"/>
      <c r="AE162" s="39"/>
      <c r="AR162" s="226" t="s">
        <v>232</v>
      </c>
      <c r="AT162" s="226" t="s">
        <v>227</v>
      </c>
      <c r="AU162" s="226" t="s">
        <v>78</v>
      </c>
      <c r="AY162" s="18" t="s">
        <v>225</v>
      </c>
      <c r="BE162" s="227">
        <f>IF(N162="základní",J162,0)</f>
        <v>0</v>
      </c>
      <c r="BF162" s="227">
        <f>IF(N162="snížená",J162,0)</f>
        <v>0</v>
      </c>
      <c r="BG162" s="227">
        <f>IF(N162="zákl. přenesená",J162,0)</f>
        <v>0</v>
      </c>
      <c r="BH162" s="227">
        <f>IF(N162="sníž. přenesená",J162,0)</f>
        <v>0</v>
      </c>
      <c r="BI162" s="227">
        <f>IF(N162="nulová",J162,0)</f>
        <v>0</v>
      </c>
      <c r="BJ162" s="18" t="s">
        <v>76</v>
      </c>
      <c r="BK162" s="227">
        <f>ROUND(I162*H162,2)</f>
        <v>0</v>
      </c>
      <c r="BL162" s="18" t="s">
        <v>232</v>
      </c>
      <c r="BM162" s="226" t="s">
        <v>304</v>
      </c>
    </row>
    <row r="163" s="2" customFormat="1">
      <c r="A163" s="39"/>
      <c r="B163" s="40"/>
      <c r="C163" s="41"/>
      <c r="D163" s="228" t="s">
        <v>234</v>
      </c>
      <c r="E163" s="41"/>
      <c r="F163" s="229" t="s">
        <v>305</v>
      </c>
      <c r="G163" s="41"/>
      <c r="H163" s="41"/>
      <c r="I163" s="230"/>
      <c r="J163" s="41"/>
      <c r="K163" s="41"/>
      <c r="L163" s="45"/>
      <c r="M163" s="231"/>
      <c r="N163" s="232"/>
      <c r="O163" s="85"/>
      <c r="P163" s="85"/>
      <c r="Q163" s="85"/>
      <c r="R163" s="85"/>
      <c r="S163" s="85"/>
      <c r="T163" s="86"/>
      <c r="U163" s="39"/>
      <c r="V163" s="39"/>
      <c r="W163" s="39"/>
      <c r="X163" s="39"/>
      <c r="Y163" s="39"/>
      <c r="Z163" s="39"/>
      <c r="AA163" s="39"/>
      <c r="AB163" s="39"/>
      <c r="AC163" s="39"/>
      <c r="AD163" s="39"/>
      <c r="AE163" s="39"/>
      <c r="AT163" s="18" t="s">
        <v>234</v>
      </c>
      <c r="AU163" s="18" t="s">
        <v>78</v>
      </c>
    </row>
    <row r="164" s="2" customFormat="1">
      <c r="A164" s="39"/>
      <c r="B164" s="40"/>
      <c r="C164" s="41"/>
      <c r="D164" s="233" t="s">
        <v>236</v>
      </c>
      <c r="E164" s="41"/>
      <c r="F164" s="234" t="s">
        <v>306</v>
      </c>
      <c r="G164" s="41"/>
      <c r="H164" s="41"/>
      <c r="I164" s="230"/>
      <c r="J164" s="41"/>
      <c r="K164" s="41"/>
      <c r="L164" s="45"/>
      <c r="M164" s="231"/>
      <c r="N164" s="232"/>
      <c r="O164" s="85"/>
      <c r="P164" s="85"/>
      <c r="Q164" s="85"/>
      <c r="R164" s="85"/>
      <c r="S164" s="85"/>
      <c r="T164" s="86"/>
      <c r="U164" s="39"/>
      <c r="V164" s="39"/>
      <c r="W164" s="39"/>
      <c r="X164" s="39"/>
      <c r="Y164" s="39"/>
      <c r="Z164" s="39"/>
      <c r="AA164" s="39"/>
      <c r="AB164" s="39"/>
      <c r="AC164" s="39"/>
      <c r="AD164" s="39"/>
      <c r="AE164" s="39"/>
      <c r="AT164" s="18" t="s">
        <v>236</v>
      </c>
      <c r="AU164" s="18" t="s">
        <v>78</v>
      </c>
    </row>
    <row r="165" s="13" customFormat="1">
      <c r="A165" s="13"/>
      <c r="B165" s="235"/>
      <c r="C165" s="236"/>
      <c r="D165" s="233" t="s">
        <v>238</v>
      </c>
      <c r="E165" s="237" t="s">
        <v>19</v>
      </c>
      <c r="F165" s="238" t="s">
        <v>307</v>
      </c>
      <c r="G165" s="236"/>
      <c r="H165" s="237" t="s">
        <v>19</v>
      </c>
      <c r="I165" s="239"/>
      <c r="J165" s="236"/>
      <c r="K165" s="236"/>
      <c r="L165" s="240"/>
      <c r="M165" s="241"/>
      <c r="N165" s="242"/>
      <c r="O165" s="242"/>
      <c r="P165" s="242"/>
      <c r="Q165" s="242"/>
      <c r="R165" s="242"/>
      <c r="S165" s="242"/>
      <c r="T165" s="243"/>
      <c r="U165" s="13"/>
      <c r="V165" s="13"/>
      <c r="W165" s="13"/>
      <c r="X165" s="13"/>
      <c r="Y165" s="13"/>
      <c r="Z165" s="13"/>
      <c r="AA165" s="13"/>
      <c r="AB165" s="13"/>
      <c r="AC165" s="13"/>
      <c r="AD165" s="13"/>
      <c r="AE165" s="13"/>
      <c r="AT165" s="244" t="s">
        <v>238</v>
      </c>
      <c r="AU165" s="244" t="s">
        <v>78</v>
      </c>
      <c r="AV165" s="13" t="s">
        <v>76</v>
      </c>
      <c r="AW165" s="13" t="s">
        <v>31</v>
      </c>
      <c r="AX165" s="13" t="s">
        <v>69</v>
      </c>
      <c r="AY165" s="244" t="s">
        <v>225</v>
      </c>
    </row>
    <row r="166" s="14" customFormat="1">
      <c r="A166" s="14"/>
      <c r="B166" s="245"/>
      <c r="C166" s="246"/>
      <c r="D166" s="233" t="s">
        <v>238</v>
      </c>
      <c r="E166" s="247" t="s">
        <v>19</v>
      </c>
      <c r="F166" s="248" t="s">
        <v>308</v>
      </c>
      <c r="G166" s="246"/>
      <c r="H166" s="249">
        <v>197.059</v>
      </c>
      <c r="I166" s="250"/>
      <c r="J166" s="246"/>
      <c r="K166" s="246"/>
      <c r="L166" s="251"/>
      <c r="M166" s="252"/>
      <c r="N166" s="253"/>
      <c r="O166" s="253"/>
      <c r="P166" s="253"/>
      <c r="Q166" s="253"/>
      <c r="R166" s="253"/>
      <c r="S166" s="253"/>
      <c r="T166" s="254"/>
      <c r="U166" s="14"/>
      <c r="V166" s="14"/>
      <c r="W166" s="14"/>
      <c r="X166" s="14"/>
      <c r="Y166" s="14"/>
      <c r="Z166" s="14"/>
      <c r="AA166" s="14"/>
      <c r="AB166" s="14"/>
      <c r="AC166" s="14"/>
      <c r="AD166" s="14"/>
      <c r="AE166" s="14"/>
      <c r="AT166" s="255" t="s">
        <v>238</v>
      </c>
      <c r="AU166" s="255" t="s">
        <v>78</v>
      </c>
      <c r="AV166" s="14" t="s">
        <v>78</v>
      </c>
      <c r="AW166" s="14" t="s">
        <v>31</v>
      </c>
      <c r="AX166" s="14" t="s">
        <v>76</v>
      </c>
      <c r="AY166" s="255" t="s">
        <v>225</v>
      </c>
    </row>
    <row r="167" s="2" customFormat="1" ht="16.5" customHeight="1">
      <c r="A167" s="39"/>
      <c r="B167" s="40"/>
      <c r="C167" s="278" t="s">
        <v>309</v>
      </c>
      <c r="D167" s="278" t="s">
        <v>255</v>
      </c>
      <c r="E167" s="279" t="s">
        <v>310</v>
      </c>
      <c r="F167" s="280" t="s">
        <v>311</v>
      </c>
      <c r="G167" s="281" t="s">
        <v>290</v>
      </c>
      <c r="H167" s="282">
        <v>236.47</v>
      </c>
      <c r="I167" s="283"/>
      <c r="J167" s="284">
        <f>ROUND(I167*H167,2)</f>
        <v>0</v>
      </c>
      <c r="K167" s="280" t="s">
        <v>249</v>
      </c>
      <c r="L167" s="285"/>
      <c r="M167" s="286" t="s">
        <v>19</v>
      </c>
      <c r="N167" s="287" t="s">
        <v>40</v>
      </c>
      <c r="O167" s="85"/>
      <c r="P167" s="224">
        <f>O167*H167</f>
        <v>0</v>
      </c>
      <c r="Q167" s="224">
        <v>0.00029999999999999997</v>
      </c>
      <c r="R167" s="224">
        <f>Q167*H167</f>
        <v>0.07094099999999999</v>
      </c>
      <c r="S167" s="224">
        <v>0</v>
      </c>
      <c r="T167" s="225">
        <f>S167*H167</f>
        <v>0</v>
      </c>
      <c r="U167" s="39"/>
      <c r="V167" s="39"/>
      <c r="W167" s="39"/>
      <c r="X167" s="39"/>
      <c r="Y167" s="39"/>
      <c r="Z167" s="39"/>
      <c r="AA167" s="39"/>
      <c r="AB167" s="39"/>
      <c r="AC167" s="39"/>
      <c r="AD167" s="39"/>
      <c r="AE167" s="39"/>
      <c r="AR167" s="226" t="s">
        <v>259</v>
      </c>
      <c r="AT167" s="226" t="s">
        <v>255</v>
      </c>
      <c r="AU167" s="226" t="s">
        <v>78</v>
      </c>
      <c r="AY167" s="18" t="s">
        <v>225</v>
      </c>
      <c r="BE167" s="227">
        <f>IF(N167="základní",J167,0)</f>
        <v>0</v>
      </c>
      <c r="BF167" s="227">
        <f>IF(N167="snížená",J167,0)</f>
        <v>0</v>
      </c>
      <c r="BG167" s="227">
        <f>IF(N167="zákl. přenesená",J167,0)</f>
        <v>0</v>
      </c>
      <c r="BH167" s="227">
        <f>IF(N167="sníž. přenesená",J167,0)</f>
        <v>0</v>
      </c>
      <c r="BI167" s="227">
        <f>IF(N167="nulová",J167,0)</f>
        <v>0</v>
      </c>
      <c r="BJ167" s="18" t="s">
        <v>76</v>
      </c>
      <c r="BK167" s="227">
        <f>ROUND(I167*H167,2)</f>
        <v>0</v>
      </c>
      <c r="BL167" s="18" t="s">
        <v>232</v>
      </c>
      <c r="BM167" s="226" t="s">
        <v>312</v>
      </c>
    </row>
    <row r="168" s="13" customFormat="1">
      <c r="A168" s="13"/>
      <c r="B168" s="235"/>
      <c r="C168" s="236"/>
      <c r="D168" s="233" t="s">
        <v>238</v>
      </c>
      <c r="E168" s="237" t="s">
        <v>19</v>
      </c>
      <c r="F168" s="238" t="s">
        <v>313</v>
      </c>
      <c r="G168" s="236"/>
      <c r="H168" s="237" t="s">
        <v>19</v>
      </c>
      <c r="I168" s="239"/>
      <c r="J168" s="236"/>
      <c r="K168" s="236"/>
      <c r="L168" s="240"/>
      <c r="M168" s="241"/>
      <c r="N168" s="242"/>
      <c r="O168" s="242"/>
      <c r="P168" s="242"/>
      <c r="Q168" s="242"/>
      <c r="R168" s="242"/>
      <c r="S168" s="242"/>
      <c r="T168" s="243"/>
      <c r="U168" s="13"/>
      <c r="V168" s="13"/>
      <c r="W168" s="13"/>
      <c r="X168" s="13"/>
      <c r="Y168" s="13"/>
      <c r="Z168" s="13"/>
      <c r="AA168" s="13"/>
      <c r="AB168" s="13"/>
      <c r="AC168" s="13"/>
      <c r="AD168" s="13"/>
      <c r="AE168" s="13"/>
      <c r="AT168" s="244" t="s">
        <v>238</v>
      </c>
      <c r="AU168" s="244" t="s">
        <v>78</v>
      </c>
      <c r="AV168" s="13" t="s">
        <v>76</v>
      </c>
      <c r="AW168" s="13" t="s">
        <v>31</v>
      </c>
      <c r="AX168" s="13" t="s">
        <v>69</v>
      </c>
      <c r="AY168" s="244" t="s">
        <v>225</v>
      </c>
    </row>
    <row r="169" s="13" customFormat="1">
      <c r="A169" s="13"/>
      <c r="B169" s="235"/>
      <c r="C169" s="236"/>
      <c r="D169" s="233" t="s">
        <v>238</v>
      </c>
      <c r="E169" s="237" t="s">
        <v>19</v>
      </c>
      <c r="F169" s="238" t="s">
        <v>307</v>
      </c>
      <c r="G169" s="236"/>
      <c r="H169" s="237" t="s">
        <v>19</v>
      </c>
      <c r="I169" s="239"/>
      <c r="J169" s="236"/>
      <c r="K169" s="236"/>
      <c r="L169" s="240"/>
      <c r="M169" s="241"/>
      <c r="N169" s="242"/>
      <c r="O169" s="242"/>
      <c r="P169" s="242"/>
      <c r="Q169" s="242"/>
      <c r="R169" s="242"/>
      <c r="S169" s="242"/>
      <c r="T169" s="243"/>
      <c r="U169" s="13"/>
      <c r="V169" s="13"/>
      <c r="W169" s="13"/>
      <c r="X169" s="13"/>
      <c r="Y169" s="13"/>
      <c r="Z169" s="13"/>
      <c r="AA169" s="13"/>
      <c r="AB169" s="13"/>
      <c r="AC169" s="13"/>
      <c r="AD169" s="13"/>
      <c r="AE169" s="13"/>
      <c r="AT169" s="244" t="s">
        <v>238</v>
      </c>
      <c r="AU169" s="244" t="s">
        <v>78</v>
      </c>
      <c r="AV169" s="13" t="s">
        <v>76</v>
      </c>
      <c r="AW169" s="13" t="s">
        <v>31</v>
      </c>
      <c r="AX169" s="13" t="s">
        <v>69</v>
      </c>
      <c r="AY169" s="244" t="s">
        <v>225</v>
      </c>
    </row>
    <row r="170" s="14" customFormat="1">
      <c r="A170" s="14"/>
      <c r="B170" s="245"/>
      <c r="C170" s="246"/>
      <c r="D170" s="233" t="s">
        <v>238</v>
      </c>
      <c r="E170" s="247" t="s">
        <v>19</v>
      </c>
      <c r="F170" s="248" t="s">
        <v>314</v>
      </c>
      <c r="G170" s="246"/>
      <c r="H170" s="249">
        <v>236.47</v>
      </c>
      <c r="I170" s="250"/>
      <c r="J170" s="246"/>
      <c r="K170" s="246"/>
      <c r="L170" s="251"/>
      <c r="M170" s="252"/>
      <c r="N170" s="253"/>
      <c r="O170" s="253"/>
      <c r="P170" s="253"/>
      <c r="Q170" s="253"/>
      <c r="R170" s="253"/>
      <c r="S170" s="253"/>
      <c r="T170" s="254"/>
      <c r="U170" s="14"/>
      <c r="V170" s="14"/>
      <c r="W170" s="14"/>
      <c r="X170" s="14"/>
      <c r="Y170" s="14"/>
      <c r="Z170" s="14"/>
      <c r="AA170" s="14"/>
      <c r="AB170" s="14"/>
      <c r="AC170" s="14"/>
      <c r="AD170" s="14"/>
      <c r="AE170" s="14"/>
      <c r="AT170" s="255" t="s">
        <v>238</v>
      </c>
      <c r="AU170" s="255" t="s">
        <v>78</v>
      </c>
      <c r="AV170" s="14" t="s">
        <v>78</v>
      </c>
      <c r="AW170" s="14" t="s">
        <v>31</v>
      </c>
      <c r="AX170" s="14" t="s">
        <v>76</v>
      </c>
      <c r="AY170" s="255" t="s">
        <v>225</v>
      </c>
    </row>
    <row r="171" s="2" customFormat="1" ht="16.5" customHeight="1">
      <c r="A171" s="39"/>
      <c r="B171" s="40"/>
      <c r="C171" s="215" t="s">
        <v>315</v>
      </c>
      <c r="D171" s="215" t="s">
        <v>227</v>
      </c>
      <c r="E171" s="216" t="s">
        <v>316</v>
      </c>
      <c r="F171" s="217" t="s">
        <v>317</v>
      </c>
      <c r="G171" s="218" t="s">
        <v>230</v>
      </c>
      <c r="H171" s="219">
        <v>20.224</v>
      </c>
      <c r="I171" s="220"/>
      <c r="J171" s="221">
        <f>ROUND(I171*H171,2)</f>
        <v>0</v>
      </c>
      <c r="K171" s="217" t="s">
        <v>249</v>
      </c>
      <c r="L171" s="45"/>
      <c r="M171" s="222" t="s">
        <v>19</v>
      </c>
      <c r="N171" s="223" t="s">
        <v>40</v>
      </c>
      <c r="O171" s="85"/>
      <c r="P171" s="224">
        <f>O171*H171</f>
        <v>0</v>
      </c>
      <c r="Q171" s="224">
        <v>1.9199999999999999</v>
      </c>
      <c r="R171" s="224">
        <f>Q171*H171</f>
        <v>38.830080000000002</v>
      </c>
      <c r="S171" s="224">
        <v>0</v>
      </c>
      <c r="T171" s="225">
        <f>S171*H171</f>
        <v>0</v>
      </c>
      <c r="U171" s="39"/>
      <c r="V171" s="39"/>
      <c r="W171" s="39"/>
      <c r="X171" s="39"/>
      <c r="Y171" s="39"/>
      <c r="Z171" s="39"/>
      <c r="AA171" s="39"/>
      <c r="AB171" s="39"/>
      <c r="AC171" s="39"/>
      <c r="AD171" s="39"/>
      <c r="AE171" s="39"/>
      <c r="AR171" s="226" t="s">
        <v>232</v>
      </c>
      <c r="AT171" s="226" t="s">
        <v>227</v>
      </c>
      <c r="AU171" s="226" t="s">
        <v>78</v>
      </c>
      <c r="AY171" s="18" t="s">
        <v>225</v>
      </c>
      <c r="BE171" s="227">
        <f>IF(N171="základní",J171,0)</f>
        <v>0</v>
      </c>
      <c r="BF171" s="227">
        <f>IF(N171="snížená",J171,0)</f>
        <v>0</v>
      </c>
      <c r="BG171" s="227">
        <f>IF(N171="zákl. přenesená",J171,0)</f>
        <v>0</v>
      </c>
      <c r="BH171" s="227">
        <f>IF(N171="sníž. přenesená",J171,0)</f>
        <v>0</v>
      </c>
      <c r="BI171" s="227">
        <f>IF(N171="nulová",J171,0)</f>
        <v>0</v>
      </c>
      <c r="BJ171" s="18" t="s">
        <v>76</v>
      </c>
      <c r="BK171" s="227">
        <f>ROUND(I171*H171,2)</f>
        <v>0</v>
      </c>
      <c r="BL171" s="18" t="s">
        <v>232</v>
      </c>
      <c r="BM171" s="226" t="s">
        <v>318</v>
      </c>
    </row>
    <row r="172" s="2" customFormat="1">
      <c r="A172" s="39"/>
      <c r="B172" s="40"/>
      <c r="C172" s="41"/>
      <c r="D172" s="228" t="s">
        <v>234</v>
      </c>
      <c r="E172" s="41"/>
      <c r="F172" s="229" t="s">
        <v>319</v>
      </c>
      <c r="G172" s="41"/>
      <c r="H172" s="41"/>
      <c r="I172" s="230"/>
      <c r="J172" s="41"/>
      <c r="K172" s="41"/>
      <c r="L172" s="45"/>
      <c r="M172" s="231"/>
      <c r="N172" s="232"/>
      <c r="O172" s="85"/>
      <c r="P172" s="85"/>
      <c r="Q172" s="85"/>
      <c r="R172" s="85"/>
      <c r="S172" s="85"/>
      <c r="T172" s="86"/>
      <c r="U172" s="39"/>
      <c r="V172" s="39"/>
      <c r="W172" s="39"/>
      <c r="X172" s="39"/>
      <c r="Y172" s="39"/>
      <c r="Z172" s="39"/>
      <c r="AA172" s="39"/>
      <c r="AB172" s="39"/>
      <c r="AC172" s="39"/>
      <c r="AD172" s="39"/>
      <c r="AE172" s="39"/>
      <c r="AT172" s="18" t="s">
        <v>234</v>
      </c>
      <c r="AU172" s="18" t="s">
        <v>78</v>
      </c>
    </row>
    <row r="173" s="2" customFormat="1">
      <c r="A173" s="39"/>
      <c r="B173" s="40"/>
      <c r="C173" s="41"/>
      <c r="D173" s="233" t="s">
        <v>236</v>
      </c>
      <c r="E173" s="41"/>
      <c r="F173" s="234" t="s">
        <v>320</v>
      </c>
      <c r="G173" s="41"/>
      <c r="H173" s="41"/>
      <c r="I173" s="230"/>
      <c r="J173" s="41"/>
      <c r="K173" s="41"/>
      <c r="L173" s="45"/>
      <c r="M173" s="231"/>
      <c r="N173" s="232"/>
      <c r="O173" s="85"/>
      <c r="P173" s="85"/>
      <c r="Q173" s="85"/>
      <c r="R173" s="85"/>
      <c r="S173" s="85"/>
      <c r="T173" s="86"/>
      <c r="U173" s="39"/>
      <c r="V173" s="39"/>
      <c r="W173" s="39"/>
      <c r="X173" s="39"/>
      <c r="Y173" s="39"/>
      <c r="Z173" s="39"/>
      <c r="AA173" s="39"/>
      <c r="AB173" s="39"/>
      <c r="AC173" s="39"/>
      <c r="AD173" s="39"/>
      <c r="AE173" s="39"/>
      <c r="AT173" s="18" t="s">
        <v>236</v>
      </c>
      <c r="AU173" s="18" t="s">
        <v>78</v>
      </c>
    </row>
    <row r="174" s="13" customFormat="1">
      <c r="A174" s="13"/>
      <c r="B174" s="235"/>
      <c r="C174" s="236"/>
      <c r="D174" s="233" t="s">
        <v>238</v>
      </c>
      <c r="E174" s="237" t="s">
        <v>19</v>
      </c>
      <c r="F174" s="238" t="s">
        <v>321</v>
      </c>
      <c r="G174" s="236"/>
      <c r="H174" s="237" t="s">
        <v>19</v>
      </c>
      <c r="I174" s="239"/>
      <c r="J174" s="236"/>
      <c r="K174" s="236"/>
      <c r="L174" s="240"/>
      <c r="M174" s="241"/>
      <c r="N174" s="242"/>
      <c r="O174" s="242"/>
      <c r="P174" s="242"/>
      <c r="Q174" s="242"/>
      <c r="R174" s="242"/>
      <c r="S174" s="242"/>
      <c r="T174" s="243"/>
      <c r="U174" s="13"/>
      <c r="V174" s="13"/>
      <c r="W174" s="13"/>
      <c r="X174" s="13"/>
      <c r="Y174" s="13"/>
      <c r="Z174" s="13"/>
      <c r="AA174" s="13"/>
      <c r="AB174" s="13"/>
      <c r="AC174" s="13"/>
      <c r="AD174" s="13"/>
      <c r="AE174" s="13"/>
      <c r="AT174" s="244" t="s">
        <v>238</v>
      </c>
      <c r="AU174" s="244" t="s">
        <v>78</v>
      </c>
      <c r="AV174" s="13" t="s">
        <v>76</v>
      </c>
      <c r="AW174" s="13" t="s">
        <v>31</v>
      </c>
      <c r="AX174" s="13" t="s">
        <v>69</v>
      </c>
      <c r="AY174" s="244" t="s">
        <v>225</v>
      </c>
    </row>
    <row r="175" s="14" customFormat="1">
      <c r="A175" s="14"/>
      <c r="B175" s="245"/>
      <c r="C175" s="246"/>
      <c r="D175" s="233" t="s">
        <v>238</v>
      </c>
      <c r="E175" s="247" t="s">
        <v>19</v>
      </c>
      <c r="F175" s="248" t="s">
        <v>322</v>
      </c>
      <c r="G175" s="246"/>
      <c r="H175" s="249">
        <v>20.224</v>
      </c>
      <c r="I175" s="250"/>
      <c r="J175" s="246"/>
      <c r="K175" s="246"/>
      <c r="L175" s="251"/>
      <c r="M175" s="252"/>
      <c r="N175" s="253"/>
      <c r="O175" s="253"/>
      <c r="P175" s="253"/>
      <c r="Q175" s="253"/>
      <c r="R175" s="253"/>
      <c r="S175" s="253"/>
      <c r="T175" s="254"/>
      <c r="U175" s="14"/>
      <c r="V175" s="14"/>
      <c r="W175" s="14"/>
      <c r="X175" s="14"/>
      <c r="Y175" s="14"/>
      <c r="Z175" s="14"/>
      <c r="AA175" s="14"/>
      <c r="AB175" s="14"/>
      <c r="AC175" s="14"/>
      <c r="AD175" s="14"/>
      <c r="AE175" s="14"/>
      <c r="AT175" s="255" t="s">
        <v>238</v>
      </c>
      <c r="AU175" s="255" t="s">
        <v>78</v>
      </c>
      <c r="AV175" s="14" t="s">
        <v>78</v>
      </c>
      <c r="AW175" s="14" t="s">
        <v>31</v>
      </c>
      <c r="AX175" s="14" t="s">
        <v>76</v>
      </c>
      <c r="AY175" s="255" t="s">
        <v>225</v>
      </c>
    </row>
    <row r="176" s="2" customFormat="1" ht="16.5" customHeight="1">
      <c r="A176" s="39"/>
      <c r="B176" s="40"/>
      <c r="C176" s="215" t="s">
        <v>323</v>
      </c>
      <c r="D176" s="215" t="s">
        <v>227</v>
      </c>
      <c r="E176" s="216" t="s">
        <v>324</v>
      </c>
      <c r="F176" s="217" t="s">
        <v>325</v>
      </c>
      <c r="G176" s="218" t="s">
        <v>326</v>
      </c>
      <c r="H176" s="219">
        <v>103.715</v>
      </c>
      <c r="I176" s="220"/>
      <c r="J176" s="221">
        <f>ROUND(I176*H176,2)</f>
        <v>0</v>
      </c>
      <c r="K176" s="217" t="s">
        <v>249</v>
      </c>
      <c r="L176" s="45"/>
      <c r="M176" s="222" t="s">
        <v>19</v>
      </c>
      <c r="N176" s="223" t="s">
        <v>40</v>
      </c>
      <c r="O176" s="85"/>
      <c r="P176" s="224">
        <f>O176*H176</f>
        <v>0</v>
      </c>
      <c r="Q176" s="224">
        <v>0.00048959999999999997</v>
      </c>
      <c r="R176" s="224">
        <f>Q176*H176</f>
        <v>0.050778864</v>
      </c>
      <c r="S176" s="224">
        <v>0</v>
      </c>
      <c r="T176" s="225">
        <f>S176*H176</f>
        <v>0</v>
      </c>
      <c r="U176" s="39"/>
      <c r="V176" s="39"/>
      <c r="W176" s="39"/>
      <c r="X176" s="39"/>
      <c r="Y176" s="39"/>
      <c r="Z176" s="39"/>
      <c r="AA176" s="39"/>
      <c r="AB176" s="39"/>
      <c r="AC176" s="39"/>
      <c r="AD176" s="39"/>
      <c r="AE176" s="39"/>
      <c r="AR176" s="226" t="s">
        <v>232</v>
      </c>
      <c r="AT176" s="226" t="s">
        <v>227</v>
      </c>
      <c r="AU176" s="226" t="s">
        <v>78</v>
      </c>
      <c r="AY176" s="18" t="s">
        <v>225</v>
      </c>
      <c r="BE176" s="227">
        <f>IF(N176="základní",J176,0)</f>
        <v>0</v>
      </c>
      <c r="BF176" s="227">
        <f>IF(N176="snížená",J176,0)</f>
        <v>0</v>
      </c>
      <c r="BG176" s="227">
        <f>IF(N176="zákl. přenesená",J176,0)</f>
        <v>0</v>
      </c>
      <c r="BH176" s="227">
        <f>IF(N176="sníž. přenesená",J176,0)</f>
        <v>0</v>
      </c>
      <c r="BI176" s="227">
        <f>IF(N176="nulová",J176,0)</f>
        <v>0</v>
      </c>
      <c r="BJ176" s="18" t="s">
        <v>76</v>
      </c>
      <c r="BK176" s="227">
        <f>ROUND(I176*H176,2)</f>
        <v>0</v>
      </c>
      <c r="BL176" s="18" t="s">
        <v>232</v>
      </c>
      <c r="BM176" s="226" t="s">
        <v>327</v>
      </c>
    </row>
    <row r="177" s="2" customFormat="1">
      <c r="A177" s="39"/>
      <c r="B177" s="40"/>
      <c r="C177" s="41"/>
      <c r="D177" s="228" t="s">
        <v>234</v>
      </c>
      <c r="E177" s="41"/>
      <c r="F177" s="229" t="s">
        <v>328</v>
      </c>
      <c r="G177" s="41"/>
      <c r="H177" s="41"/>
      <c r="I177" s="230"/>
      <c r="J177" s="41"/>
      <c r="K177" s="41"/>
      <c r="L177" s="45"/>
      <c r="M177" s="231"/>
      <c r="N177" s="232"/>
      <c r="O177" s="85"/>
      <c r="P177" s="85"/>
      <c r="Q177" s="85"/>
      <c r="R177" s="85"/>
      <c r="S177" s="85"/>
      <c r="T177" s="86"/>
      <c r="U177" s="39"/>
      <c r="V177" s="39"/>
      <c r="W177" s="39"/>
      <c r="X177" s="39"/>
      <c r="Y177" s="39"/>
      <c r="Z177" s="39"/>
      <c r="AA177" s="39"/>
      <c r="AB177" s="39"/>
      <c r="AC177" s="39"/>
      <c r="AD177" s="39"/>
      <c r="AE177" s="39"/>
      <c r="AT177" s="18" t="s">
        <v>234</v>
      </c>
      <c r="AU177" s="18" t="s">
        <v>78</v>
      </c>
    </row>
    <row r="178" s="2" customFormat="1">
      <c r="A178" s="39"/>
      <c r="B178" s="40"/>
      <c r="C178" s="41"/>
      <c r="D178" s="233" t="s">
        <v>236</v>
      </c>
      <c r="E178" s="41"/>
      <c r="F178" s="234" t="s">
        <v>329</v>
      </c>
      <c r="G178" s="41"/>
      <c r="H178" s="41"/>
      <c r="I178" s="230"/>
      <c r="J178" s="41"/>
      <c r="K178" s="41"/>
      <c r="L178" s="45"/>
      <c r="M178" s="231"/>
      <c r="N178" s="232"/>
      <c r="O178" s="85"/>
      <c r="P178" s="85"/>
      <c r="Q178" s="85"/>
      <c r="R178" s="85"/>
      <c r="S178" s="85"/>
      <c r="T178" s="86"/>
      <c r="U178" s="39"/>
      <c r="V178" s="39"/>
      <c r="W178" s="39"/>
      <c r="X178" s="39"/>
      <c r="Y178" s="39"/>
      <c r="Z178" s="39"/>
      <c r="AA178" s="39"/>
      <c r="AB178" s="39"/>
      <c r="AC178" s="39"/>
      <c r="AD178" s="39"/>
      <c r="AE178" s="39"/>
      <c r="AT178" s="18" t="s">
        <v>236</v>
      </c>
      <c r="AU178" s="18" t="s">
        <v>78</v>
      </c>
    </row>
    <row r="179" s="13" customFormat="1">
      <c r="A179" s="13"/>
      <c r="B179" s="235"/>
      <c r="C179" s="236"/>
      <c r="D179" s="233" t="s">
        <v>238</v>
      </c>
      <c r="E179" s="237" t="s">
        <v>19</v>
      </c>
      <c r="F179" s="238" t="s">
        <v>330</v>
      </c>
      <c r="G179" s="236"/>
      <c r="H179" s="237" t="s">
        <v>19</v>
      </c>
      <c r="I179" s="239"/>
      <c r="J179" s="236"/>
      <c r="K179" s="236"/>
      <c r="L179" s="240"/>
      <c r="M179" s="241"/>
      <c r="N179" s="242"/>
      <c r="O179" s="242"/>
      <c r="P179" s="242"/>
      <c r="Q179" s="242"/>
      <c r="R179" s="242"/>
      <c r="S179" s="242"/>
      <c r="T179" s="243"/>
      <c r="U179" s="13"/>
      <c r="V179" s="13"/>
      <c r="W179" s="13"/>
      <c r="X179" s="13"/>
      <c r="Y179" s="13"/>
      <c r="Z179" s="13"/>
      <c r="AA179" s="13"/>
      <c r="AB179" s="13"/>
      <c r="AC179" s="13"/>
      <c r="AD179" s="13"/>
      <c r="AE179" s="13"/>
      <c r="AT179" s="244" t="s">
        <v>238</v>
      </c>
      <c r="AU179" s="244" t="s">
        <v>78</v>
      </c>
      <c r="AV179" s="13" t="s">
        <v>76</v>
      </c>
      <c r="AW179" s="13" t="s">
        <v>31</v>
      </c>
      <c r="AX179" s="13" t="s">
        <v>69</v>
      </c>
      <c r="AY179" s="244" t="s">
        <v>225</v>
      </c>
    </row>
    <row r="180" s="14" customFormat="1">
      <c r="A180" s="14"/>
      <c r="B180" s="245"/>
      <c r="C180" s="246"/>
      <c r="D180" s="233" t="s">
        <v>238</v>
      </c>
      <c r="E180" s="247" t="s">
        <v>19</v>
      </c>
      <c r="F180" s="248" t="s">
        <v>147</v>
      </c>
      <c r="G180" s="246"/>
      <c r="H180" s="249">
        <v>103.715</v>
      </c>
      <c r="I180" s="250"/>
      <c r="J180" s="246"/>
      <c r="K180" s="246"/>
      <c r="L180" s="251"/>
      <c r="M180" s="252"/>
      <c r="N180" s="253"/>
      <c r="O180" s="253"/>
      <c r="P180" s="253"/>
      <c r="Q180" s="253"/>
      <c r="R180" s="253"/>
      <c r="S180" s="253"/>
      <c r="T180" s="254"/>
      <c r="U180" s="14"/>
      <c r="V180" s="14"/>
      <c r="W180" s="14"/>
      <c r="X180" s="14"/>
      <c r="Y180" s="14"/>
      <c r="Z180" s="14"/>
      <c r="AA180" s="14"/>
      <c r="AB180" s="14"/>
      <c r="AC180" s="14"/>
      <c r="AD180" s="14"/>
      <c r="AE180" s="14"/>
      <c r="AT180" s="255" t="s">
        <v>238</v>
      </c>
      <c r="AU180" s="255" t="s">
        <v>78</v>
      </c>
      <c r="AV180" s="14" t="s">
        <v>78</v>
      </c>
      <c r="AW180" s="14" t="s">
        <v>31</v>
      </c>
      <c r="AX180" s="14" t="s">
        <v>76</v>
      </c>
      <c r="AY180" s="255" t="s">
        <v>225</v>
      </c>
    </row>
    <row r="181" s="12" customFormat="1" ht="22.8" customHeight="1">
      <c r="A181" s="12"/>
      <c r="B181" s="199"/>
      <c r="C181" s="200"/>
      <c r="D181" s="201" t="s">
        <v>68</v>
      </c>
      <c r="E181" s="213" t="s">
        <v>244</v>
      </c>
      <c r="F181" s="213" t="s">
        <v>331</v>
      </c>
      <c r="G181" s="200"/>
      <c r="H181" s="200"/>
      <c r="I181" s="203"/>
      <c r="J181" s="214">
        <f>BK181</f>
        <v>0</v>
      </c>
      <c r="K181" s="200"/>
      <c r="L181" s="205"/>
      <c r="M181" s="206"/>
      <c r="N181" s="207"/>
      <c r="O181" s="207"/>
      <c r="P181" s="208">
        <f>SUM(P182:P213)</f>
        <v>0</v>
      </c>
      <c r="Q181" s="207"/>
      <c r="R181" s="208">
        <f>SUM(R182:R213)</f>
        <v>13.521631916400001</v>
      </c>
      <c r="S181" s="207"/>
      <c r="T181" s="209">
        <f>SUM(T182:T213)</f>
        <v>5.9450000000000008E-05</v>
      </c>
      <c r="U181" s="12"/>
      <c r="V181" s="12"/>
      <c r="W181" s="12"/>
      <c r="X181" s="12"/>
      <c r="Y181" s="12"/>
      <c r="Z181" s="12"/>
      <c r="AA181" s="12"/>
      <c r="AB181" s="12"/>
      <c r="AC181" s="12"/>
      <c r="AD181" s="12"/>
      <c r="AE181" s="12"/>
      <c r="AR181" s="210" t="s">
        <v>76</v>
      </c>
      <c r="AT181" s="211" t="s">
        <v>68</v>
      </c>
      <c r="AU181" s="211" t="s">
        <v>76</v>
      </c>
      <c r="AY181" s="210" t="s">
        <v>225</v>
      </c>
      <c r="BK181" s="212">
        <f>SUM(BK182:BK213)</f>
        <v>0</v>
      </c>
    </row>
    <row r="182" s="2" customFormat="1" ht="24.15" customHeight="1">
      <c r="A182" s="39"/>
      <c r="B182" s="40"/>
      <c r="C182" s="215" t="s">
        <v>332</v>
      </c>
      <c r="D182" s="215" t="s">
        <v>227</v>
      </c>
      <c r="E182" s="216" t="s">
        <v>333</v>
      </c>
      <c r="F182" s="217" t="s">
        <v>334</v>
      </c>
      <c r="G182" s="218" t="s">
        <v>290</v>
      </c>
      <c r="H182" s="219">
        <v>197.059</v>
      </c>
      <c r="I182" s="220"/>
      <c r="J182" s="221">
        <f>ROUND(I182*H182,2)</f>
        <v>0</v>
      </c>
      <c r="K182" s="217" t="s">
        <v>249</v>
      </c>
      <c r="L182" s="45"/>
      <c r="M182" s="222" t="s">
        <v>19</v>
      </c>
      <c r="N182" s="223" t="s">
        <v>40</v>
      </c>
      <c r="O182" s="85"/>
      <c r="P182" s="224">
        <f>O182*H182</f>
        <v>0</v>
      </c>
      <c r="Q182" s="224">
        <v>0.028570000000000002</v>
      </c>
      <c r="R182" s="224">
        <f>Q182*H182</f>
        <v>5.6299756300000006</v>
      </c>
      <c r="S182" s="224">
        <v>0</v>
      </c>
      <c r="T182" s="225">
        <f>S182*H182</f>
        <v>0</v>
      </c>
      <c r="U182" s="39"/>
      <c r="V182" s="39"/>
      <c r="W182" s="39"/>
      <c r="X182" s="39"/>
      <c r="Y182" s="39"/>
      <c r="Z182" s="39"/>
      <c r="AA182" s="39"/>
      <c r="AB182" s="39"/>
      <c r="AC182" s="39"/>
      <c r="AD182" s="39"/>
      <c r="AE182" s="39"/>
      <c r="AR182" s="226" t="s">
        <v>232</v>
      </c>
      <c r="AT182" s="226" t="s">
        <v>227</v>
      </c>
      <c r="AU182" s="226" t="s">
        <v>78</v>
      </c>
      <c r="AY182" s="18" t="s">
        <v>225</v>
      </c>
      <c r="BE182" s="227">
        <f>IF(N182="základní",J182,0)</f>
        <v>0</v>
      </c>
      <c r="BF182" s="227">
        <f>IF(N182="snížená",J182,0)</f>
        <v>0</v>
      </c>
      <c r="BG182" s="227">
        <f>IF(N182="zákl. přenesená",J182,0)</f>
        <v>0</v>
      </c>
      <c r="BH182" s="227">
        <f>IF(N182="sníž. přenesená",J182,0)</f>
        <v>0</v>
      </c>
      <c r="BI182" s="227">
        <f>IF(N182="nulová",J182,0)</f>
        <v>0</v>
      </c>
      <c r="BJ182" s="18" t="s">
        <v>76</v>
      </c>
      <c r="BK182" s="227">
        <f>ROUND(I182*H182,2)</f>
        <v>0</v>
      </c>
      <c r="BL182" s="18" t="s">
        <v>232</v>
      </c>
      <c r="BM182" s="226" t="s">
        <v>335</v>
      </c>
    </row>
    <row r="183" s="2" customFormat="1">
      <c r="A183" s="39"/>
      <c r="B183" s="40"/>
      <c r="C183" s="41"/>
      <c r="D183" s="228" t="s">
        <v>234</v>
      </c>
      <c r="E183" s="41"/>
      <c r="F183" s="229" t="s">
        <v>336</v>
      </c>
      <c r="G183" s="41"/>
      <c r="H183" s="41"/>
      <c r="I183" s="230"/>
      <c r="J183" s="41"/>
      <c r="K183" s="41"/>
      <c r="L183" s="45"/>
      <c r="M183" s="231"/>
      <c r="N183" s="232"/>
      <c r="O183" s="85"/>
      <c r="P183" s="85"/>
      <c r="Q183" s="85"/>
      <c r="R183" s="85"/>
      <c r="S183" s="85"/>
      <c r="T183" s="86"/>
      <c r="U183" s="39"/>
      <c r="V183" s="39"/>
      <c r="W183" s="39"/>
      <c r="X183" s="39"/>
      <c r="Y183" s="39"/>
      <c r="Z183" s="39"/>
      <c r="AA183" s="39"/>
      <c r="AB183" s="39"/>
      <c r="AC183" s="39"/>
      <c r="AD183" s="39"/>
      <c r="AE183" s="39"/>
      <c r="AT183" s="18" t="s">
        <v>234</v>
      </c>
      <c r="AU183" s="18" t="s">
        <v>78</v>
      </c>
    </row>
    <row r="184" s="13" customFormat="1">
      <c r="A184" s="13"/>
      <c r="B184" s="235"/>
      <c r="C184" s="236"/>
      <c r="D184" s="233" t="s">
        <v>238</v>
      </c>
      <c r="E184" s="237" t="s">
        <v>19</v>
      </c>
      <c r="F184" s="238" t="s">
        <v>337</v>
      </c>
      <c r="G184" s="236"/>
      <c r="H184" s="237" t="s">
        <v>19</v>
      </c>
      <c r="I184" s="239"/>
      <c r="J184" s="236"/>
      <c r="K184" s="236"/>
      <c r="L184" s="240"/>
      <c r="M184" s="241"/>
      <c r="N184" s="242"/>
      <c r="O184" s="242"/>
      <c r="P184" s="242"/>
      <c r="Q184" s="242"/>
      <c r="R184" s="242"/>
      <c r="S184" s="242"/>
      <c r="T184" s="243"/>
      <c r="U184" s="13"/>
      <c r="V184" s="13"/>
      <c r="W184" s="13"/>
      <c r="X184" s="13"/>
      <c r="Y184" s="13"/>
      <c r="Z184" s="13"/>
      <c r="AA184" s="13"/>
      <c r="AB184" s="13"/>
      <c r="AC184" s="13"/>
      <c r="AD184" s="13"/>
      <c r="AE184" s="13"/>
      <c r="AT184" s="244" t="s">
        <v>238</v>
      </c>
      <c r="AU184" s="244" t="s">
        <v>78</v>
      </c>
      <c r="AV184" s="13" t="s">
        <v>76</v>
      </c>
      <c r="AW184" s="13" t="s">
        <v>31</v>
      </c>
      <c r="AX184" s="13" t="s">
        <v>69</v>
      </c>
      <c r="AY184" s="244" t="s">
        <v>225</v>
      </c>
    </row>
    <row r="185" s="14" customFormat="1">
      <c r="A185" s="14"/>
      <c r="B185" s="245"/>
      <c r="C185" s="246"/>
      <c r="D185" s="233" t="s">
        <v>238</v>
      </c>
      <c r="E185" s="247" t="s">
        <v>19</v>
      </c>
      <c r="F185" s="248" t="s">
        <v>338</v>
      </c>
      <c r="G185" s="246"/>
      <c r="H185" s="249">
        <v>93.343999999999994</v>
      </c>
      <c r="I185" s="250"/>
      <c r="J185" s="246"/>
      <c r="K185" s="246"/>
      <c r="L185" s="251"/>
      <c r="M185" s="252"/>
      <c r="N185" s="253"/>
      <c r="O185" s="253"/>
      <c r="P185" s="253"/>
      <c r="Q185" s="253"/>
      <c r="R185" s="253"/>
      <c r="S185" s="253"/>
      <c r="T185" s="254"/>
      <c r="U185" s="14"/>
      <c r="V185" s="14"/>
      <c r="W185" s="14"/>
      <c r="X185" s="14"/>
      <c r="Y185" s="14"/>
      <c r="Z185" s="14"/>
      <c r="AA185" s="14"/>
      <c r="AB185" s="14"/>
      <c r="AC185" s="14"/>
      <c r="AD185" s="14"/>
      <c r="AE185" s="14"/>
      <c r="AT185" s="255" t="s">
        <v>238</v>
      </c>
      <c r="AU185" s="255" t="s">
        <v>78</v>
      </c>
      <c r="AV185" s="14" t="s">
        <v>78</v>
      </c>
      <c r="AW185" s="14" t="s">
        <v>31</v>
      </c>
      <c r="AX185" s="14" t="s">
        <v>69</v>
      </c>
      <c r="AY185" s="255" t="s">
        <v>225</v>
      </c>
    </row>
    <row r="186" s="13" customFormat="1">
      <c r="A186" s="13"/>
      <c r="B186" s="235"/>
      <c r="C186" s="236"/>
      <c r="D186" s="233" t="s">
        <v>238</v>
      </c>
      <c r="E186" s="237" t="s">
        <v>19</v>
      </c>
      <c r="F186" s="238" t="s">
        <v>339</v>
      </c>
      <c r="G186" s="236"/>
      <c r="H186" s="237" t="s">
        <v>19</v>
      </c>
      <c r="I186" s="239"/>
      <c r="J186" s="236"/>
      <c r="K186" s="236"/>
      <c r="L186" s="240"/>
      <c r="M186" s="241"/>
      <c r="N186" s="242"/>
      <c r="O186" s="242"/>
      <c r="P186" s="242"/>
      <c r="Q186" s="242"/>
      <c r="R186" s="242"/>
      <c r="S186" s="242"/>
      <c r="T186" s="243"/>
      <c r="U186" s="13"/>
      <c r="V186" s="13"/>
      <c r="W186" s="13"/>
      <c r="X186" s="13"/>
      <c r="Y186" s="13"/>
      <c r="Z186" s="13"/>
      <c r="AA186" s="13"/>
      <c r="AB186" s="13"/>
      <c r="AC186" s="13"/>
      <c r="AD186" s="13"/>
      <c r="AE186" s="13"/>
      <c r="AT186" s="244" t="s">
        <v>238</v>
      </c>
      <c r="AU186" s="244" t="s">
        <v>78</v>
      </c>
      <c r="AV186" s="13" t="s">
        <v>76</v>
      </c>
      <c r="AW186" s="13" t="s">
        <v>31</v>
      </c>
      <c r="AX186" s="13" t="s">
        <v>69</v>
      </c>
      <c r="AY186" s="244" t="s">
        <v>225</v>
      </c>
    </row>
    <row r="187" s="14" customFormat="1">
      <c r="A187" s="14"/>
      <c r="B187" s="245"/>
      <c r="C187" s="246"/>
      <c r="D187" s="233" t="s">
        <v>238</v>
      </c>
      <c r="E187" s="247" t="s">
        <v>19</v>
      </c>
      <c r="F187" s="248" t="s">
        <v>147</v>
      </c>
      <c r="G187" s="246"/>
      <c r="H187" s="249">
        <v>103.715</v>
      </c>
      <c r="I187" s="250"/>
      <c r="J187" s="246"/>
      <c r="K187" s="246"/>
      <c r="L187" s="251"/>
      <c r="M187" s="252"/>
      <c r="N187" s="253"/>
      <c r="O187" s="253"/>
      <c r="P187" s="253"/>
      <c r="Q187" s="253"/>
      <c r="R187" s="253"/>
      <c r="S187" s="253"/>
      <c r="T187" s="254"/>
      <c r="U187" s="14"/>
      <c r="V187" s="14"/>
      <c r="W187" s="14"/>
      <c r="X187" s="14"/>
      <c r="Y187" s="14"/>
      <c r="Z187" s="14"/>
      <c r="AA187" s="14"/>
      <c r="AB187" s="14"/>
      <c r="AC187" s="14"/>
      <c r="AD187" s="14"/>
      <c r="AE187" s="14"/>
      <c r="AT187" s="255" t="s">
        <v>238</v>
      </c>
      <c r="AU187" s="255" t="s">
        <v>78</v>
      </c>
      <c r="AV187" s="14" t="s">
        <v>78</v>
      </c>
      <c r="AW187" s="14" t="s">
        <v>31</v>
      </c>
      <c r="AX187" s="14" t="s">
        <v>69</v>
      </c>
      <c r="AY187" s="255" t="s">
        <v>225</v>
      </c>
    </row>
    <row r="188" s="16" customFormat="1">
      <c r="A188" s="16"/>
      <c r="B188" s="267"/>
      <c r="C188" s="268"/>
      <c r="D188" s="233" t="s">
        <v>238</v>
      </c>
      <c r="E188" s="269" t="s">
        <v>19</v>
      </c>
      <c r="F188" s="270" t="s">
        <v>245</v>
      </c>
      <c r="G188" s="268"/>
      <c r="H188" s="271">
        <v>197.059</v>
      </c>
      <c r="I188" s="272"/>
      <c r="J188" s="268"/>
      <c r="K188" s="268"/>
      <c r="L188" s="273"/>
      <c r="M188" s="274"/>
      <c r="N188" s="275"/>
      <c r="O188" s="275"/>
      <c r="P188" s="275"/>
      <c r="Q188" s="275"/>
      <c r="R188" s="275"/>
      <c r="S188" s="275"/>
      <c r="T188" s="276"/>
      <c r="U188" s="16"/>
      <c r="V188" s="16"/>
      <c r="W188" s="16"/>
      <c r="X188" s="16"/>
      <c r="Y188" s="16"/>
      <c r="Z188" s="16"/>
      <c r="AA188" s="16"/>
      <c r="AB188" s="16"/>
      <c r="AC188" s="16"/>
      <c r="AD188" s="16"/>
      <c r="AE188" s="16"/>
      <c r="AT188" s="277" t="s">
        <v>238</v>
      </c>
      <c r="AU188" s="277" t="s">
        <v>78</v>
      </c>
      <c r="AV188" s="16" t="s">
        <v>232</v>
      </c>
      <c r="AW188" s="16" t="s">
        <v>31</v>
      </c>
      <c r="AX188" s="16" t="s">
        <v>76</v>
      </c>
      <c r="AY188" s="277" t="s">
        <v>225</v>
      </c>
    </row>
    <row r="189" s="2" customFormat="1" ht="24.15" customHeight="1">
      <c r="A189" s="39"/>
      <c r="B189" s="40"/>
      <c r="C189" s="215" t="s">
        <v>8</v>
      </c>
      <c r="D189" s="215" t="s">
        <v>227</v>
      </c>
      <c r="E189" s="216" t="s">
        <v>340</v>
      </c>
      <c r="F189" s="217" t="s">
        <v>341</v>
      </c>
      <c r="G189" s="218" t="s">
        <v>326</v>
      </c>
      <c r="H189" s="219">
        <v>5.9450000000000003</v>
      </c>
      <c r="I189" s="220"/>
      <c r="J189" s="221">
        <f>ROUND(I189*H189,2)</f>
        <v>0</v>
      </c>
      <c r="K189" s="217" t="s">
        <v>249</v>
      </c>
      <c r="L189" s="45"/>
      <c r="M189" s="222" t="s">
        <v>19</v>
      </c>
      <c r="N189" s="223" t="s">
        <v>40</v>
      </c>
      <c r="O189" s="85"/>
      <c r="P189" s="224">
        <f>O189*H189</f>
        <v>0</v>
      </c>
      <c r="Q189" s="224">
        <v>0.0011875200000000001</v>
      </c>
      <c r="R189" s="224">
        <f>Q189*H189</f>
        <v>0.0070598064000000011</v>
      </c>
      <c r="S189" s="224">
        <v>1.0000000000000001E-05</v>
      </c>
      <c r="T189" s="225">
        <f>S189*H189</f>
        <v>5.9450000000000008E-05</v>
      </c>
      <c r="U189" s="39"/>
      <c r="V189" s="39"/>
      <c r="W189" s="39"/>
      <c r="X189" s="39"/>
      <c r="Y189" s="39"/>
      <c r="Z189" s="39"/>
      <c r="AA189" s="39"/>
      <c r="AB189" s="39"/>
      <c r="AC189" s="39"/>
      <c r="AD189" s="39"/>
      <c r="AE189" s="39"/>
      <c r="AR189" s="226" t="s">
        <v>232</v>
      </c>
      <c r="AT189" s="226" t="s">
        <v>227</v>
      </c>
      <c r="AU189" s="226" t="s">
        <v>78</v>
      </c>
      <c r="AY189" s="18" t="s">
        <v>225</v>
      </c>
      <c r="BE189" s="227">
        <f>IF(N189="základní",J189,0)</f>
        <v>0</v>
      </c>
      <c r="BF189" s="227">
        <f>IF(N189="snížená",J189,0)</f>
        <v>0</v>
      </c>
      <c r="BG189" s="227">
        <f>IF(N189="zákl. přenesená",J189,0)</f>
        <v>0</v>
      </c>
      <c r="BH189" s="227">
        <f>IF(N189="sníž. přenesená",J189,0)</f>
        <v>0</v>
      </c>
      <c r="BI189" s="227">
        <f>IF(N189="nulová",J189,0)</f>
        <v>0</v>
      </c>
      <c r="BJ189" s="18" t="s">
        <v>76</v>
      </c>
      <c r="BK189" s="227">
        <f>ROUND(I189*H189,2)</f>
        <v>0</v>
      </c>
      <c r="BL189" s="18" t="s">
        <v>232</v>
      </c>
      <c r="BM189" s="226" t="s">
        <v>342</v>
      </c>
    </row>
    <row r="190" s="2" customFormat="1">
      <c r="A190" s="39"/>
      <c r="B190" s="40"/>
      <c r="C190" s="41"/>
      <c r="D190" s="228" t="s">
        <v>234</v>
      </c>
      <c r="E190" s="41"/>
      <c r="F190" s="229" t="s">
        <v>343</v>
      </c>
      <c r="G190" s="41"/>
      <c r="H190" s="41"/>
      <c r="I190" s="230"/>
      <c r="J190" s="41"/>
      <c r="K190" s="41"/>
      <c r="L190" s="45"/>
      <c r="M190" s="231"/>
      <c r="N190" s="232"/>
      <c r="O190" s="85"/>
      <c r="P190" s="85"/>
      <c r="Q190" s="85"/>
      <c r="R190" s="85"/>
      <c r="S190" s="85"/>
      <c r="T190" s="86"/>
      <c r="U190" s="39"/>
      <c r="V190" s="39"/>
      <c r="W190" s="39"/>
      <c r="X190" s="39"/>
      <c r="Y190" s="39"/>
      <c r="Z190" s="39"/>
      <c r="AA190" s="39"/>
      <c r="AB190" s="39"/>
      <c r="AC190" s="39"/>
      <c r="AD190" s="39"/>
      <c r="AE190" s="39"/>
      <c r="AT190" s="18" t="s">
        <v>234</v>
      </c>
      <c r="AU190" s="18" t="s">
        <v>78</v>
      </c>
    </row>
    <row r="191" s="2" customFormat="1">
      <c r="A191" s="39"/>
      <c r="B191" s="40"/>
      <c r="C191" s="41"/>
      <c r="D191" s="233" t="s">
        <v>236</v>
      </c>
      <c r="E191" s="41"/>
      <c r="F191" s="234" t="s">
        <v>344</v>
      </c>
      <c r="G191" s="41"/>
      <c r="H191" s="41"/>
      <c r="I191" s="230"/>
      <c r="J191" s="41"/>
      <c r="K191" s="41"/>
      <c r="L191" s="45"/>
      <c r="M191" s="231"/>
      <c r="N191" s="232"/>
      <c r="O191" s="85"/>
      <c r="P191" s="85"/>
      <c r="Q191" s="85"/>
      <c r="R191" s="85"/>
      <c r="S191" s="85"/>
      <c r="T191" s="86"/>
      <c r="U191" s="39"/>
      <c r="V191" s="39"/>
      <c r="W191" s="39"/>
      <c r="X191" s="39"/>
      <c r="Y191" s="39"/>
      <c r="Z191" s="39"/>
      <c r="AA191" s="39"/>
      <c r="AB191" s="39"/>
      <c r="AC191" s="39"/>
      <c r="AD191" s="39"/>
      <c r="AE191" s="39"/>
      <c r="AT191" s="18" t="s">
        <v>236</v>
      </c>
      <c r="AU191" s="18" t="s">
        <v>78</v>
      </c>
    </row>
    <row r="192" s="13" customFormat="1">
      <c r="A192" s="13"/>
      <c r="B192" s="235"/>
      <c r="C192" s="236"/>
      <c r="D192" s="233" t="s">
        <v>238</v>
      </c>
      <c r="E192" s="237" t="s">
        <v>19</v>
      </c>
      <c r="F192" s="238" t="s">
        <v>345</v>
      </c>
      <c r="G192" s="236"/>
      <c r="H192" s="237" t="s">
        <v>19</v>
      </c>
      <c r="I192" s="239"/>
      <c r="J192" s="236"/>
      <c r="K192" s="236"/>
      <c r="L192" s="240"/>
      <c r="M192" s="241"/>
      <c r="N192" s="242"/>
      <c r="O192" s="242"/>
      <c r="P192" s="242"/>
      <c r="Q192" s="242"/>
      <c r="R192" s="242"/>
      <c r="S192" s="242"/>
      <c r="T192" s="243"/>
      <c r="U192" s="13"/>
      <c r="V192" s="13"/>
      <c r="W192" s="13"/>
      <c r="X192" s="13"/>
      <c r="Y192" s="13"/>
      <c r="Z192" s="13"/>
      <c r="AA192" s="13"/>
      <c r="AB192" s="13"/>
      <c r="AC192" s="13"/>
      <c r="AD192" s="13"/>
      <c r="AE192" s="13"/>
      <c r="AT192" s="244" t="s">
        <v>238</v>
      </c>
      <c r="AU192" s="244" t="s">
        <v>78</v>
      </c>
      <c r="AV192" s="13" t="s">
        <v>76</v>
      </c>
      <c r="AW192" s="13" t="s">
        <v>31</v>
      </c>
      <c r="AX192" s="13" t="s">
        <v>69</v>
      </c>
      <c r="AY192" s="244" t="s">
        <v>225</v>
      </c>
    </row>
    <row r="193" s="14" customFormat="1">
      <c r="A193" s="14"/>
      <c r="B193" s="245"/>
      <c r="C193" s="246"/>
      <c r="D193" s="233" t="s">
        <v>238</v>
      </c>
      <c r="E193" s="247" t="s">
        <v>19</v>
      </c>
      <c r="F193" s="248" t="s">
        <v>346</v>
      </c>
      <c r="G193" s="246"/>
      <c r="H193" s="249">
        <v>5.9450000000000003</v>
      </c>
      <c r="I193" s="250"/>
      <c r="J193" s="246"/>
      <c r="K193" s="246"/>
      <c r="L193" s="251"/>
      <c r="M193" s="252"/>
      <c r="N193" s="253"/>
      <c r="O193" s="253"/>
      <c r="P193" s="253"/>
      <c r="Q193" s="253"/>
      <c r="R193" s="253"/>
      <c r="S193" s="253"/>
      <c r="T193" s="254"/>
      <c r="U193" s="14"/>
      <c r="V193" s="14"/>
      <c r="W193" s="14"/>
      <c r="X193" s="14"/>
      <c r="Y193" s="14"/>
      <c r="Z193" s="14"/>
      <c r="AA193" s="14"/>
      <c r="AB193" s="14"/>
      <c r="AC193" s="14"/>
      <c r="AD193" s="14"/>
      <c r="AE193" s="14"/>
      <c r="AT193" s="255" t="s">
        <v>238</v>
      </c>
      <c r="AU193" s="255" t="s">
        <v>78</v>
      </c>
      <c r="AV193" s="14" t="s">
        <v>78</v>
      </c>
      <c r="AW193" s="14" t="s">
        <v>31</v>
      </c>
      <c r="AX193" s="14" t="s">
        <v>69</v>
      </c>
      <c r="AY193" s="255" t="s">
        <v>225</v>
      </c>
    </row>
    <row r="194" s="16" customFormat="1">
      <c r="A194" s="16"/>
      <c r="B194" s="267"/>
      <c r="C194" s="268"/>
      <c r="D194" s="233" t="s">
        <v>238</v>
      </c>
      <c r="E194" s="269" t="s">
        <v>19</v>
      </c>
      <c r="F194" s="270" t="s">
        <v>245</v>
      </c>
      <c r="G194" s="268"/>
      <c r="H194" s="271">
        <v>5.9450000000000003</v>
      </c>
      <c r="I194" s="272"/>
      <c r="J194" s="268"/>
      <c r="K194" s="268"/>
      <c r="L194" s="273"/>
      <c r="M194" s="274"/>
      <c r="N194" s="275"/>
      <c r="O194" s="275"/>
      <c r="P194" s="275"/>
      <c r="Q194" s="275"/>
      <c r="R194" s="275"/>
      <c r="S194" s="275"/>
      <c r="T194" s="276"/>
      <c r="U194" s="16"/>
      <c r="V194" s="16"/>
      <c r="W194" s="16"/>
      <c r="X194" s="16"/>
      <c r="Y194" s="16"/>
      <c r="Z194" s="16"/>
      <c r="AA194" s="16"/>
      <c r="AB194" s="16"/>
      <c r="AC194" s="16"/>
      <c r="AD194" s="16"/>
      <c r="AE194" s="16"/>
      <c r="AT194" s="277" t="s">
        <v>238</v>
      </c>
      <c r="AU194" s="277" t="s">
        <v>78</v>
      </c>
      <c r="AV194" s="16" t="s">
        <v>232</v>
      </c>
      <c r="AW194" s="16" t="s">
        <v>31</v>
      </c>
      <c r="AX194" s="16" t="s">
        <v>76</v>
      </c>
      <c r="AY194" s="277" t="s">
        <v>225</v>
      </c>
    </row>
    <row r="195" s="2" customFormat="1" ht="24.15" customHeight="1">
      <c r="A195" s="39"/>
      <c r="B195" s="40"/>
      <c r="C195" s="215" t="s">
        <v>347</v>
      </c>
      <c r="D195" s="215" t="s">
        <v>227</v>
      </c>
      <c r="E195" s="216" t="s">
        <v>348</v>
      </c>
      <c r="F195" s="217" t="s">
        <v>349</v>
      </c>
      <c r="G195" s="218" t="s">
        <v>290</v>
      </c>
      <c r="H195" s="219">
        <v>20.638000000000002</v>
      </c>
      <c r="I195" s="220"/>
      <c r="J195" s="221">
        <f>ROUND(I195*H195,2)</f>
        <v>0</v>
      </c>
      <c r="K195" s="217" t="s">
        <v>249</v>
      </c>
      <c r="L195" s="45"/>
      <c r="M195" s="222" t="s">
        <v>19</v>
      </c>
      <c r="N195" s="223" t="s">
        <v>40</v>
      </c>
      <c r="O195" s="85"/>
      <c r="P195" s="224">
        <f>O195*H195</f>
        <v>0</v>
      </c>
      <c r="Q195" s="224">
        <v>0.079210000000000003</v>
      </c>
      <c r="R195" s="224">
        <f>Q195*H195</f>
        <v>1.6347359800000001</v>
      </c>
      <c r="S195" s="224">
        <v>0</v>
      </c>
      <c r="T195" s="225">
        <f>S195*H195</f>
        <v>0</v>
      </c>
      <c r="U195" s="39"/>
      <c r="V195" s="39"/>
      <c r="W195" s="39"/>
      <c r="X195" s="39"/>
      <c r="Y195" s="39"/>
      <c r="Z195" s="39"/>
      <c r="AA195" s="39"/>
      <c r="AB195" s="39"/>
      <c r="AC195" s="39"/>
      <c r="AD195" s="39"/>
      <c r="AE195" s="39"/>
      <c r="AR195" s="226" t="s">
        <v>232</v>
      </c>
      <c r="AT195" s="226" t="s">
        <v>227</v>
      </c>
      <c r="AU195" s="226" t="s">
        <v>78</v>
      </c>
      <c r="AY195" s="18" t="s">
        <v>225</v>
      </c>
      <c r="BE195" s="227">
        <f>IF(N195="základní",J195,0)</f>
        <v>0</v>
      </c>
      <c r="BF195" s="227">
        <f>IF(N195="snížená",J195,0)</f>
        <v>0</v>
      </c>
      <c r="BG195" s="227">
        <f>IF(N195="zákl. přenesená",J195,0)</f>
        <v>0</v>
      </c>
      <c r="BH195" s="227">
        <f>IF(N195="sníž. přenesená",J195,0)</f>
        <v>0</v>
      </c>
      <c r="BI195" s="227">
        <f>IF(N195="nulová",J195,0)</f>
        <v>0</v>
      </c>
      <c r="BJ195" s="18" t="s">
        <v>76</v>
      </c>
      <c r="BK195" s="227">
        <f>ROUND(I195*H195,2)</f>
        <v>0</v>
      </c>
      <c r="BL195" s="18" t="s">
        <v>232</v>
      </c>
      <c r="BM195" s="226" t="s">
        <v>350</v>
      </c>
    </row>
    <row r="196" s="2" customFormat="1">
      <c r="A196" s="39"/>
      <c r="B196" s="40"/>
      <c r="C196" s="41"/>
      <c r="D196" s="228" t="s">
        <v>234</v>
      </c>
      <c r="E196" s="41"/>
      <c r="F196" s="229" t="s">
        <v>351</v>
      </c>
      <c r="G196" s="41"/>
      <c r="H196" s="41"/>
      <c r="I196" s="230"/>
      <c r="J196" s="41"/>
      <c r="K196" s="41"/>
      <c r="L196" s="45"/>
      <c r="M196" s="231"/>
      <c r="N196" s="232"/>
      <c r="O196" s="85"/>
      <c r="P196" s="85"/>
      <c r="Q196" s="85"/>
      <c r="R196" s="85"/>
      <c r="S196" s="85"/>
      <c r="T196" s="86"/>
      <c r="U196" s="39"/>
      <c r="V196" s="39"/>
      <c r="W196" s="39"/>
      <c r="X196" s="39"/>
      <c r="Y196" s="39"/>
      <c r="Z196" s="39"/>
      <c r="AA196" s="39"/>
      <c r="AB196" s="39"/>
      <c r="AC196" s="39"/>
      <c r="AD196" s="39"/>
      <c r="AE196" s="39"/>
      <c r="AT196" s="18" t="s">
        <v>234</v>
      </c>
      <c r="AU196" s="18" t="s">
        <v>78</v>
      </c>
    </row>
    <row r="197" s="13" customFormat="1">
      <c r="A197" s="13"/>
      <c r="B197" s="235"/>
      <c r="C197" s="236"/>
      <c r="D197" s="233" t="s">
        <v>238</v>
      </c>
      <c r="E197" s="237" t="s">
        <v>19</v>
      </c>
      <c r="F197" s="238" t="s">
        <v>352</v>
      </c>
      <c r="G197" s="236"/>
      <c r="H197" s="237" t="s">
        <v>19</v>
      </c>
      <c r="I197" s="239"/>
      <c r="J197" s="236"/>
      <c r="K197" s="236"/>
      <c r="L197" s="240"/>
      <c r="M197" s="241"/>
      <c r="N197" s="242"/>
      <c r="O197" s="242"/>
      <c r="P197" s="242"/>
      <c r="Q197" s="242"/>
      <c r="R197" s="242"/>
      <c r="S197" s="242"/>
      <c r="T197" s="243"/>
      <c r="U197" s="13"/>
      <c r="V197" s="13"/>
      <c r="W197" s="13"/>
      <c r="X197" s="13"/>
      <c r="Y197" s="13"/>
      <c r="Z197" s="13"/>
      <c r="AA197" s="13"/>
      <c r="AB197" s="13"/>
      <c r="AC197" s="13"/>
      <c r="AD197" s="13"/>
      <c r="AE197" s="13"/>
      <c r="AT197" s="244" t="s">
        <v>238</v>
      </c>
      <c r="AU197" s="244" t="s">
        <v>78</v>
      </c>
      <c r="AV197" s="13" t="s">
        <v>76</v>
      </c>
      <c r="AW197" s="13" t="s">
        <v>31</v>
      </c>
      <c r="AX197" s="13" t="s">
        <v>69</v>
      </c>
      <c r="AY197" s="244" t="s">
        <v>225</v>
      </c>
    </row>
    <row r="198" s="13" customFormat="1">
      <c r="A198" s="13"/>
      <c r="B198" s="235"/>
      <c r="C198" s="236"/>
      <c r="D198" s="233" t="s">
        <v>238</v>
      </c>
      <c r="E198" s="237" t="s">
        <v>19</v>
      </c>
      <c r="F198" s="238" t="s">
        <v>353</v>
      </c>
      <c r="G198" s="236"/>
      <c r="H198" s="237" t="s">
        <v>19</v>
      </c>
      <c r="I198" s="239"/>
      <c r="J198" s="236"/>
      <c r="K198" s="236"/>
      <c r="L198" s="240"/>
      <c r="M198" s="241"/>
      <c r="N198" s="242"/>
      <c r="O198" s="242"/>
      <c r="P198" s="242"/>
      <c r="Q198" s="242"/>
      <c r="R198" s="242"/>
      <c r="S198" s="242"/>
      <c r="T198" s="243"/>
      <c r="U198" s="13"/>
      <c r="V198" s="13"/>
      <c r="W198" s="13"/>
      <c r="X198" s="13"/>
      <c r="Y198" s="13"/>
      <c r="Z198" s="13"/>
      <c r="AA198" s="13"/>
      <c r="AB198" s="13"/>
      <c r="AC198" s="13"/>
      <c r="AD198" s="13"/>
      <c r="AE198" s="13"/>
      <c r="AT198" s="244" t="s">
        <v>238</v>
      </c>
      <c r="AU198" s="244" t="s">
        <v>78</v>
      </c>
      <c r="AV198" s="13" t="s">
        <v>76</v>
      </c>
      <c r="AW198" s="13" t="s">
        <v>31</v>
      </c>
      <c r="AX198" s="13" t="s">
        <v>69</v>
      </c>
      <c r="AY198" s="244" t="s">
        <v>225</v>
      </c>
    </row>
    <row r="199" s="14" customFormat="1">
      <c r="A199" s="14"/>
      <c r="B199" s="245"/>
      <c r="C199" s="246"/>
      <c r="D199" s="233" t="s">
        <v>238</v>
      </c>
      <c r="E199" s="247" t="s">
        <v>19</v>
      </c>
      <c r="F199" s="248" t="s">
        <v>354</v>
      </c>
      <c r="G199" s="246"/>
      <c r="H199" s="249">
        <v>17.745000000000001</v>
      </c>
      <c r="I199" s="250"/>
      <c r="J199" s="246"/>
      <c r="K199" s="246"/>
      <c r="L199" s="251"/>
      <c r="M199" s="252"/>
      <c r="N199" s="253"/>
      <c r="O199" s="253"/>
      <c r="P199" s="253"/>
      <c r="Q199" s="253"/>
      <c r="R199" s="253"/>
      <c r="S199" s="253"/>
      <c r="T199" s="254"/>
      <c r="U199" s="14"/>
      <c r="V199" s="14"/>
      <c r="W199" s="14"/>
      <c r="X199" s="14"/>
      <c r="Y199" s="14"/>
      <c r="Z199" s="14"/>
      <c r="AA199" s="14"/>
      <c r="AB199" s="14"/>
      <c r="AC199" s="14"/>
      <c r="AD199" s="14"/>
      <c r="AE199" s="14"/>
      <c r="AT199" s="255" t="s">
        <v>238</v>
      </c>
      <c r="AU199" s="255" t="s">
        <v>78</v>
      </c>
      <c r="AV199" s="14" t="s">
        <v>78</v>
      </c>
      <c r="AW199" s="14" t="s">
        <v>31</v>
      </c>
      <c r="AX199" s="14" t="s">
        <v>69</v>
      </c>
      <c r="AY199" s="255" t="s">
        <v>225</v>
      </c>
    </row>
    <row r="200" s="13" customFormat="1">
      <c r="A200" s="13"/>
      <c r="B200" s="235"/>
      <c r="C200" s="236"/>
      <c r="D200" s="233" t="s">
        <v>238</v>
      </c>
      <c r="E200" s="237" t="s">
        <v>19</v>
      </c>
      <c r="F200" s="238" t="s">
        <v>355</v>
      </c>
      <c r="G200" s="236"/>
      <c r="H200" s="237" t="s">
        <v>19</v>
      </c>
      <c r="I200" s="239"/>
      <c r="J200" s="236"/>
      <c r="K200" s="236"/>
      <c r="L200" s="240"/>
      <c r="M200" s="241"/>
      <c r="N200" s="242"/>
      <c r="O200" s="242"/>
      <c r="P200" s="242"/>
      <c r="Q200" s="242"/>
      <c r="R200" s="242"/>
      <c r="S200" s="242"/>
      <c r="T200" s="243"/>
      <c r="U200" s="13"/>
      <c r="V200" s="13"/>
      <c r="W200" s="13"/>
      <c r="X200" s="13"/>
      <c r="Y200" s="13"/>
      <c r="Z200" s="13"/>
      <c r="AA200" s="13"/>
      <c r="AB200" s="13"/>
      <c r="AC200" s="13"/>
      <c r="AD200" s="13"/>
      <c r="AE200" s="13"/>
      <c r="AT200" s="244" t="s">
        <v>238</v>
      </c>
      <c r="AU200" s="244" t="s">
        <v>78</v>
      </c>
      <c r="AV200" s="13" t="s">
        <v>76</v>
      </c>
      <c r="AW200" s="13" t="s">
        <v>31</v>
      </c>
      <c r="AX200" s="13" t="s">
        <v>69</v>
      </c>
      <c r="AY200" s="244" t="s">
        <v>225</v>
      </c>
    </row>
    <row r="201" s="14" customFormat="1">
      <c r="A201" s="14"/>
      <c r="B201" s="245"/>
      <c r="C201" s="246"/>
      <c r="D201" s="233" t="s">
        <v>238</v>
      </c>
      <c r="E201" s="247" t="s">
        <v>19</v>
      </c>
      <c r="F201" s="248" t="s">
        <v>356</v>
      </c>
      <c r="G201" s="246"/>
      <c r="H201" s="249">
        <v>2.0950000000000002</v>
      </c>
      <c r="I201" s="250"/>
      <c r="J201" s="246"/>
      <c r="K201" s="246"/>
      <c r="L201" s="251"/>
      <c r="M201" s="252"/>
      <c r="N201" s="253"/>
      <c r="O201" s="253"/>
      <c r="P201" s="253"/>
      <c r="Q201" s="253"/>
      <c r="R201" s="253"/>
      <c r="S201" s="253"/>
      <c r="T201" s="254"/>
      <c r="U201" s="14"/>
      <c r="V201" s="14"/>
      <c r="W201" s="14"/>
      <c r="X201" s="14"/>
      <c r="Y201" s="14"/>
      <c r="Z201" s="14"/>
      <c r="AA201" s="14"/>
      <c r="AB201" s="14"/>
      <c r="AC201" s="14"/>
      <c r="AD201" s="14"/>
      <c r="AE201" s="14"/>
      <c r="AT201" s="255" t="s">
        <v>238</v>
      </c>
      <c r="AU201" s="255" t="s">
        <v>78</v>
      </c>
      <c r="AV201" s="14" t="s">
        <v>78</v>
      </c>
      <c r="AW201" s="14" t="s">
        <v>31</v>
      </c>
      <c r="AX201" s="14" t="s">
        <v>69</v>
      </c>
      <c r="AY201" s="255" t="s">
        <v>225</v>
      </c>
    </row>
    <row r="202" s="13" customFormat="1">
      <c r="A202" s="13"/>
      <c r="B202" s="235"/>
      <c r="C202" s="236"/>
      <c r="D202" s="233" t="s">
        <v>238</v>
      </c>
      <c r="E202" s="237" t="s">
        <v>19</v>
      </c>
      <c r="F202" s="238" t="s">
        <v>357</v>
      </c>
      <c r="G202" s="236"/>
      <c r="H202" s="237" t="s">
        <v>19</v>
      </c>
      <c r="I202" s="239"/>
      <c r="J202" s="236"/>
      <c r="K202" s="236"/>
      <c r="L202" s="240"/>
      <c r="M202" s="241"/>
      <c r="N202" s="242"/>
      <c r="O202" s="242"/>
      <c r="P202" s="242"/>
      <c r="Q202" s="242"/>
      <c r="R202" s="242"/>
      <c r="S202" s="242"/>
      <c r="T202" s="243"/>
      <c r="U202" s="13"/>
      <c r="V202" s="13"/>
      <c r="W202" s="13"/>
      <c r="X202" s="13"/>
      <c r="Y202" s="13"/>
      <c r="Z202" s="13"/>
      <c r="AA202" s="13"/>
      <c r="AB202" s="13"/>
      <c r="AC202" s="13"/>
      <c r="AD202" s="13"/>
      <c r="AE202" s="13"/>
      <c r="AT202" s="244" t="s">
        <v>238</v>
      </c>
      <c r="AU202" s="244" t="s">
        <v>78</v>
      </c>
      <c r="AV202" s="13" t="s">
        <v>76</v>
      </c>
      <c r="AW202" s="13" t="s">
        <v>31</v>
      </c>
      <c r="AX202" s="13" t="s">
        <v>69</v>
      </c>
      <c r="AY202" s="244" t="s">
        <v>225</v>
      </c>
    </row>
    <row r="203" s="14" customFormat="1">
      <c r="A203" s="14"/>
      <c r="B203" s="245"/>
      <c r="C203" s="246"/>
      <c r="D203" s="233" t="s">
        <v>238</v>
      </c>
      <c r="E203" s="247" t="s">
        <v>19</v>
      </c>
      <c r="F203" s="248" t="s">
        <v>358</v>
      </c>
      <c r="G203" s="246"/>
      <c r="H203" s="249">
        <v>0.79800000000000004</v>
      </c>
      <c r="I203" s="250"/>
      <c r="J203" s="246"/>
      <c r="K203" s="246"/>
      <c r="L203" s="251"/>
      <c r="M203" s="252"/>
      <c r="N203" s="253"/>
      <c r="O203" s="253"/>
      <c r="P203" s="253"/>
      <c r="Q203" s="253"/>
      <c r="R203" s="253"/>
      <c r="S203" s="253"/>
      <c r="T203" s="254"/>
      <c r="U203" s="14"/>
      <c r="V203" s="14"/>
      <c r="W203" s="14"/>
      <c r="X203" s="14"/>
      <c r="Y203" s="14"/>
      <c r="Z203" s="14"/>
      <c r="AA203" s="14"/>
      <c r="AB203" s="14"/>
      <c r="AC203" s="14"/>
      <c r="AD203" s="14"/>
      <c r="AE203" s="14"/>
      <c r="AT203" s="255" t="s">
        <v>238</v>
      </c>
      <c r="AU203" s="255" t="s">
        <v>78</v>
      </c>
      <c r="AV203" s="14" t="s">
        <v>78</v>
      </c>
      <c r="AW203" s="14" t="s">
        <v>31</v>
      </c>
      <c r="AX203" s="14" t="s">
        <v>69</v>
      </c>
      <c r="AY203" s="255" t="s">
        <v>225</v>
      </c>
    </row>
    <row r="204" s="16" customFormat="1">
      <c r="A204" s="16"/>
      <c r="B204" s="267"/>
      <c r="C204" s="268"/>
      <c r="D204" s="233" t="s">
        <v>238</v>
      </c>
      <c r="E204" s="269" t="s">
        <v>19</v>
      </c>
      <c r="F204" s="270" t="s">
        <v>245</v>
      </c>
      <c r="G204" s="268"/>
      <c r="H204" s="271">
        <v>20.638000000000002</v>
      </c>
      <c r="I204" s="272"/>
      <c r="J204" s="268"/>
      <c r="K204" s="268"/>
      <c r="L204" s="273"/>
      <c r="M204" s="274"/>
      <c r="N204" s="275"/>
      <c r="O204" s="275"/>
      <c r="P204" s="275"/>
      <c r="Q204" s="275"/>
      <c r="R204" s="275"/>
      <c r="S204" s="275"/>
      <c r="T204" s="276"/>
      <c r="U204" s="16"/>
      <c r="V204" s="16"/>
      <c r="W204" s="16"/>
      <c r="X204" s="16"/>
      <c r="Y204" s="16"/>
      <c r="Z204" s="16"/>
      <c r="AA204" s="16"/>
      <c r="AB204" s="16"/>
      <c r="AC204" s="16"/>
      <c r="AD204" s="16"/>
      <c r="AE204" s="16"/>
      <c r="AT204" s="277" t="s">
        <v>238</v>
      </c>
      <c r="AU204" s="277" t="s">
        <v>78</v>
      </c>
      <c r="AV204" s="16" t="s">
        <v>232</v>
      </c>
      <c r="AW204" s="16" t="s">
        <v>31</v>
      </c>
      <c r="AX204" s="16" t="s">
        <v>76</v>
      </c>
      <c r="AY204" s="277" t="s">
        <v>225</v>
      </c>
    </row>
    <row r="205" s="2" customFormat="1" ht="21.75" customHeight="1">
      <c r="A205" s="39"/>
      <c r="B205" s="40"/>
      <c r="C205" s="215" t="s">
        <v>359</v>
      </c>
      <c r="D205" s="215" t="s">
        <v>227</v>
      </c>
      <c r="E205" s="216" t="s">
        <v>360</v>
      </c>
      <c r="F205" s="217" t="s">
        <v>361</v>
      </c>
      <c r="G205" s="218" t="s">
        <v>290</v>
      </c>
      <c r="H205" s="219">
        <v>82.549999999999997</v>
      </c>
      <c r="I205" s="220"/>
      <c r="J205" s="221">
        <f>ROUND(I205*H205,2)</f>
        <v>0</v>
      </c>
      <c r="K205" s="217" t="s">
        <v>19</v>
      </c>
      <c r="L205" s="45"/>
      <c r="M205" s="222" t="s">
        <v>19</v>
      </c>
      <c r="N205" s="223" t="s">
        <v>40</v>
      </c>
      <c r="O205" s="85"/>
      <c r="P205" s="224">
        <f>O205*H205</f>
        <v>0</v>
      </c>
      <c r="Q205" s="224">
        <v>0.07571</v>
      </c>
      <c r="R205" s="224">
        <f>Q205*H205</f>
        <v>6.2498604999999996</v>
      </c>
      <c r="S205" s="224">
        <v>0</v>
      </c>
      <c r="T205" s="225">
        <f>S205*H205</f>
        <v>0</v>
      </c>
      <c r="U205" s="39"/>
      <c r="V205" s="39"/>
      <c r="W205" s="39"/>
      <c r="X205" s="39"/>
      <c r="Y205" s="39"/>
      <c r="Z205" s="39"/>
      <c r="AA205" s="39"/>
      <c r="AB205" s="39"/>
      <c r="AC205" s="39"/>
      <c r="AD205" s="39"/>
      <c r="AE205" s="39"/>
      <c r="AR205" s="226" t="s">
        <v>232</v>
      </c>
      <c r="AT205" s="226" t="s">
        <v>227</v>
      </c>
      <c r="AU205" s="226" t="s">
        <v>78</v>
      </c>
      <c r="AY205" s="18" t="s">
        <v>225</v>
      </c>
      <c r="BE205" s="227">
        <f>IF(N205="základní",J205,0)</f>
        <v>0</v>
      </c>
      <c r="BF205" s="227">
        <f>IF(N205="snížená",J205,0)</f>
        <v>0</v>
      </c>
      <c r="BG205" s="227">
        <f>IF(N205="zákl. přenesená",J205,0)</f>
        <v>0</v>
      </c>
      <c r="BH205" s="227">
        <f>IF(N205="sníž. přenesená",J205,0)</f>
        <v>0</v>
      </c>
      <c r="BI205" s="227">
        <f>IF(N205="nulová",J205,0)</f>
        <v>0</v>
      </c>
      <c r="BJ205" s="18" t="s">
        <v>76</v>
      </c>
      <c r="BK205" s="227">
        <f>ROUND(I205*H205,2)</f>
        <v>0</v>
      </c>
      <c r="BL205" s="18" t="s">
        <v>232</v>
      </c>
      <c r="BM205" s="226" t="s">
        <v>362</v>
      </c>
    </row>
    <row r="206" s="13" customFormat="1">
      <c r="A206" s="13"/>
      <c r="B206" s="235"/>
      <c r="C206" s="236"/>
      <c r="D206" s="233" t="s">
        <v>238</v>
      </c>
      <c r="E206" s="237" t="s">
        <v>19</v>
      </c>
      <c r="F206" s="238" t="s">
        <v>352</v>
      </c>
      <c r="G206" s="236"/>
      <c r="H206" s="237" t="s">
        <v>19</v>
      </c>
      <c r="I206" s="239"/>
      <c r="J206" s="236"/>
      <c r="K206" s="236"/>
      <c r="L206" s="240"/>
      <c r="M206" s="241"/>
      <c r="N206" s="242"/>
      <c r="O206" s="242"/>
      <c r="P206" s="242"/>
      <c r="Q206" s="242"/>
      <c r="R206" s="242"/>
      <c r="S206" s="242"/>
      <c r="T206" s="243"/>
      <c r="U206" s="13"/>
      <c r="V206" s="13"/>
      <c r="W206" s="13"/>
      <c r="X206" s="13"/>
      <c r="Y206" s="13"/>
      <c r="Z206" s="13"/>
      <c r="AA206" s="13"/>
      <c r="AB206" s="13"/>
      <c r="AC206" s="13"/>
      <c r="AD206" s="13"/>
      <c r="AE206" s="13"/>
      <c r="AT206" s="244" t="s">
        <v>238</v>
      </c>
      <c r="AU206" s="244" t="s">
        <v>78</v>
      </c>
      <c r="AV206" s="13" t="s">
        <v>76</v>
      </c>
      <c r="AW206" s="13" t="s">
        <v>31</v>
      </c>
      <c r="AX206" s="13" t="s">
        <v>69</v>
      </c>
      <c r="AY206" s="244" t="s">
        <v>225</v>
      </c>
    </row>
    <row r="207" s="13" customFormat="1">
      <c r="A207" s="13"/>
      <c r="B207" s="235"/>
      <c r="C207" s="236"/>
      <c r="D207" s="233" t="s">
        <v>238</v>
      </c>
      <c r="E207" s="237" t="s">
        <v>19</v>
      </c>
      <c r="F207" s="238" t="s">
        <v>353</v>
      </c>
      <c r="G207" s="236"/>
      <c r="H207" s="237" t="s">
        <v>19</v>
      </c>
      <c r="I207" s="239"/>
      <c r="J207" s="236"/>
      <c r="K207" s="236"/>
      <c r="L207" s="240"/>
      <c r="M207" s="241"/>
      <c r="N207" s="242"/>
      <c r="O207" s="242"/>
      <c r="P207" s="242"/>
      <c r="Q207" s="242"/>
      <c r="R207" s="242"/>
      <c r="S207" s="242"/>
      <c r="T207" s="243"/>
      <c r="U207" s="13"/>
      <c r="V207" s="13"/>
      <c r="W207" s="13"/>
      <c r="X207" s="13"/>
      <c r="Y207" s="13"/>
      <c r="Z207" s="13"/>
      <c r="AA207" s="13"/>
      <c r="AB207" s="13"/>
      <c r="AC207" s="13"/>
      <c r="AD207" s="13"/>
      <c r="AE207" s="13"/>
      <c r="AT207" s="244" t="s">
        <v>238</v>
      </c>
      <c r="AU207" s="244" t="s">
        <v>78</v>
      </c>
      <c r="AV207" s="13" t="s">
        <v>76</v>
      </c>
      <c r="AW207" s="13" t="s">
        <v>31</v>
      </c>
      <c r="AX207" s="13" t="s">
        <v>69</v>
      </c>
      <c r="AY207" s="244" t="s">
        <v>225</v>
      </c>
    </row>
    <row r="208" s="14" customFormat="1">
      <c r="A208" s="14"/>
      <c r="B208" s="245"/>
      <c r="C208" s="246"/>
      <c r="D208" s="233" t="s">
        <v>238</v>
      </c>
      <c r="E208" s="247" t="s">
        <v>19</v>
      </c>
      <c r="F208" s="248" t="s">
        <v>363</v>
      </c>
      <c r="G208" s="246"/>
      <c r="H208" s="249">
        <v>70.980000000000004</v>
      </c>
      <c r="I208" s="250"/>
      <c r="J208" s="246"/>
      <c r="K208" s="246"/>
      <c r="L208" s="251"/>
      <c r="M208" s="252"/>
      <c r="N208" s="253"/>
      <c r="O208" s="253"/>
      <c r="P208" s="253"/>
      <c r="Q208" s="253"/>
      <c r="R208" s="253"/>
      <c r="S208" s="253"/>
      <c r="T208" s="254"/>
      <c r="U208" s="14"/>
      <c r="V208" s="14"/>
      <c r="W208" s="14"/>
      <c r="X208" s="14"/>
      <c r="Y208" s="14"/>
      <c r="Z208" s="14"/>
      <c r="AA208" s="14"/>
      <c r="AB208" s="14"/>
      <c r="AC208" s="14"/>
      <c r="AD208" s="14"/>
      <c r="AE208" s="14"/>
      <c r="AT208" s="255" t="s">
        <v>238</v>
      </c>
      <c r="AU208" s="255" t="s">
        <v>78</v>
      </c>
      <c r="AV208" s="14" t="s">
        <v>78</v>
      </c>
      <c r="AW208" s="14" t="s">
        <v>31</v>
      </c>
      <c r="AX208" s="14" t="s">
        <v>69</v>
      </c>
      <c r="AY208" s="255" t="s">
        <v>225</v>
      </c>
    </row>
    <row r="209" s="13" customFormat="1">
      <c r="A209" s="13"/>
      <c r="B209" s="235"/>
      <c r="C209" s="236"/>
      <c r="D209" s="233" t="s">
        <v>238</v>
      </c>
      <c r="E209" s="237" t="s">
        <v>19</v>
      </c>
      <c r="F209" s="238" t="s">
        <v>355</v>
      </c>
      <c r="G209" s="236"/>
      <c r="H209" s="237" t="s">
        <v>19</v>
      </c>
      <c r="I209" s="239"/>
      <c r="J209" s="236"/>
      <c r="K209" s="236"/>
      <c r="L209" s="240"/>
      <c r="M209" s="241"/>
      <c r="N209" s="242"/>
      <c r="O209" s="242"/>
      <c r="P209" s="242"/>
      <c r="Q209" s="242"/>
      <c r="R209" s="242"/>
      <c r="S209" s="242"/>
      <c r="T209" s="243"/>
      <c r="U209" s="13"/>
      <c r="V209" s="13"/>
      <c r="W209" s="13"/>
      <c r="X209" s="13"/>
      <c r="Y209" s="13"/>
      <c r="Z209" s="13"/>
      <c r="AA209" s="13"/>
      <c r="AB209" s="13"/>
      <c r="AC209" s="13"/>
      <c r="AD209" s="13"/>
      <c r="AE209" s="13"/>
      <c r="AT209" s="244" t="s">
        <v>238</v>
      </c>
      <c r="AU209" s="244" t="s">
        <v>78</v>
      </c>
      <c r="AV209" s="13" t="s">
        <v>76</v>
      </c>
      <c r="AW209" s="13" t="s">
        <v>31</v>
      </c>
      <c r="AX209" s="13" t="s">
        <v>69</v>
      </c>
      <c r="AY209" s="244" t="s">
        <v>225</v>
      </c>
    </row>
    <row r="210" s="14" customFormat="1">
      <c r="A210" s="14"/>
      <c r="B210" s="245"/>
      <c r="C210" s="246"/>
      <c r="D210" s="233" t="s">
        <v>238</v>
      </c>
      <c r="E210" s="247" t="s">
        <v>19</v>
      </c>
      <c r="F210" s="248" t="s">
        <v>364</v>
      </c>
      <c r="G210" s="246"/>
      <c r="H210" s="249">
        <v>8.3800000000000008</v>
      </c>
      <c r="I210" s="250"/>
      <c r="J210" s="246"/>
      <c r="K210" s="246"/>
      <c r="L210" s="251"/>
      <c r="M210" s="252"/>
      <c r="N210" s="253"/>
      <c r="O210" s="253"/>
      <c r="P210" s="253"/>
      <c r="Q210" s="253"/>
      <c r="R210" s="253"/>
      <c r="S210" s="253"/>
      <c r="T210" s="254"/>
      <c r="U210" s="14"/>
      <c r="V210" s="14"/>
      <c r="W210" s="14"/>
      <c r="X210" s="14"/>
      <c r="Y210" s="14"/>
      <c r="Z210" s="14"/>
      <c r="AA210" s="14"/>
      <c r="AB210" s="14"/>
      <c r="AC210" s="14"/>
      <c r="AD210" s="14"/>
      <c r="AE210" s="14"/>
      <c r="AT210" s="255" t="s">
        <v>238</v>
      </c>
      <c r="AU210" s="255" t="s">
        <v>78</v>
      </c>
      <c r="AV210" s="14" t="s">
        <v>78</v>
      </c>
      <c r="AW210" s="14" t="s">
        <v>31</v>
      </c>
      <c r="AX210" s="14" t="s">
        <v>69</v>
      </c>
      <c r="AY210" s="255" t="s">
        <v>225</v>
      </c>
    </row>
    <row r="211" s="13" customFormat="1">
      <c r="A211" s="13"/>
      <c r="B211" s="235"/>
      <c r="C211" s="236"/>
      <c r="D211" s="233" t="s">
        <v>238</v>
      </c>
      <c r="E211" s="237" t="s">
        <v>19</v>
      </c>
      <c r="F211" s="238" t="s">
        <v>357</v>
      </c>
      <c r="G211" s="236"/>
      <c r="H211" s="237" t="s">
        <v>19</v>
      </c>
      <c r="I211" s="239"/>
      <c r="J211" s="236"/>
      <c r="K211" s="236"/>
      <c r="L211" s="240"/>
      <c r="M211" s="241"/>
      <c r="N211" s="242"/>
      <c r="O211" s="242"/>
      <c r="P211" s="242"/>
      <c r="Q211" s="242"/>
      <c r="R211" s="242"/>
      <c r="S211" s="242"/>
      <c r="T211" s="243"/>
      <c r="U211" s="13"/>
      <c r="V211" s="13"/>
      <c r="W211" s="13"/>
      <c r="X211" s="13"/>
      <c r="Y211" s="13"/>
      <c r="Z211" s="13"/>
      <c r="AA211" s="13"/>
      <c r="AB211" s="13"/>
      <c r="AC211" s="13"/>
      <c r="AD211" s="13"/>
      <c r="AE211" s="13"/>
      <c r="AT211" s="244" t="s">
        <v>238</v>
      </c>
      <c r="AU211" s="244" t="s">
        <v>78</v>
      </c>
      <c r="AV211" s="13" t="s">
        <v>76</v>
      </c>
      <c r="AW211" s="13" t="s">
        <v>31</v>
      </c>
      <c r="AX211" s="13" t="s">
        <v>69</v>
      </c>
      <c r="AY211" s="244" t="s">
        <v>225</v>
      </c>
    </row>
    <row r="212" s="14" customFormat="1">
      <c r="A212" s="14"/>
      <c r="B212" s="245"/>
      <c r="C212" s="246"/>
      <c r="D212" s="233" t="s">
        <v>238</v>
      </c>
      <c r="E212" s="247" t="s">
        <v>19</v>
      </c>
      <c r="F212" s="248" t="s">
        <v>365</v>
      </c>
      <c r="G212" s="246"/>
      <c r="H212" s="249">
        <v>3.1899999999999999</v>
      </c>
      <c r="I212" s="250"/>
      <c r="J212" s="246"/>
      <c r="K212" s="246"/>
      <c r="L212" s="251"/>
      <c r="M212" s="252"/>
      <c r="N212" s="253"/>
      <c r="O212" s="253"/>
      <c r="P212" s="253"/>
      <c r="Q212" s="253"/>
      <c r="R212" s="253"/>
      <c r="S212" s="253"/>
      <c r="T212" s="254"/>
      <c r="U212" s="14"/>
      <c r="V212" s="14"/>
      <c r="W212" s="14"/>
      <c r="X212" s="14"/>
      <c r="Y212" s="14"/>
      <c r="Z212" s="14"/>
      <c r="AA212" s="14"/>
      <c r="AB212" s="14"/>
      <c r="AC212" s="14"/>
      <c r="AD212" s="14"/>
      <c r="AE212" s="14"/>
      <c r="AT212" s="255" t="s">
        <v>238</v>
      </c>
      <c r="AU212" s="255" t="s">
        <v>78</v>
      </c>
      <c r="AV212" s="14" t="s">
        <v>78</v>
      </c>
      <c r="AW212" s="14" t="s">
        <v>31</v>
      </c>
      <c r="AX212" s="14" t="s">
        <v>69</v>
      </c>
      <c r="AY212" s="255" t="s">
        <v>225</v>
      </c>
    </row>
    <row r="213" s="16" customFormat="1">
      <c r="A213" s="16"/>
      <c r="B213" s="267"/>
      <c r="C213" s="268"/>
      <c r="D213" s="233" t="s">
        <v>238</v>
      </c>
      <c r="E213" s="269" t="s">
        <v>19</v>
      </c>
      <c r="F213" s="270" t="s">
        <v>245</v>
      </c>
      <c r="G213" s="268"/>
      <c r="H213" s="271">
        <v>82.549999999999997</v>
      </c>
      <c r="I213" s="272"/>
      <c r="J213" s="268"/>
      <c r="K213" s="268"/>
      <c r="L213" s="273"/>
      <c r="M213" s="274"/>
      <c r="N213" s="275"/>
      <c r="O213" s="275"/>
      <c r="P213" s="275"/>
      <c r="Q213" s="275"/>
      <c r="R213" s="275"/>
      <c r="S213" s="275"/>
      <c r="T213" s="276"/>
      <c r="U213" s="16"/>
      <c r="V213" s="16"/>
      <c r="W213" s="16"/>
      <c r="X213" s="16"/>
      <c r="Y213" s="16"/>
      <c r="Z213" s="16"/>
      <c r="AA213" s="16"/>
      <c r="AB213" s="16"/>
      <c r="AC213" s="16"/>
      <c r="AD213" s="16"/>
      <c r="AE213" s="16"/>
      <c r="AT213" s="277" t="s">
        <v>238</v>
      </c>
      <c r="AU213" s="277" t="s">
        <v>78</v>
      </c>
      <c r="AV213" s="16" t="s">
        <v>232</v>
      </c>
      <c r="AW213" s="16" t="s">
        <v>31</v>
      </c>
      <c r="AX213" s="16" t="s">
        <v>76</v>
      </c>
      <c r="AY213" s="277" t="s">
        <v>225</v>
      </c>
    </row>
    <row r="214" s="12" customFormat="1" ht="22.8" customHeight="1">
      <c r="A214" s="12"/>
      <c r="B214" s="199"/>
      <c r="C214" s="200"/>
      <c r="D214" s="201" t="s">
        <v>68</v>
      </c>
      <c r="E214" s="213" t="s">
        <v>276</v>
      </c>
      <c r="F214" s="213" t="s">
        <v>366</v>
      </c>
      <c r="G214" s="200"/>
      <c r="H214" s="200"/>
      <c r="I214" s="203"/>
      <c r="J214" s="214">
        <f>BK214</f>
        <v>0</v>
      </c>
      <c r="K214" s="200"/>
      <c r="L214" s="205"/>
      <c r="M214" s="206"/>
      <c r="N214" s="207"/>
      <c r="O214" s="207"/>
      <c r="P214" s="208">
        <f>SUM(P215:P622)</f>
        <v>0</v>
      </c>
      <c r="Q214" s="207"/>
      <c r="R214" s="208">
        <f>SUM(R215:R622)</f>
        <v>69.569086508840002</v>
      </c>
      <c r="S214" s="207"/>
      <c r="T214" s="209">
        <f>SUM(T215:T622)</f>
        <v>0</v>
      </c>
      <c r="U214" s="12"/>
      <c r="V214" s="12"/>
      <c r="W214" s="12"/>
      <c r="X214" s="12"/>
      <c r="Y214" s="12"/>
      <c r="Z214" s="12"/>
      <c r="AA214" s="12"/>
      <c r="AB214" s="12"/>
      <c r="AC214" s="12"/>
      <c r="AD214" s="12"/>
      <c r="AE214" s="12"/>
      <c r="AR214" s="210" t="s">
        <v>76</v>
      </c>
      <c r="AT214" s="211" t="s">
        <v>68</v>
      </c>
      <c r="AU214" s="211" t="s">
        <v>76</v>
      </c>
      <c r="AY214" s="210" t="s">
        <v>225</v>
      </c>
      <c r="BK214" s="212">
        <f>SUM(BK215:BK622)</f>
        <v>0</v>
      </c>
    </row>
    <row r="215" s="2" customFormat="1" ht="24.15" customHeight="1">
      <c r="A215" s="39"/>
      <c r="B215" s="40"/>
      <c r="C215" s="215" t="s">
        <v>367</v>
      </c>
      <c r="D215" s="215" t="s">
        <v>227</v>
      </c>
      <c r="E215" s="216" t="s">
        <v>368</v>
      </c>
      <c r="F215" s="217" t="s">
        <v>369</v>
      </c>
      <c r="G215" s="218" t="s">
        <v>290</v>
      </c>
      <c r="H215" s="219">
        <v>10.890000000000001</v>
      </c>
      <c r="I215" s="220"/>
      <c r="J215" s="221">
        <f>ROUND(I215*H215,2)</f>
        <v>0</v>
      </c>
      <c r="K215" s="217" t="s">
        <v>249</v>
      </c>
      <c r="L215" s="45"/>
      <c r="M215" s="222" t="s">
        <v>19</v>
      </c>
      <c r="N215" s="223" t="s">
        <v>40</v>
      </c>
      <c r="O215" s="85"/>
      <c r="P215" s="224">
        <f>O215*H215</f>
        <v>0</v>
      </c>
      <c r="Q215" s="224">
        <v>0.010149999999999999</v>
      </c>
      <c r="R215" s="224">
        <f>Q215*H215</f>
        <v>0.11053349999999999</v>
      </c>
      <c r="S215" s="224">
        <v>0</v>
      </c>
      <c r="T215" s="225">
        <f>S215*H215</f>
        <v>0</v>
      </c>
      <c r="U215" s="39"/>
      <c r="V215" s="39"/>
      <c r="W215" s="39"/>
      <c r="X215" s="39"/>
      <c r="Y215" s="39"/>
      <c r="Z215" s="39"/>
      <c r="AA215" s="39"/>
      <c r="AB215" s="39"/>
      <c r="AC215" s="39"/>
      <c r="AD215" s="39"/>
      <c r="AE215" s="39"/>
      <c r="AR215" s="226" t="s">
        <v>232</v>
      </c>
      <c r="AT215" s="226" t="s">
        <v>227</v>
      </c>
      <c r="AU215" s="226" t="s">
        <v>78</v>
      </c>
      <c r="AY215" s="18" t="s">
        <v>225</v>
      </c>
      <c r="BE215" s="227">
        <f>IF(N215="základní",J215,0)</f>
        <v>0</v>
      </c>
      <c r="BF215" s="227">
        <f>IF(N215="snížená",J215,0)</f>
        <v>0</v>
      </c>
      <c r="BG215" s="227">
        <f>IF(N215="zákl. přenesená",J215,0)</f>
        <v>0</v>
      </c>
      <c r="BH215" s="227">
        <f>IF(N215="sníž. přenesená",J215,0)</f>
        <v>0</v>
      </c>
      <c r="BI215" s="227">
        <f>IF(N215="nulová",J215,0)</f>
        <v>0</v>
      </c>
      <c r="BJ215" s="18" t="s">
        <v>76</v>
      </c>
      <c r="BK215" s="227">
        <f>ROUND(I215*H215,2)</f>
        <v>0</v>
      </c>
      <c r="BL215" s="18" t="s">
        <v>232</v>
      </c>
      <c r="BM215" s="226" t="s">
        <v>370</v>
      </c>
    </row>
    <row r="216" s="2" customFormat="1">
      <c r="A216" s="39"/>
      <c r="B216" s="40"/>
      <c r="C216" s="41"/>
      <c r="D216" s="228" t="s">
        <v>234</v>
      </c>
      <c r="E216" s="41"/>
      <c r="F216" s="229" t="s">
        <v>371</v>
      </c>
      <c r="G216" s="41"/>
      <c r="H216" s="41"/>
      <c r="I216" s="230"/>
      <c r="J216" s="41"/>
      <c r="K216" s="41"/>
      <c r="L216" s="45"/>
      <c r="M216" s="231"/>
      <c r="N216" s="232"/>
      <c r="O216" s="85"/>
      <c r="P216" s="85"/>
      <c r="Q216" s="85"/>
      <c r="R216" s="85"/>
      <c r="S216" s="85"/>
      <c r="T216" s="86"/>
      <c r="U216" s="39"/>
      <c r="V216" s="39"/>
      <c r="W216" s="39"/>
      <c r="X216" s="39"/>
      <c r="Y216" s="39"/>
      <c r="Z216" s="39"/>
      <c r="AA216" s="39"/>
      <c r="AB216" s="39"/>
      <c r="AC216" s="39"/>
      <c r="AD216" s="39"/>
      <c r="AE216" s="39"/>
      <c r="AT216" s="18" t="s">
        <v>234</v>
      </c>
      <c r="AU216" s="18" t="s">
        <v>78</v>
      </c>
    </row>
    <row r="217" s="13" customFormat="1">
      <c r="A217" s="13"/>
      <c r="B217" s="235"/>
      <c r="C217" s="236"/>
      <c r="D217" s="233" t="s">
        <v>238</v>
      </c>
      <c r="E217" s="237" t="s">
        <v>19</v>
      </c>
      <c r="F217" s="238" t="s">
        <v>372</v>
      </c>
      <c r="G217" s="236"/>
      <c r="H217" s="237" t="s">
        <v>19</v>
      </c>
      <c r="I217" s="239"/>
      <c r="J217" s="236"/>
      <c r="K217" s="236"/>
      <c r="L217" s="240"/>
      <c r="M217" s="241"/>
      <c r="N217" s="242"/>
      <c r="O217" s="242"/>
      <c r="P217" s="242"/>
      <c r="Q217" s="242"/>
      <c r="R217" s="242"/>
      <c r="S217" s="242"/>
      <c r="T217" s="243"/>
      <c r="U217" s="13"/>
      <c r="V217" s="13"/>
      <c r="W217" s="13"/>
      <c r="X217" s="13"/>
      <c r="Y217" s="13"/>
      <c r="Z217" s="13"/>
      <c r="AA217" s="13"/>
      <c r="AB217" s="13"/>
      <c r="AC217" s="13"/>
      <c r="AD217" s="13"/>
      <c r="AE217" s="13"/>
      <c r="AT217" s="244" t="s">
        <v>238</v>
      </c>
      <c r="AU217" s="244" t="s">
        <v>78</v>
      </c>
      <c r="AV217" s="13" t="s">
        <v>76</v>
      </c>
      <c r="AW217" s="13" t="s">
        <v>31</v>
      </c>
      <c r="AX217" s="13" t="s">
        <v>69</v>
      </c>
      <c r="AY217" s="244" t="s">
        <v>225</v>
      </c>
    </row>
    <row r="218" s="14" customFormat="1">
      <c r="A218" s="14"/>
      <c r="B218" s="245"/>
      <c r="C218" s="246"/>
      <c r="D218" s="233" t="s">
        <v>238</v>
      </c>
      <c r="E218" s="247" t="s">
        <v>19</v>
      </c>
      <c r="F218" s="248" t="s">
        <v>373</v>
      </c>
      <c r="G218" s="246"/>
      <c r="H218" s="249">
        <v>10.890000000000001</v>
      </c>
      <c r="I218" s="250"/>
      <c r="J218" s="246"/>
      <c r="K218" s="246"/>
      <c r="L218" s="251"/>
      <c r="M218" s="252"/>
      <c r="N218" s="253"/>
      <c r="O218" s="253"/>
      <c r="P218" s="253"/>
      <c r="Q218" s="253"/>
      <c r="R218" s="253"/>
      <c r="S218" s="253"/>
      <c r="T218" s="254"/>
      <c r="U218" s="14"/>
      <c r="V218" s="14"/>
      <c r="W218" s="14"/>
      <c r="X218" s="14"/>
      <c r="Y218" s="14"/>
      <c r="Z218" s="14"/>
      <c r="AA218" s="14"/>
      <c r="AB218" s="14"/>
      <c r="AC218" s="14"/>
      <c r="AD218" s="14"/>
      <c r="AE218" s="14"/>
      <c r="AT218" s="255" t="s">
        <v>238</v>
      </c>
      <c r="AU218" s="255" t="s">
        <v>78</v>
      </c>
      <c r="AV218" s="14" t="s">
        <v>78</v>
      </c>
      <c r="AW218" s="14" t="s">
        <v>31</v>
      </c>
      <c r="AX218" s="14" t="s">
        <v>69</v>
      </c>
      <c r="AY218" s="255" t="s">
        <v>225</v>
      </c>
    </row>
    <row r="219" s="16" customFormat="1">
      <c r="A219" s="16"/>
      <c r="B219" s="267"/>
      <c r="C219" s="268"/>
      <c r="D219" s="233" t="s">
        <v>238</v>
      </c>
      <c r="E219" s="269" t="s">
        <v>19</v>
      </c>
      <c r="F219" s="270" t="s">
        <v>245</v>
      </c>
      <c r="G219" s="268"/>
      <c r="H219" s="271">
        <v>10.890000000000001</v>
      </c>
      <c r="I219" s="272"/>
      <c r="J219" s="268"/>
      <c r="K219" s="268"/>
      <c r="L219" s="273"/>
      <c r="M219" s="274"/>
      <c r="N219" s="275"/>
      <c r="O219" s="275"/>
      <c r="P219" s="275"/>
      <c r="Q219" s="275"/>
      <c r="R219" s="275"/>
      <c r="S219" s="275"/>
      <c r="T219" s="276"/>
      <c r="U219" s="16"/>
      <c r="V219" s="16"/>
      <c r="W219" s="16"/>
      <c r="X219" s="16"/>
      <c r="Y219" s="16"/>
      <c r="Z219" s="16"/>
      <c r="AA219" s="16"/>
      <c r="AB219" s="16"/>
      <c r="AC219" s="16"/>
      <c r="AD219" s="16"/>
      <c r="AE219" s="16"/>
      <c r="AT219" s="277" t="s">
        <v>238</v>
      </c>
      <c r="AU219" s="277" t="s">
        <v>78</v>
      </c>
      <c r="AV219" s="16" t="s">
        <v>232</v>
      </c>
      <c r="AW219" s="16" t="s">
        <v>31</v>
      </c>
      <c r="AX219" s="16" t="s">
        <v>76</v>
      </c>
      <c r="AY219" s="277" t="s">
        <v>225</v>
      </c>
    </row>
    <row r="220" s="2" customFormat="1" ht="24.15" customHeight="1">
      <c r="A220" s="39"/>
      <c r="B220" s="40"/>
      <c r="C220" s="215" t="s">
        <v>374</v>
      </c>
      <c r="D220" s="215" t="s">
        <v>227</v>
      </c>
      <c r="E220" s="216" t="s">
        <v>375</v>
      </c>
      <c r="F220" s="217" t="s">
        <v>376</v>
      </c>
      <c r="G220" s="218" t="s">
        <v>290</v>
      </c>
      <c r="H220" s="219">
        <v>10.890000000000001</v>
      </c>
      <c r="I220" s="220"/>
      <c r="J220" s="221">
        <f>ROUND(I220*H220,2)</f>
        <v>0</v>
      </c>
      <c r="K220" s="217" t="s">
        <v>249</v>
      </c>
      <c r="L220" s="45"/>
      <c r="M220" s="222" t="s">
        <v>19</v>
      </c>
      <c r="N220" s="223" t="s">
        <v>40</v>
      </c>
      <c r="O220" s="85"/>
      <c r="P220" s="224">
        <f>O220*H220</f>
        <v>0</v>
      </c>
      <c r="Q220" s="224">
        <v>0.0030000000000000001</v>
      </c>
      <c r="R220" s="224">
        <f>Q220*H220</f>
        <v>0.032670000000000005</v>
      </c>
      <c r="S220" s="224">
        <v>0</v>
      </c>
      <c r="T220" s="225">
        <f>S220*H220</f>
        <v>0</v>
      </c>
      <c r="U220" s="39"/>
      <c r="V220" s="39"/>
      <c r="W220" s="39"/>
      <c r="X220" s="39"/>
      <c r="Y220" s="39"/>
      <c r="Z220" s="39"/>
      <c r="AA220" s="39"/>
      <c r="AB220" s="39"/>
      <c r="AC220" s="39"/>
      <c r="AD220" s="39"/>
      <c r="AE220" s="39"/>
      <c r="AR220" s="226" t="s">
        <v>232</v>
      </c>
      <c r="AT220" s="226" t="s">
        <v>227</v>
      </c>
      <c r="AU220" s="226" t="s">
        <v>78</v>
      </c>
      <c r="AY220" s="18" t="s">
        <v>225</v>
      </c>
      <c r="BE220" s="227">
        <f>IF(N220="základní",J220,0)</f>
        <v>0</v>
      </c>
      <c r="BF220" s="227">
        <f>IF(N220="snížená",J220,0)</f>
        <v>0</v>
      </c>
      <c r="BG220" s="227">
        <f>IF(N220="zákl. přenesená",J220,0)</f>
        <v>0</v>
      </c>
      <c r="BH220" s="227">
        <f>IF(N220="sníž. přenesená",J220,0)</f>
        <v>0</v>
      </c>
      <c r="BI220" s="227">
        <f>IF(N220="nulová",J220,0)</f>
        <v>0</v>
      </c>
      <c r="BJ220" s="18" t="s">
        <v>76</v>
      </c>
      <c r="BK220" s="227">
        <f>ROUND(I220*H220,2)</f>
        <v>0</v>
      </c>
      <c r="BL220" s="18" t="s">
        <v>232</v>
      </c>
      <c r="BM220" s="226" t="s">
        <v>377</v>
      </c>
    </row>
    <row r="221" s="2" customFormat="1">
      <c r="A221" s="39"/>
      <c r="B221" s="40"/>
      <c r="C221" s="41"/>
      <c r="D221" s="228" t="s">
        <v>234</v>
      </c>
      <c r="E221" s="41"/>
      <c r="F221" s="229" t="s">
        <v>378</v>
      </c>
      <c r="G221" s="41"/>
      <c r="H221" s="41"/>
      <c r="I221" s="230"/>
      <c r="J221" s="41"/>
      <c r="K221" s="41"/>
      <c r="L221" s="45"/>
      <c r="M221" s="231"/>
      <c r="N221" s="232"/>
      <c r="O221" s="85"/>
      <c r="P221" s="85"/>
      <c r="Q221" s="85"/>
      <c r="R221" s="85"/>
      <c r="S221" s="85"/>
      <c r="T221" s="86"/>
      <c r="U221" s="39"/>
      <c r="V221" s="39"/>
      <c r="W221" s="39"/>
      <c r="X221" s="39"/>
      <c r="Y221" s="39"/>
      <c r="Z221" s="39"/>
      <c r="AA221" s="39"/>
      <c r="AB221" s="39"/>
      <c r="AC221" s="39"/>
      <c r="AD221" s="39"/>
      <c r="AE221" s="39"/>
      <c r="AT221" s="18" t="s">
        <v>234</v>
      </c>
      <c r="AU221" s="18" t="s">
        <v>78</v>
      </c>
    </row>
    <row r="222" s="13" customFormat="1">
      <c r="A222" s="13"/>
      <c r="B222" s="235"/>
      <c r="C222" s="236"/>
      <c r="D222" s="233" t="s">
        <v>238</v>
      </c>
      <c r="E222" s="237" t="s">
        <v>19</v>
      </c>
      <c r="F222" s="238" t="s">
        <v>372</v>
      </c>
      <c r="G222" s="236"/>
      <c r="H222" s="237" t="s">
        <v>19</v>
      </c>
      <c r="I222" s="239"/>
      <c r="J222" s="236"/>
      <c r="K222" s="236"/>
      <c r="L222" s="240"/>
      <c r="M222" s="241"/>
      <c r="N222" s="242"/>
      <c r="O222" s="242"/>
      <c r="P222" s="242"/>
      <c r="Q222" s="242"/>
      <c r="R222" s="242"/>
      <c r="S222" s="242"/>
      <c r="T222" s="243"/>
      <c r="U222" s="13"/>
      <c r="V222" s="13"/>
      <c r="W222" s="13"/>
      <c r="X222" s="13"/>
      <c r="Y222" s="13"/>
      <c r="Z222" s="13"/>
      <c r="AA222" s="13"/>
      <c r="AB222" s="13"/>
      <c r="AC222" s="13"/>
      <c r="AD222" s="13"/>
      <c r="AE222" s="13"/>
      <c r="AT222" s="244" t="s">
        <v>238</v>
      </c>
      <c r="AU222" s="244" t="s">
        <v>78</v>
      </c>
      <c r="AV222" s="13" t="s">
        <v>76</v>
      </c>
      <c r="AW222" s="13" t="s">
        <v>31</v>
      </c>
      <c r="AX222" s="13" t="s">
        <v>69</v>
      </c>
      <c r="AY222" s="244" t="s">
        <v>225</v>
      </c>
    </row>
    <row r="223" s="14" customFormat="1">
      <c r="A223" s="14"/>
      <c r="B223" s="245"/>
      <c r="C223" s="246"/>
      <c r="D223" s="233" t="s">
        <v>238</v>
      </c>
      <c r="E223" s="247" t="s">
        <v>19</v>
      </c>
      <c r="F223" s="248" t="s">
        <v>373</v>
      </c>
      <c r="G223" s="246"/>
      <c r="H223" s="249">
        <v>10.890000000000001</v>
      </c>
      <c r="I223" s="250"/>
      <c r="J223" s="246"/>
      <c r="K223" s="246"/>
      <c r="L223" s="251"/>
      <c r="M223" s="252"/>
      <c r="N223" s="253"/>
      <c r="O223" s="253"/>
      <c r="P223" s="253"/>
      <c r="Q223" s="253"/>
      <c r="R223" s="253"/>
      <c r="S223" s="253"/>
      <c r="T223" s="254"/>
      <c r="U223" s="14"/>
      <c r="V223" s="14"/>
      <c r="W223" s="14"/>
      <c r="X223" s="14"/>
      <c r="Y223" s="14"/>
      <c r="Z223" s="14"/>
      <c r="AA223" s="14"/>
      <c r="AB223" s="14"/>
      <c r="AC223" s="14"/>
      <c r="AD223" s="14"/>
      <c r="AE223" s="14"/>
      <c r="AT223" s="255" t="s">
        <v>238</v>
      </c>
      <c r="AU223" s="255" t="s">
        <v>78</v>
      </c>
      <c r="AV223" s="14" t="s">
        <v>78</v>
      </c>
      <c r="AW223" s="14" t="s">
        <v>31</v>
      </c>
      <c r="AX223" s="14" t="s">
        <v>69</v>
      </c>
      <c r="AY223" s="255" t="s">
        <v>225</v>
      </c>
    </row>
    <row r="224" s="16" customFormat="1">
      <c r="A224" s="16"/>
      <c r="B224" s="267"/>
      <c r="C224" s="268"/>
      <c r="D224" s="233" t="s">
        <v>238</v>
      </c>
      <c r="E224" s="269" t="s">
        <v>19</v>
      </c>
      <c r="F224" s="270" t="s">
        <v>245</v>
      </c>
      <c r="G224" s="268"/>
      <c r="H224" s="271">
        <v>10.890000000000001</v>
      </c>
      <c r="I224" s="272"/>
      <c r="J224" s="268"/>
      <c r="K224" s="268"/>
      <c r="L224" s="273"/>
      <c r="M224" s="274"/>
      <c r="N224" s="275"/>
      <c r="O224" s="275"/>
      <c r="P224" s="275"/>
      <c r="Q224" s="275"/>
      <c r="R224" s="275"/>
      <c r="S224" s="275"/>
      <c r="T224" s="276"/>
      <c r="U224" s="16"/>
      <c r="V224" s="16"/>
      <c r="W224" s="16"/>
      <c r="X224" s="16"/>
      <c r="Y224" s="16"/>
      <c r="Z224" s="16"/>
      <c r="AA224" s="16"/>
      <c r="AB224" s="16"/>
      <c r="AC224" s="16"/>
      <c r="AD224" s="16"/>
      <c r="AE224" s="16"/>
      <c r="AT224" s="277" t="s">
        <v>238</v>
      </c>
      <c r="AU224" s="277" t="s">
        <v>78</v>
      </c>
      <c r="AV224" s="16" t="s">
        <v>232</v>
      </c>
      <c r="AW224" s="16" t="s">
        <v>31</v>
      </c>
      <c r="AX224" s="16" t="s">
        <v>76</v>
      </c>
      <c r="AY224" s="277" t="s">
        <v>225</v>
      </c>
    </row>
    <row r="225" s="2" customFormat="1" ht="16.5" customHeight="1">
      <c r="A225" s="39"/>
      <c r="B225" s="40"/>
      <c r="C225" s="215" t="s">
        <v>379</v>
      </c>
      <c r="D225" s="215" t="s">
        <v>227</v>
      </c>
      <c r="E225" s="216" t="s">
        <v>380</v>
      </c>
      <c r="F225" s="217" t="s">
        <v>381</v>
      </c>
      <c r="G225" s="218" t="s">
        <v>326</v>
      </c>
      <c r="H225" s="219">
        <v>5.4450000000000003</v>
      </c>
      <c r="I225" s="220"/>
      <c r="J225" s="221">
        <f>ROUND(I225*H225,2)</f>
        <v>0</v>
      </c>
      <c r="K225" s="217" t="s">
        <v>249</v>
      </c>
      <c r="L225" s="45"/>
      <c r="M225" s="222" t="s">
        <v>19</v>
      </c>
      <c r="N225" s="223" t="s">
        <v>40</v>
      </c>
      <c r="O225" s="85"/>
      <c r="P225" s="224">
        <f>O225*H225</f>
        <v>0</v>
      </c>
      <c r="Q225" s="224">
        <v>0.0067000000000000002</v>
      </c>
      <c r="R225" s="224">
        <f>Q225*H225</f>
        <v>0.0364815</v>
      </c>
      <c r="S225" s="224">
        <v>0</v>
      </c>
      <c r="T225" s="225">
        <f>S225*H225</f>
        <v>0</v>
      </c>
      <c r="U225" s="39"/>
      <c r="V225" s="39"/>
      <c r="W225" s="39"/>
      <c r="X225" s="39"/>
      <c r="Y225" s="39"/>
      <c r="Z225" s="39"/>
      <c r="AA225" s="39"/>
      <c r="AB225" s="39"/>
      <c r="AC225" s="39"/>
      <c r="AD225" s="39"/>
      <c r="AE225" s="39"/>
      <c r="AR225" s="226" t="s">
        <v>232</v>
      </c>
      <c r="AT225" s="226" t="s">
        <v>227</v>
      </c>
      <c r="AU225" s="226" t="s">
        <v>78</v>
      </c>
      <c r="AY225" s="18" t="s">
        <v>225</v>
      </c>
      <c r="BE225" s="227">
        <f>IF(N225="základní",J225,0)</f>
        <v>0</v>
      </c>
      <c r="BF225" s="227">
        <f>IF(N225="snížená",J225,0)</f>
        <v>0</v>
      </c>
      <c r="BG225" s="227">
        <f>IF(N225="zákl. přenesená",J225,0)</f>
        <v>0</v>
      </c>
      <c r="BH225" s="227">
        <f>IF(N225="sníž. přenesená",J225,0)</f>
        <v>0</v>
      </c>
      <c r="BI225" s="227">
        <f>IF(N225="nulová",J225,0)</f>
        <v>0</v>
      </c>
      <c r="BJ225" s="18" t="s">
        <v>76</v>
      </c>
      <c r="BK225" s="227">
        <f>ROUND(I225*H225,2)</f>
        <v>0</v>
      </c>
      <c r="BL225" s="18" t="s">
        <v>232</v>
      </c>
      <c r="BM225" s="226" t="s">
        <v>382</v>
      </c>
    </row>
    <row r="226" s="2" customFormat="1">
      <c r="A226" s="39"/>
      <c r="B226" s="40"/>
      <c r="C226" s="41"/>
      <c r="D226" s="228" t="s">
        <v>234</v>
      </c>
      <c r="E226" s="41"/>
      <c r="F226" s="229" t="s">
        <v>383</v>
      </c>
      <c r="G226" s="41"/>
      <c r="H226" s="41"/>
      <c r="I226" s="230"/>
      <c r="J226" s="41"/>
      <c r="K226" s="41"/>
      <c r="L226" s="45"/>
      <c r="M226" s="231"/>
      <c r="N226" s="232"/>
      <c r="O226" s="85"/>
      <c r="P226" s="85"/>
      <c r="Q226" s="85"/>
      <c r="R226" s="85"/>
      <c r="S226" s="85"/>
      <c r="T226" s="86"/>
      <c r="U226" s="39"/>
      <c r="V226" s="39"/>
      <c r="W226" s="39"/>
      <c r="X226" s="39"/>
      <c r="Y226" s="39"/>
      <c r="Z226" s="39"/>
      <c r="AA226" s="39"/>
      <c r="AB226" s="39"/>
      <c r="AC226" s="39"/>
      <c r="AD226" s="39"/>
      <c r="AE226" s="39"/>
      <c r="AT226" s="18" t="s">
        <v>234</v>
      </c>
      <c r="AU226" s="18" t="s">
        <v>78</v>
      </c>
    </row>
    <row r="227" s="2" customFormat="1">
      <c r="A227" s="39"/>
      <c r="B227" s="40"/>
      <c r="C227" s="41"/>
      <c r="D227" s="233" t="s">
        <v>236</v>
      </c>
      <c r="E227" s="41"/>
      <c r="F227" s="234" t="s">
        <v>384</v>
      </c>
      <c r="G227" s="41"/>
      <c r="H227" s="41"/>
      <c r="I227" s="230"/>
      <c r="J227" s="41"/>
      <c r="K227" s="41"/>
      <c r="L227" s="45"/>
      <c r="M227" s="231"/>
      <c r="N227" s="232"/>
      <c r="O227" s="85"/>
      <c r="P227" s="85"/>
      <c r="Q227" s="85"/>
      <c r="R227" s="85"/>
      <c r="S227" s="85"/>
      <c r="T227" s="86"/>
      <c r="U227" s="39"/>
      <c r="V227" s="39"/>
      <c r="W227" s="39"/>
      <c r="X227" s="39"/>
      <c r="Y227" s="39"/>
      <c r="Z227" s="39"/>
      <c r="AA227" s="39"/>
      <c r="AB227" s="39"/>
      <c r="AC227" s="39"/>
      <c r="AD227" s="39"/>
      <c r="AE227" s="39"/>
      <c r="AT227" s="18" t="s">
        <v>236</v>
      </c>
      <c r="AU227" s="18" t="s">
        <v>78</v>
      </c>
    </row>
    <row r="228" s="13" customFormat="1">
      <c r="A228" s="13"/>
      <c r="B228" s="235"/>
      <c r="C228" s="236"/>
      <c r="D228" s="233" t="s">
        <v>238</v>
      </c>
      <c r="E228" s="237" t="s">
        <v>19</v>
      </c>
      <c r="F228" s="238" t="s">
        <v>385</v>
      </c>
      <c r="G228" s="236"/>
      <c r="H228" s="237" t="s">
        <v>19</v>
      </c>
      <c r="I228" s="239"/>
      <c r="J228" s="236"/>
      <c r="K228" s="236"/>
      <c r="L228" s="240"/>
      <c r="M228" s="241"/>
      <c r="N228" s="242"/>
      <c r="O228" s="242"/>
      <c r="P228" s="242"/>
      <c r="Q228" s="242"/>
      <c r="R228" s="242"/>
      <c r="S228" s="242"/>
      <c r="T228" s="243"/>
      <c r="U228" s="13"/>
      <c r="V228" s="13"/>
      <c r="W228" s="13"/>
      <c r="X228" s="13"/>
      <c r="Y228" s="13"/>
      <c r="Z228" s="13"/>
      <c r="AA228" s="13"/>
      <c r="AB228" s="13"/>
      <c r="AC228" s="13"/>
      <c r="AD228" s="13"/>
      <c r="AE228" s="13"/>
      <c r="AT228" s="244" t="s">
        <v>238</v>
      </c>
      <c r="AU228" s="244" t="s">
        <v>78</v>
      </c>
      <c r="AV228" s="13" t="s">
        <v>76</v>
      </c>
      <c r="AW228" s="13" t="s">
        <v>31</v>
      </c>
      <c r="AX228" s="13" t="s">
        <v>69</v>
      </c>
      <c r="AY228" s="244" t="s">
        <v>225</v>
      </c>
    </row>
    <row r="229" s="13" customFormat="1">
      <c r="A229" s="13"/>
      <c r="B229" s="235"/>
      <c r="C229" s="236"/>
      <c r="D229" s="233" t="s">
        <v>238</v>
      </c>
      <c r="E229" s="237" t="s">
        <v>19</v>
      </c>
      <c r="F229" s="238" t="s">
        <v>372</v>
      </c>
      <c r="G229" s="236"/>
      <c r="H229" s="237" t="s">
        <v>19</v>
      </c>
      <c r="I229" s="239"/>
      <c r="J229" s="236"/>
      <c r="K229" s="236"/>
      <c r="L229" s="240"/>
      <c r="M229" s="241"/>
      <c r="N229" s="242"/>
      <c r="O229" s="242"/>
      <c r="P229" s="242"/>
      <c r="Q229" s="242"/>
      <c r="R229" s="242"/>
      <c r="S229" s="242"/>
      <c r="T229" s="243"/>
      <c r="U229" s="13"/>
      <c r="V229" s="13"/>
      <c r="W229" s="13"/>
      <c r="X229" s="13"/>
      <c r="Y229" s="13"/>
      <c r="Z229" s="13"/>
      <c r="AA229" s="13"/>
      <c r="AB229" s="13"/>
      <c r="AC229" s="13"/>
      <c r="AD229" s="13"/>
      <c r="AE229" s="13"/>
      <c r="AT229" s="244" t="s">
        <v>238</v>
      </c>
      <c r="AU229" s="244" t="s">
        <v>78</v>
      </c>
      <c r="AV229" s="13" t="s">
        <v>76</v>
      </c>
      <c r="AW229" s="13" t="s">
        <v>31</v>
      </c>
      <c r="AX229" s="13" t="s">
        <v>69</v>
      </c>
      <c r="AY229" s="244" t="s">
        <v>225</v>
      </c>
    </row>
    <row r="230" s="14" customFormat="1">
      <c r="A230" s="14"/>
      <c r="B230" s="245"/>
      <c r="C230" s="246"/>
      <c r="D230" s="233" t="s">
        <v>238</v>
      </c>
      <c r="E230" s="247" t="s">
        <v>19</v>
      </c>
      <c r="F230" s="248" t="s">
        <v>386</v>
      </c>
      <c r="G230" s="246"/>
      <c r="H230" s="249">
        <v>5.4450000000000003</v>
      </c>
      <c r="I230" s="250"/>
      <c r="J230" s="246"/>
      <c r="K230" s="246"/>
      <c r="L230" s="251"/>
      <c r="M230" s="252"/>
      <c r="N230" s="253"/>
      <c r="O230" s="253"/>
      <c r="P230" s="253"/>
      <c r="Q230" s="253"/>
      <c r="R230" s="253"/>
      <c r="S230" s="253"/>
      <c r="T230" s="254"/>
      <c r="U230" s="14"/>
      <c r="V230" s="14"/>
      <c r="W230" s="14"/>
      <c r="X230" s="14"/>
      <c r="Y230" s="14"/>
      <c r="Z230" s="14"/>
      <c r="AA230" s="14"/>
      <c r="AB230" s="14"/>
      <c r="AC230" s="14"/>
      <c r="AD230" s="14"/>
      <c r="AE230" s="14"/>
      <c r="AT230" s="255" t="s">
        <v>238</v>
      </c>
      <c r="AU230" s="255" t="s">
        <v>78</v>
      </c>
      <c r="AV230" s="14" t="s">
        <v>78</v>
      </c>
      <c r="AW230" s="14" t="s">
        <v>31</v>
      </c>
      <c r="AX230" s="14" t="s">
        <v>69</v>
      </c>
      <c r="AY230" s="255" t="s">
        <v>225</v>
      </c>
    </row>
    <row r="231" s="16" customFormat="1">
      <c r="A231" s="16"/>
      <c r="B231" s="267"/>
      <c r="C231" s="268"/>
      <c r="D231" s="233" t="s">
        <v>238</v>
      </c>
      <c r="E231" s="269" t="s">
        <v>93</v>
      </c>
      <c r="F231" s="270" t="s">
        <v>245</v>
      </c>
      <c r="G231" s="268"/>
      <c r="H231" s="271">
        <v>5.4450000000000003</v>
      </c>
      <c r="I231" s="272"/>
      <c r="J231" s="268"/>
      <c r="K231" s="268"/>
      <c r="L231" s="273"/>
      <c r="M231" s="274"/>
      <c r="N231" s="275"/>
      <c r="O231" s="275"/>
      <c r="P231" s="275"/>
      <c r="Q231" s="275"/>
      <c r="R231" s="275"/>
      <c r="S231" s="275"/>
      <c r="T231" s="276"/>
      <c r="U231" s="16"/>
      <c r="V231" s="16"/>
      <c r="W231" s="16"/>
      <c r="X231" s="16"/>
      <c r="Y231" s="16"/>
      <c r="Z231" s="16"/>
      <c r="AA231" s="16"/>
      <c r="AB231" s="16"/>
      <c r="AC231" s="16"/>
      <c r="AD231" s="16"/>
      <c r="AE231" s="16"/>
      <c r="AT231" s="277" t="s">
        <v>238</v>
      </c>
      <c r="AU231" s="277" t="s">
        <v>78</v>
      </c>
      <c r="AV231" s="16" t="s">
        <v>232</v>
      </c>
      <c r="AW231" s="16" t="s">
        <v>31</v>
      </c>
      <c r="AX231" s="16" t="s">
        <v>76</v>
      </c>
      <c r="AY231" s="277" t="s">
        <v>225</v>
      </c>
    </row>
    <row r="232" s="2" customFormat="1" ht="16.5" customHeight="1">
      <c r="A232" s="39"/>
      <c r="B232" s="40"/>
      <c r="C232" s="278" t="s">
        <v>7</v>
      </c>
      <c r="D232" s="278" t="s">
        <v>255</v>
      </c>
      <c r="E232" s="279" t="s">
        <v>387</v>
      </c>
      <c r="F232" s="280" t="s">
        <v>388</v>
      </c>
      <c r="G232" s="281" t="s">
        <v>326</v>
      </c>
      <c r="H232" s="282">
        <v>5.9900000000000002</v>
      </c>
      <c r="I232" s="283"/>
      <c r="J232" s="284">
        <f>ROUND(I232*H232,2)</f>
        <v>0</v>
      </c>
      <c r="K232" s="280" t="s">
        <v>19</v>
      </c>
      <c r="L232" s="285"/>
      <c r="M232" s="286" t="s">
        <v>19</v>
      </c>
      <c r="N232" s="287" t="s">
        <v>40</v>
      </c>
      <c r="O232" s="85"/>
      <c r="P232" s="224">
        <f>O232*H232</f>
        <v>0</v>
      </c>
      <c r="Q232" s="224">
        <v>0</v>
      </c>
      <c r="R232" s="224">
        <f>Q232*H232</f>
        <v>0</v>
      </c>
      <c r="S232" s="224">
        <v>0</v>
      </c>
      <c r="T232" s="225">
        <f>S232*H232</f>
        <v>0</v>
      </c>
      <c r="U232" s="39"/>
      <c r="V232" s="39"/>
      <c r="W232" s="39"/>
      <c r="X232" s="39"/>
      <c r="Y232" s="39"/>
      <c r="Z232" s="39"/>
      <c r="AA232" s="39"/>
      <c r="AB232" s="39"/>
      <c r="AC232" s="39"/>
      <c r="AD232" s="39"/>
      <c r="AE232" s="39"/>
      <c r="AR232" s="226" t="s">
        <v>259</v>
      </c>
      <c r="AT232" s="226" t="s">
        <v>255</v>
      </c>
      <c r="AU232" s="226" t="s">
        <v>78</v>
      </c>
      <c r="AY232" s="18" t="s">
        <v>225</v>
      </c>
      <c r="BE232" s="227">
        <f>IF(N232="základní",J232,0)</f>
        <v>0</v>
      </c>
      <c r="BF232" s="227">
        <f>IF(N232="snížená",J232,0)</f>
        <v>0</v>
      </c>
      <c r="BG232" s="227">
        <f>IF(N232="zákl. přenesená",J232,0)</f>
        <v>0</v>
      </c>
      <c r="BH232" s="227">
        <f>IF(N232="sníž. přenesená",J232,0)</f>
        <v>0</v>
      </c>
      <c r="BI232" s="227">
        <f>IF(N232="nulová",J232,0)</f>
        <v>0</v>
      </c>
      <c r="BJ232" s="18" t="s">
        <v>76</v>
      </c>
      <c r="BK232" s="227">
        <f>ROUND(I232*H232,2)</f>
        <v>0</v>
      </c>
      <c r="BL232" s="18" t="s">
        <v>232</v>
      </c>
      <c r="BM232" s="226" t="s">
        <v>389</v>
      </c>
    </row>
    <row r="233" s="13" customFormat="1">
      <c r="A233" s="13"/>
      <c r="B233" s="235"/>
      <c r="C233" s="236"/>
      <c r="D233" s="233" t="s">
        <v>238</v>
      </c>
      <c r="E233" s="237" t="s">
        <v>19</v>
      </c>
      <c r="F233" s="238" t="s">
        <v>390</v>
      </c>
      <c r="G233" s="236"/>
      <c r="H233" s="237" t="s">
        <v>19</v>
      </c>
      <c r="I233" s="239"/>
      <c r="J233" s="236"/>
      <c r="K233" s="236"/>
      <c r="L233" s="240"/>
      <c r="M233" s="241"/>
      <c r="N233" s="242"/>
      <c r="O233" s="242"/>
      <c r="P233" s="242"/>
      <c r="Q233" s="242"/>
      <c r="R233" s="242"/>
      <c r="S233" s="242"/>
      <c r="T233" s="243"/>
      <c r="U233" s="13"/>
      <c r="V233" s="13"/>
      <c r="W233" s="13"/>
      <c r="X233" s="13"/>
      <c r="Y233" s="13"/>
      <c r="Z233" s="13"/>
      <c r="AA233" s="13"/>
      <c r="AB233" s="13"/>
      <c r="AC233" s="13"/>
      <c r="AD233" s="13"/>
      <c r="AE233" s="13"/>
      <c r="AT233" s="244" t="s">
        <v>238</v>
      </c>
      <c r="AU233" s="244" t="s">
        <v>78</v>
      </c>
      <c r="AV233" s="13" t="s">
        <v>76</v>
      </c>
      <c r="AW233" s="13" t="s">
        <v>31</v>
      </c>
      <c r="AX233" s="13" t="s">
        <v>69</v>
      </c>
      <c r="AY233" s="244" t="s">
        <v>225</v>
      </c>
    </row>
    <row r="234" s="14" customFormat="1">
      <c r="A234" s="14"/>
      <c r="B234" s="245"/>
      <c r="C234" s="246"/>
      <c r="D234" s="233" t="s">
        <v>238</v>
      </c>
      <c r="E234" s="247" t="s">
        <v>19</v>
      </c>
      <c r="F234" s="248" t="s">
        <v>391</v>
      </c>
      <c r="G234" s="246"/>
      <c r="H234" s="249">
        <v>5.9900000000000002</v>
      </c>
      <c r="I234" s="250"/>
      <c r="J234" s="246"/>
      <c r="K234" s="246"/>
      <c r="L234" s="251"/>
      <c r="M234" s="252"/>
      <c r="N234" s="253"/>
      <c r="O234" s="253"/>
      <c r="P234" s="253"/>
      <c r="Q234" s="253"/>
      <c r="R234" s="253"/>
      <c r="S234" s="253"/>
      <c r="T234" s="254"/>
      <c r="U234" s="14"/>
      <c r="V234" s="14"/>
      <c r="W234" s="14"/>
      <c r="X234" s="14"/>
      <c r="Y234" s="14"/>
      <c r="Z234" s="14"/>
      <c r="AA234" s="14"/>
      <c r="AB234" s="14"/>
      <c r="AC234" s="14"/>
      <c r="AD234" s="14"/>
      <c r="AE234" s="14"/>
      <c r="AT234" s="255" t="s">
        <v>238</v>
      </c>
      <c r="AU234" s="255" t="s">
        <v>78</v>
      </c>
      <c r="AV234" s="14" t="s">
        <v>78</v>
      </c>
      <c r="AW234" s="14" t="s">
        <v>31</v>
      </c>
      <c r="AX234" s="14" t="s">
        <v>76</v>
      </c>
      <c r="AY234" s="255" t="s">
        <v>225</v>
      </c>
    </row>
    <row r="235" s="2" customFormat="1" ht="21.75" customHeight="1">
      <c r="A235" s="39"/>
      <c r="B235" s="40"/>
      <c r="C235" s="215" t="s">
        <v>392</v>
      </c>
      <c r="D235" s="215" t="s">
        <v>227</v>
      </c>
      <c r="E235" s="216" t="s">
        <v>393</v>
      </c>
      <c r="F235" s="217" t="s">
        <v>394</v>
      </c>
      <c r="G235" s="218" t="s">
        <v>290</v>
      </c>
      <c r="H235" s="219">
        <v>20</v>
      </c>
      <c r="I235" s="220"/>
      <c r="J235" s="221">
        <f>ROUND(I235*H235,2)</f>
        <v>0</v>
      </c>
      <c r="K235" s="217" t="s">
        <v>249</v>
      </c>
      <c r="L235" s="45"/>
      <c r="M235" s="222" t="s">
        <v>19</v>
      </c>
      <c r="N235" s="223" t="s">
        <v>40</v>
      </c>
      <c r="O235" s="85"/>
      <c r="P235" s="224">
        <f>O235*H235</f>
        <v>0</v>
      </c>
      <c r="Q235" s="224">
        <v>0</v>
      </c>
      <c r="R235" s="224">
        <f>Q235*H235</f>
        <v>0</v>
      </c>
      <c r="S235" s="224">
        <v>0</v>
      </c>
      <c r="T235" s="225">
        <f>S235*H235</f>
        <v>0</v>
      </c>
      <c r="U235" s="39"/>
      <c r="V235" s="39"/>
      <c r="W235" s="39"/>
      <c r="X235" s="39"/>
      <c r="Y235" s="39"/>
      <c r="Z235" s="39"/>
      <c r="AA235" s="39"/>
      <c r="AB235" s="39"/>
      <c r="AC235" s="39"/>
      <c r="AD235" s="39"/>
      <c r="AE235" s="39"/>
      <c r="AR235" s="226" t="s">
        <v>232</v>
      </c>
      <c r="AT235" s="226" t="s">
        <v>227</v>
      </c>
      <c r="AU235" s="226" t="s">
        <v>78</v>
      </c>
      <c r="AY235" s="18" t="s">
        <v>225</v>
      </c>
      <c r="BE235" s="227">
        <f>IF(N235="základní",J235,0)</f>
        <v>0</v>
      </c>
      <c r="BF235" s="227">
        <f>IF(N235="snížená",J235,0)</f>
        <v>0</v>
      </c>
      <c r="BG235" s="227">
        <f>IF(N235="zákl. přenesená",J235,0)</f>
        <v>0</v>
      </c>
      <c r="BH235" s="227">
        <f>IF(N235="sníž. přenesená",J235,0)</f>
        <v>0</v>
      </c>
      <c r="BI235" s="227">
        <f>IF(N235="nulová",J235,0)</f>
        <v>0</v>
      </c>
      <c r="BJ235" s="18" t="s">
        <v>76</v>
      </c>
      <c r="BK235" s="227">
        <f>ROUND(I235*H235,2)</f>
        <v>0</v>
      </c>
      <c r="BL235" s="18" t="s">
        <v>232</v>
      </c>
      <c r="BM235" s="226" t="s">
        <v>395</v>
      </c>
    </row>
    <row r="236" s="2" customFormat="1">
      <c r="A236" s="39"/>
      <c r="B236" s="40"/>
      <c r="C236" s="41"/>
      <c r="D236" s="228" t="s">
        <v>234</v>
      </c>
      <c r="E236" s="41"/>
      <c r="F236" s="229" t="s">
        <v>396</v>
      </c>
      <c r="G236" s="41"/>
      <c r="H236" s="41"/>
      <c r="I236" s="230"/>
      <c r="J236" s="41"/>
      <c r="K236" s="41"/>
      <c r="L236" s="45"/>
      <c r="M236" s="231"/>
      <c r="N236" s="232"/>
      <c r="O236" s="85"/>
      <c r="P236" s="85"/>
      <c r="Q236" s="85"/>
      <c r="R236" s="85"/>
      <c r="S236" s="85"/>
      <c r="T236" s="86"/>
      <c r="U236" s="39"/>
      <c r="V236" s="39"/>
      <c r="W236" s="39"/>
      <c r="X236" s="39"/>
      <c r="Y236" s="39"/>
      <c r="Z236" s="39"/>
      <c r="AA236" s="39"/>
      <c r="AB236" s="39"/>
      <c r="AC236" s="39"/>
      <c r="AD236" s="39"/>
      <c r="AE236" s="39"/>
      <c r="AT236" s="18" t="s">
        <v>234</v>
      </c>
      <c r="AU236" s="18" t="s">
        <v>78</v>
      </c>
    </row>
    <row r="237" s="2" customFormat="1">
      <c r="A237" s="39"/>
      <c r="B237" s="40"/>
      <c r="C237" s="41"/>
      <c r="D237" s="233" t="s">
        <v>236</v>
      </c>
      <c r="E237" s="41"/>
      <c r="F237" s="234" t="s">
        <v>397</v>
      </c>
      <c r="G237" s="41"/>
      <c r="H237" s="41"/>
      <c r="I237" s="230"/>
      <c r="J237" s="41"/>
      <c r="K237" s="41"/>
      <c r="L237" s="45"/>
      <c r="M237" s="231"/>
      <c r="N237" s="232"/>
      <c r="O237" s="85"/>
      <c r="P237" s="85"/>
      <c r="Q237" s="85"/>
      <c r="R237" s="85"/>
      <c r="S237" s="85"/>
      <c r="T237" s="86"/>
      <c r="U237" s="39"/>
      <c r="V237" s="39"/>
      <c r="W237" s="39"/>
      <c r="X237" s="39"/>
      <c r="Y237" s="39"/>
      <c r="Z237" s="39"/>
      <c r="AA237" s="39"/>
      <c r="AB237" s="39"/>
      <c r="AC237" s="39"/>
      <c r="AD237" s="39"/>
      <c r="AE237" s="39"/>
      <c r="AT237" s="18" t="s">
        <v>236</v>
      </c>
      <c r="AU237" s="18" t="s">
        <v>78</v>
      </c>
    </row>
    <row r="238" s="13" customFormat="1">
      <c r="A238" s="13"/>
      <c r="B238" s="235"/>
      <c r="C238" s="236"/>
      <c r="D238" s="233" t="s">
        <v>238</v>
      </c>
      <c r="E238" s="237" t="s">
        <v>19</v>
      </c>
      <c r="F238" s="238" t="s">
        <v>398</v>
      </c>
      <c r="G238" s="236"/>
      <c r="H238" s="237" t="s">
        <v>19</v>
      </c>
      <c r="I238" s="239"/>
      <c r="J238" s="236"/>
      <c r="K238" s="236"/>
      <c r="L238" s="240"/>
      <c r="M238" s="241"/>
      <c r="N238" s="242"/>
      <c r="O238" s="242"/>
      <c r="P238" s="242"/>
      <c r="Q238" s="242"/>
      <c r="R238" s="242"/>
      <c r="S238" s="242"/>
      <c r="T238" s="243"/>
      <c r="U238" s="13"/>
      <c r="V238" s="13"/>
      <c r="W238" s="13"/>
      <c r="X238" s="13"/>
      <c r="Y238" s="13"/>
      <c r="Z238" s="13"/>
      <c r="AA238" s="13"/>
      <c r="AB238" s="13"/>
      <c r="AC238" s="13"/>
      <c r="AD238" s="13"/>
      <c r="AE238" s="13"/>
      <c r="AT238" s="244" t="s">
        <v>238</v>
      </c>
      <c r="AU238" s="244" t="s">
        <v>78</v>
      </c>
      <c r="AV238" s="13" t="s">
        <v>76</v>
      </c>
      <c r="AW238" s="13" t="s">
        <v>31</v>
      </c>
      <c r="AX238" s="13" t="s">
        <v>69</v>
      </c>
      <c r="AY238" s="244" t="s">
        <v>225</v>
      </c>
    </row>
    <row r="239" s="14" customFormat="1">
      <c r="A239" s="14"/>
      <c r="B239" s="245"/>
      <c r="C239" s="246"/>
      <c r="D239" s="233" t="s">
        <v>238</v>
      </c>
      <c r="E239" s="247" t="s">
        <v>19</v>
      </c>
      <c r="F239" s="248" t="s">
        <v>399</v>
      </c>
      <c r="G239" s="246"/>
      <c r="H239" s="249">
        <v>20</v>
      </c>
      <c r="I239" s="250"/>
      <c r="J239" s="246"/>
      <c r="K239" s="246"/>
      <c r="L239" s="251"/>
      <c r="M239" s="252"/>
      <c r="N239" s="253"/>
      <c r="O239" s="253"/>
      <c r="P239" s="253"/>
      <c r="Q239" s="253"/>
      <c r="R239" s="253"/>
      <c r="S239" s="253"/>
      <c r="T239" s="254"/>
      <c r="U239" s="14"/>
      <c r="V239" s="14"/>
      <c r="W239" s="14"/>
      <c r="X239" s="14"/>
      <c r="Y239" s="14"/>
      <c r="Z239" s="14"/>
      <c r="AA239" s="14"/>
      <c r="AB239" s="14"/>
      <c r="AC239" s="14"/>
      <c r="AD239" s="14"/>
      <c r="AE239" s="14"/>
      <c r="AT239" s="255" t="s">
        <v>238</v>
      </c>
      <c r="AU239" s="255" t="s">
        <v>78</v>
      </c>
      <c r="AV239" s="14" t="s">
        <v>78</v>
      </c>
      <c r="AW239" s="14" t="s">
        <v>31</v>
      </c>
      <c r="AX239" s="14" t="s">
        <v>76</v>
      </c>
      <c r="AY239" s="255" t="s">
        <v>225</v>
      </c>
    </row>
    <row r="240" s="2" customFormat="1" ht="16.5" customHeight="1">
      <c r="A240" s="39"/>
      <c r="B240" s="40"/>
      <c r="C240" s="278" t="s">
        <v>400</v>
      </c>
      <c r="D240" s="278" t="s">
        <v>255</v>
      </c>
      <c r="E240" s="279" t="s">
        <v>401</v>
      </c>
      <c r="F240" s="280" t="s">
        <v>402</v>
      </c>
      <c r="G240" s="281" t="s">
        <v>290</v>
      </c>
      <c r="H240" s="282">
        <v>11</v>
      </c>
      <c r="I240" s="283"/>
      <c r="J240" s="284">
        <f>ROUND(I240*H240,2)</f>
        <v>0</v>
      </c>
      <c r="K240" s="280" t="s">
        <v>249</v>
      </c>
      <c r="L240" s="285"/>
      <c r="M240" s="286" t="s">
        <v>19</v>
      </c>
      <c r="N240" s="287" t="s">
        <v>40</v>
      </c>
      <c r="O240" s="85"/>
      <c r="P240" s="224">
        <f>O240*H240</f>
        <v>0</v>
      </c>
      <c r="Q240" s="224">
        <v>0.00020000000000000001</v>
      </c>
      <c r="R240" s="224">
        <f>Q240*H240</f>
        <v>0.0022000000000000001</v>
      </c>
      <c r="S240" s="224">
        <v>0</v>
      </c>
      <c r="T240" s="225">
        <f>S240*H240</f>
        <v>0</v>
      </c>
      <c r="U240" s="39"/>
      <c r="V240" s="39"/>
      <c r="W240" s="39"/>
      <c r="X240" s="39"/>
      <c r="Y240" s="39"/>
      <c r="Z240" s="39"/>
      <c r="AA240" s="39"/>
      <c r="AB240" s="39"/>
      <c r="AC240" s="39"/>
      <c r="AD240" s="39"/>
      <c r="AE240" s="39"/>
      <c r="AR240" s="226" t="s">
        <v>403</v>
      </c>
      <c r="AT240" s="226" t="s">
        <v>255</v>
      </c>
      <c r="AU240" s="226" t="s">
        <v>78</v>
      </c>
      <c r="AY240" s="18" t="s">
        <v>225</v>
      </c>
      <c r="BE240" s="227">
        <f>IF(N240="základní",J240,0)</f>
        <v>0</v>
      </c>
      <c r="BF240" s="227">
        <f>IF(N240="snížená",J240,0)</f>
        <v>0</v>
      </c>
      <c r="BG240" s="227">
        <f>IF(N240="zákl. přenesená",J240,0)</f>
        <v>0</v>
      </c>
      <c r="BH240" s="227">
        <f>IF(N240="sníž. přenesená",J240,0)</f>
        <v>0</v>
      </c>
      <c r="BI240" s="227">
        <f>IF(N240="nulová",J240,0)</f>
        <v>0</v>
      </c>
      <c r="BJ240" s="18" t="s">
        <v>76</v>
      </c>
      <c r="BK240" s="227">
        <f>ROUND(I240*H240,2)</f>
        <v>0</v>
      </c>
      <c r="BL240" s="18" t="s">
        <v>347</v>
      </c>
      <c r="BM240" s="226" t="s">
        <v>404</v>
      </c>
    </row>
    <row r="241" s="13" customFormat="1">
      <c r="A241" s="13"/>
      <c r="B241" s="235"/>
      <c r="C241" s="236"/>
      <c r="D241" s="233" t="s">
        <v>238</v>
      </c>
      <c r="E241" s="237" t="s">
        <v>19</v>
      </c>
      <c r="F241" s="238" t="s">
        <v>390</v>
      </c>
      <c r="G241" s="236"/>
      <c r="H241" s="237" t="s">
        <v>19</v>
      </c>
      <c r="I241" s="239"/>
      <c r="J241" s="236"/>
      <c r="K241" s="236"/>
      <c r="L241" s="240"/>
      <c r="M241" s="241"/>
      <c r="N241" s="242"/>
      <c r="O241" s="242"/>
      <c r="P241" s="242"/>
      <c r="Q241" s="242"/>
      <c r="R241" s="242"/>
      <c r="S241" s="242"/>
      <c r="T241" s="243"/>
      <c r="U241" s="13"/>
      <c r="V241" s="13"/>
      <c r="W241" s="13"/>
      <c r="X241" s="13"/>
      <c r="Y241" s="13"/>
      <c r="Z241" s="13"/>
      <c r="AA241" s="13"/>
      <c r="AB241" s="13"/>
      <c r="AC241" s="13"/>
      <c r="AD241" s="13"/>
      <c r="AE241" s="13"/>
      <c r="AT241" s="244" t="s">
        <v>238</v>
      </c>
      <c r="AU241" s="244" t="s">
        <v>78</v>
      </c>
      <c r="AV241" s="13" t="s">
        <v>76</v>
      </c>
      <c r="AW241" s="13" t="s">
        <v>31</v>
      </c>
      <c r="AX241" s="13" t="s">
        <v>69</v>
      </c>
      <c r="AY241" s="244" t="s">
        <v>225</v>
      </c>
    </row>
    <row r="242" s="14" customFormat="1">
      <c r="A242" s="14"/>
      <c r="B242" s="245"/>
      <c r="C242" s="246"/>
      <c r="D242" s="233" t="s">
        <v>238</v>
      </c>
      <c r="E242" s="247" t="s">
        <v>19</v>
      </c>
      <c r="F242" s="248" t="s">
        <v>405</v>
      </c>
      <c r="G242" s="246"/>
      <c r="H242" s="249">
        <v>11</v>
      </c>
      <c r="I242" s="250"/>
      <c r="J242" s="246"/>
      <c r="K242" s="246"/>
      <c r="L242" s="251"/>
      <c r="M242" s="252"/>
      <c r="N242" s="253"/>
      <c r="O242" s="253"/>
      <c r="P242" s="253"/>
      <c r="Q242" s="253"/>
      <c r="R242" s="253"/>
      <c r="S242" s="253"/>
      <c r="T242" s="254"/>
      <c r="U242" s="14"/>
      <c r="V242" s="14"/>
      <c r="W242" s="14"/>
      <c r="X242" s="14"/>
      <c r="Y242" s="14"/>
      <c r="Z242" s="14"/>
      <c r="AA242" s="14"/>
      <c r="AB242" s="14"/>
      <c r="AC242" s="14"/>
      <c r="AD242" s="14"/>
      <c r="AE242" s="14"/>
      <c r="AT242" s="255" t="s">
        <v>238</v>
      </c>
      <c r="AU242" s="255" t="s">
        <v>78</v>
      </c>
      <c r="AV242" s="14" t="s">
        <v>78</v>
      </c>
      <c r="AW242" s="14" t="s">
        <v>31</v>
      </c>
      <c r="AX242" s="14" t="s">
        <v>76</v>
      </c>
      <c r="AY242" s="255" t="s">
        <v>225</v>
      </c>
    </row>
    <row r="243" s="2" customFormat="1" ht="21.75" customHeight="1">
      <c r="A243" s="39"/>
      <c r="B243" s="40"/>
      <c r="C243" s="215" t="s">
        <v>406</v>
      </c>
      <c r="D243" s="215" t="s">
        <v>227</v>
      </c>
      <c r="E243" s="216" t="s">
        <v>407</v>
      </c>
      <c r="F243" s="217" t="s">
        <v>408</v>
      </c>
      <c r="G243" s="218" t="s">
        <v>230</v>
      </c>
      <c r="H243" s="219">
        <v>7.7789999999999999</v>
      </c>
      <c r="I243" s="220"/>
      <c r="J243" s="221">
        <f>ROUND(I243*H243,2)</f>
        <v>0</v>
      </c>
      <c r="K243" s="217" t="s">
        <v>249</v>
      </c>
      <c r="L243" s="45"/>
      <c r="M243" s="222" t="s">
        <v>19</v>
      </c>
      <c r="N243" s="223" t="s">
        <v>40</v>
      </c>
      <c r="O243" s="85"/>
      <c r="P243" s="224">
        <f>O243*H243</f>
        <v>0</v>
      </c>
      <c r="Q243" s="224">
        <v>2.3010199999999998</v>
      </c>
      <c r="R243" s="224">
        <f>Q243*H243</f>
        <v>17.899634579999997</v>
      </c>
      <c r="S243" s="224">
        <v>0</v>
      </c>
      <c r="T243" s="225">
        <f>S243*H243</f>
        <v>0</v>
      </c>
      <c r="U243" s="39"/>
      <c r="V243" s="39"/>
      <c r="W243" s="39"/>
      <c r="X243" s="39"/>
      <c r="Y243" s="39"/>
      <c r="Z243" s="39"/>
      <c r="AA243" s="39"/>
      <c r="AB243" s="39"/>
      <c r="AC243" s="39"/>
      <c r="AD243" s="39"/>
      <c r="AE243" s="39"/>
      <c r="AR243" s="226" t="s">
        <v>232</v>
      </c>
      <c r="AT243" s="226" t="s">
        <v>227</v>
      </c>
      <c r="AU243" s="226" t="s">
        <v>78</v>
      </c>
      <c r="AY243" s="18" t="s">
        <v>225</v>
      </c>
      <c r="BE243" s="227">
        <f>IF(N243="základní",J243,0)</f>
        <v>0</v>
      </c>
      <c r="BF243" s="227">
        <f>IF(N243="snížená",J243,0)</f>
        <v>0</v>
      </c>
      <c r="BG243" s="227">
        <f>IF(N243="zákl. přenesená",J243,0)</f>
        <v>0</v>
      </c>
      <c r="BH243" s="227">
        <f>IF(N243="sníž. přenesená",J243,0)</f>
        <v>0</v>
      </c>
      <c r="BI243" s="227">
        <f>IF(N243="nulová",J243,0)</f>
        <v>0</v>
      </c>
      <c r="BJ243" s="18" t="s">
        <v>76</v>
      </c>
      <c r="BK243" s="227">
        <f>ROUND(I243*H243,2)</f>
        <v>0</v>
      </c>
      <c r="BL243" s="18" t="s">
        <v>232</v>
      </c>
      <c r="BM243" s="226" t="s">
        <v>409</v>
      </c>
    </row>
    <row r="244" s="2" customFormat="1">
      <c r="A244" s="39"/>
      <c r="B244" s="40"/>
      <c r="C244" s="41"/>
      <c r="D244" s="228" t="s">
        <v>234</v>
      </c>
      <c r="E244" s="41"/>
      <c r="F244" s="229" t="s">
        <v>410</v>
      </c>
      <c r="G244" s="41"/>
      <c r="H244" s="41"/>
      <c r="I244" s="230"/>
      <c r="J244" s="41"/>
      <c r="K244" s="41"/>
      <c r="L244" s="45"/>
      <c r="M244" s="231"/>
      <c r="N244" s="232"/>
      <c r="O244" s="85"/>
      <c r="P244" s="85"/>
      <c r="Q244" s="85"/>
      <c r="R244" s="85"/>
      <c r="S244" s="85"/>
      <c r="T244" s="86"/>
      <c r="U244" s="39"/>
      <c r="V244" s="39"/>
      <c r="W244" s="39"/>
      <c r="X244" s="39"/>
      <c r="Y244" s="39"/>
      <c r="Z244" s="39"/>
      <c r="AA244" s="39"/>
      <c r="AB244" s="39"/>
      <c r="AC244" s="39"/>
      <c r="AD244" s="39"/>
      <c r="AE244" s="39"/>
      <c r="AT244" s="18" t="s">
        <v>234</v>
      </c>
      <c r="AU244" s="18" t="s">
        <v>78</v>
      </c>
    </row>
    <row r="245" s="2" customFormat="1">
      <c r="A245" s="39"/>
      <c r="B245" s="40"/>
      <c r="C245" s="41"/>
      <c r="D245" s="233" t="s">
        <v>236</v>
      </c>
      <c r="E245" s="41"/>
      <c r="F245" s="234" t="s">
        <v>411</v>
      </c>
      <c r="G245" s="41"/>
      <c r="H245" s="41"/>
      <c r="I245" s="230"/>
      <c r="J245" s="41"/>
      <c r="K245" s="41"/>
      <c r="L245" s="45"/>
      <c r="M245" s="231"/>
      <c r="N245" s="232"/>
      <c r="O245" s="85"/>
      <c r="P245" s="85"/>
      <c r="Q245" s="85"/>
      <c r="R245" s="85"/>
      <c r="S245" s="85"/>
      <c r="T245" s="86"/>
      <c r="U245" s="39"/>
      <c r="V245" s="39"/>
      <c r="W245" s="39"/>
      <c r="X245" s="39"/>
      <c r="Y245" s="39"/>
      <c r="Z245" s="39"/>
      <c r="AA245" s="39"/>
      <c r="AB245" s="39"/>
      <c r="AC245" s="39"/>
      <c r="AD245" s="39"/>
      <c r="AE245" s="39"/>
      <c r="AT245" s="18" t="s">
        <v>236</v>
      </c>
      <c r="AU245" s="18" t="s">
        <v>78</v>
      </c>
    </row>
    <row r="246" s="13" customFormat="1">
      <c r="A246" s="13"/>
      <c r="B246" s="235"/>
      <c r="C246" s="236"/>
      <c r="D246" s="233" t="s">
        <v>238</v>
      </c>
      <c r="E246" s="237" t="s">
        <v>19</v>
      </c>
      <c r="F246" s="238" t="s">
        <v>412</v>
      </c>
      <c r="G246" s="236"/>
      <c r="H246" s="237" t="s">
        <v>19</v>
      </c>
      <c r="I246" s="239"/>
      <c r="J246" s="236"/>
      <c r="K246" s="236"/>
      <c r="L246" s="240"/>
      <c r="M246" s="241"/>
      <c r="N246" s="242"/>
      <c r="O246" s="242"/>
      <c r="P246" s="242"/>
      <c r="Q246" s="242"/>
      <c r="R246" s="242"/>
      <c r="S246" s="242"/>
      <c r="T246" s="243"/>
      <c r="U246" s="13"/>
      <c r="V246" s="13"/>
      <c r="W246" s="13"/>
      <c r="X246" s="13"/>
      <c r="Y246" s="13"/>
      <c r="Z246" s="13"/>
      <c r="AA246" s="13"/>
      <c r="AB246" s="13"/>
      <c r="AC246" s="13"/>
      <c r="AD246" s="13"/>
      <c r="AE246" s="13"/>
      <c r="AT246" s="244" t="s">
        <v>238</v>
      </c>
      <c r="AU246" s="244" t="s">
        <v>78</v>
      </c>
      <c r="AV246" s="13" t="s">
        <v>76</v>
      </c>
      <c r="AW246" s="13" t="s">
        <v>31</v>
      </c>
      <c r="AX246" s="13" t="s">
        <v>69</v>
      </c>
      <c r="AY246" s="244" t="s">
        <v>225</v>
      </c>
    </row>
    <row r="247" s="14" customFormat="1">
      <c r="A247" s="14"/>
      <c r="B247" s="245"/>
      <c r="C247" s="246"/>
      <c r="D247" s="233" t="s">
        <v>238</v>
      </c>
      <c r="E247" s="247" t="s">
        <v>19</v>
      </c>
      <c r="F247" s="248" t="s">
        <v>413</v>
      </c>
      <c r="G247" s="246"/>
      <c r="H247" s="249">
        <v>7.7789999999999999</v>
      </c>
      <c r="I247" s="250"/>
      <c r="J247" s="246"/>
      <c r="K247" s="246"/>
      <c r="L247" s="251"/>
      <c r="M247" s="252"/>
      <c r="N247" s="253"/>
      <c r="O247" s="253"/>
      <c r="P247" s="253"/>
      <c r="Q247" s="253"/>
      <c r="R247" s="253"/>
      <c r="S247" s="253"/>
      <c r="T247" s="254"/>
      <c r="U247" s="14"/>
      <c r="V247" s="14"/>
      <c r="W247" s="14"/>
      <c r="X247" s="14"/>
      <c r="Y247" s="14"/>
      <c r="Z247" s="14"/>
      <c r="AA247" s="14"/>
      <c r="AB247" s="14"/>
      <c r="AC247" s="14"/>
      <c r="AD247" s="14"/>
      <c r="AE247" s="14"/>
      <c r="AT247" s="255" t="s">
        <v>238</v>
      </c>
      <c r="AU247" s="255" t="s">
        <v>78</v>
      </c>
      <c r="AV247" s="14" t="s">
        <v>78</v>
      </c>
      <c r="AW247" s="14" t="s">
        <v>31</v>
      </c>
      <c r="AX247" s="14" t="s">
        <v>69</v>
      </c>
      <c r="AY247" s="255" t="s">
        <v>225</v>
      </c>
    </row>
    <row r="248" s="15" customFormat="1">
      <c r="A248" s="15"/>
      <c r="B248" s="256"/>
      <c r="C248" s="257"/>
      <c r="D248" s="233" t="s">
        <v>238</v>
      </c>
      <c r="E248" s="258" t="s">
        <v>141</v>
      </c>
      <c r="F248" s="259" t="s">
        <v>243</v>
      </c>
      <c r="G248" s="257"/>
      <c r="H248" s="260">
        <v>7.7789999999999999</v>
      </c>
      <c r="I248" s="261"/>
      <c r="J248" s="257"/>
      <c r="K248" s="257"/>
      <c r="L248" s="262"/>
      <c r="M248" s="263"/>
      <c r="N248" s="264"/>
      <c r="O248" s="264"/>
      <c r="P248" s="264"/>
      <c r="Q248" s="264"/>
      <c r="R248" s="264"/>
      <c r="S248" s="264"/>
      <c r="T248" s="265"/>
      <c r="U248" s="15"/>
      <c r="V248" s="15"/>
      <c r="W248" s="15"/>
      <c r="X248" s="15"/>
      <c r="Y248" s="15"/>
      <c r="Z248" s="15"/>
      <c r="AA248" s="15"/>
      <c r="AB248" s="15"/>
      <c r="AC248" s="15"/>
      <c r="AD248" s="15"/>
      <c r="AE248" s="15"/>
      <c r="AT248" s="266" t="s">
        <v>238</v>
      </c>
      <c r="AU248" s="266" t="s">
        <v>78</v>
      </c>
      <c r="AV248" s="15" t="s">
        <v>244</v>
      </c>
      <c r="AW248" s="15" t="s">
        <v>31</v>
      </c>
      <c r="AX248" s="15" t="s">
        <v>76</v>
      </c>
      <c r="AY248" s="266" t="s">
        <v>225</v>
      </c>
    </row>
    <row r="249" s="2" customFormat="1" ht="21.75" customHeight="1">
      <c r="A249" s="39"/>
      <c r="B249" s="40"/>
      <c r="C249" s="215" t="s">
        <v>414</v>
      </c>
      <c r="D249" s="215" t="s">
        <v>227</v>
      </c>
      <c r="E249" s="216" t="s">
        <v>415</v>
      </c>
      <c r="F249" s="217" t="s">
        <v>416</v>
      </c>
      <c r="G249" s="218" t="s">
        <v>230</v>
      </c>
      <c r="H249" s="219">
        <v>7.7789999999999999</v>
      </c>
      <c r="I249" s="220"/>
      <c r="J249" s="221">
        <f>ROUND(I249*H249,2)</f>
        <v>0</v>
      </c>
      <c r="K249" s="217" t="s">
        <v>249</v>
      </c>
      <c r="L249" s="45"/>
      <c r="M249" s="222" t="s">
        <v>19</v>
      </c>
      <c r="N249" s="223" t="s">
        <v>40</v>
      </c>
      <c r="O249" s="85"/>
      <c r="P249" s="224">
        <f>O249*H249</f>
        <v>0</v>
      </c>
      <c r="Q249" s="224">
        <v>0</v>
      </c>
      <c r="R249" s="224">
        <f>Q249*H249</f>
        <v>0</v>
      </c>
      <c r="S249" s="224">
        <v>0</v>
      </c>
      <c r="T249" s="225">
        <f>S249*H249</f>
        <v>0</v>
      </c>
      <c r="U249" s="39"/>
      <c r="V249" s="39"/>
      <c r="W249" s="39"/>
      <c r="X249" s="39"/>
      <c r="Y249" s="39"/>
      <c r="Z249" s="39"/>
      <c r="AA249" s="39"/>
      <c r="AB249" s="39"/>
      <c r="AC249" s="39"/>
      <c r="AD249" s="39"/>
      <c r="AE249" s="39"/>
      <c r="AR249" s="226" t="s">
        <v>232</v>
      </c>
      <c r="AT249" s="226" t="s">
        <v>227</v>
      </c>
      <c r="AU249" s="226" t="s">
        <v>78</v>
      </c>
      <c r="AY249" s="18" t="s">
        <v>225</v>
      </c>
      <c r="BE249" s="227">
        <f>IF(N249="základní",J249,0)</f>
        <v>0</v>
      </c>
      <c r="BF249" s="227">
        <f>IF(N249="snížená",J249,0)</f>
        <v>0</v>
      </c>
      <c r="BG249" s="227">
        <f>IF(N249="zákl. přenesená",J249,0)</f>
        <v>0</v>
      </c>
      <c r="BH249" s="227">
        <f>IF(N249="sníž. přenesená",J249,0)</f>
        <v>0</v>
      </c>
      <c r="BI249" s="227">
        <f>IF(N249="nulová",J249,0)</f>
        <v>0</v>
      </c>
      <c r="BJ249" s="18" t="s">
        <v>76</v>
      </c>
      <c r="BK249" s="227">
        <f>ROUND(I249*H249,2)</f>
        <v>0</v>
      </c>
      <c r="BL249" s="18" t="s">
        <v>232</v>
      </c>
      <c r="BM249" s="226" t="s">
        <v>417</v>
      </c>
    </row>
    <row r="250" s="2" customFormat="1">
      <c r="A250" s="39"/>
      <c r="B250" s="40"/>
      <c r="C250" s="41"/>
      <c r="D250" s="228" t="s">
        <v>234</v>
      </c>
      <c r="E250" s="41"/>
      <c r="F250" s="229" t="s">
        <v>418</v>
      </c>
      <c r="G250" s="41"/>
      <c r="H250" s="41"/>
      <c r="I250" s="230"/>
      <c r="J250" s="41"/>
      <c r="K250" s="41"/>
      <c r="L250" s="45"/>
      <c r="M250" s="231"/>
      <c r="N250" s="232"/>
      <c r="O250" s="85"/>
      <c r="P250" s="85"/>
      <c r="Q250" s="85"/>
      <c r="R250" s="85"/>
      <c r="S250" s="85"/>
      <c r="T250" s="86"/>
      <c r="U250" s="39"/>
      <c r="V250" s="39"/>
      <c r="W250" s="39"/>
      <c r="X250" s="39"/>
      <c r="Y250" s="39"/>
      <c r="Z250" s="39"/>
      <c r="AA250" s="39"/>
      <c r="AB250" s="39"/>
      <c r="AC250" s="39"/>
      <c r="AD250" s="39"/>
      <c r="AE250" s="39"/>
      <c r="AT250" s="18" t="s">
        <v>234</v>
      </c>
      <c r="AU250" s="18" t="s">
        <v>78</v>
      </c>
    </row>
    <row r="251" s="2" customFormat="1">
      <c r="A251" s="39"/>
      <c r="B251" s="40"/>
      <c r="C251" s="41"/>
      <c r="D251" s="233" t="s">
        <v>236</v>
      </c>
      <c r="E251" s="41"/>
      <c r="F251" s="234" t="s">
        <v>419</v>
      </c>
      <c r="G251" s="41"/>
      <c r="H251" s="41"/>
      <c r="I251" s="230"/>
      <c r="J251" s="41"/>
      <c r="K251" s="41"/>
      <c r="L251" s="45"/>
      <c r="M251" s="231"/>
      <c r="N251" s="232"/>
      <c r="O251" s="85"/>
      <c r="P251" s="85"/>
      <c r="Q251" s="85"/>
      <c r="R251" s="85"/>
      <c r="S251" s="85"/>
      <c r="T251" s="86"/>
      <c r="U251" s="39"/>
      <c r="V251" s="39"/>
      <c r="W251" s="39"/>
      <c r="X251" s="39"/>
      <c r="Y251" s="39"/>
      <c r="Z251" s="39"/>
      <c r="AA251" s="39"/>
      <c r="AB251" s="39"/>
      <c r="AC251" s="39"/>
      <c r="AD251" s="39"/>
      <c r="AE251" s="39"/>
      <c r="AT251" s="18" t="s">
        <v>236</v>
      </c>
      <c r="AU251" s="18" t="s">
        <v>78</v>
      </c>
    </row>
    <row r="252" s="14" customFormat="1">
      <c r="A252" s="14"/>
      <c r="B252" s="245"/>
      <c r="C252" s="246"/>
      <c r="D252" s="233" t="s">
        <v>238</v>
      </c>
      <c r="E252" s="247" t="s">
        <v>19</v>
      </c>
      <c r="F252" s="248" t="s">
        <v>141</v>
      </c>
      <c r="G252" s="246"/>
      <c r="H252" s="249">
        <v>7.7789999999999999</v>
      </c>
      <c r="I252" s="250"/>
      <c r="J252" s="246"/>
      <c r="K252" s="246"/>
      <c r="L252" s="251"/>
      <c r="M252" s="252"/>
      <c r="N252" s="253"/>
      <c r="O252" s="253"/>
      <c r="P252" s="253"/>
      <c r="Q252" s="253"/>
      <c r="R252" s="253"/>
      <c r="S252" s="253"/>
      <c r="T252" s="254"/>
      <c r="U252" s="14"/>
      <c r="V252" s="14"/>
      <c r="W252" s="14"/>
      <c r="X252" s="14"/>
      <c r="Y252" s="14"/>
      <c r="Z252" s="14"/>
      <c r="AA252" s="14"/>
      <c r="AB252" s="14"/>
      <c r="AC252" s="14"/>
      <c r="AD252" s="14"/>
      <c r="AE252" s="14"/>
      <c r="AT252" s="255" t="s">
        <v>238</v>
      </c>
      <c r="AU252" s="255" t="s">
        <v>78</v>
      </c>
      <c r="AV252" s="14" t="s">
        <v>78</v>
      </c>
      <c r="AW252" s="14" t="s">
        <v>31</v>
      </c>
      <c r="AX252" s="14" t="s">
        <v>76</v>
      </c>
      <c r="AY252" s="255" t="s">
        <v>225</v>
      </c>
    </row>
    <row r="253" s="2" customFormat="1" ht="21.75" customHeight="1">
      <c r="A253" s="39"/>
      <c r="B253" s="40"/>
      <c r="C253" s="215" t="s">
        <v>420</v>
      </c>
      <c r="D253" s="215" t="s">
        <v>227</v>
      </c>
      <c r="E253" s="216" t="s">
        <v>421</v>
      </c>
      <c r="F253" s="217" t="s">
        <v>422</v>
      </c>
      <c r="G253" s="218" t="s">
        <v>230</v>
      </c>
      <c r="H253" s="219">
        <v>7.7789999999999999</v>
      </c>
      <c r="I253" s="220"/>
      <c r="J253" s="221">
        <f>ROUND(I253*H253,2)</f>
        <v>0</v>
      </c>
      <c r="K253" s="217" t="s">
        <v>249</v>
      </c>
      <c r="L253" s="45"/>
      <c r="M253" s="222" t="s">
        <v>19</v>
      </c>
      <c r="N253" s="223" t="s">
        <v>40</v>
      </c>
      <c r="O253" s="85"/>
      <c r="P253" s="224">
        <f>O253*H253</f>
        <v>0</v>
      </c>
      <c r="Q253" s="224">
        <v>0</v>
      </c>
      <c r="R253" s="224">
        <f>Q253*H253</f>
        <v>0</v>
      </c>
      <c r="S253" s="224">
        <v>0</v>
      </c>
      <c r="T253" s="225">
        <f>S253*H253</f>
        <v>0</v>
      </c>
      <c r="U253" s="39"/>
      <c r="V253" s="39"/>
      <c r="W253" s="39"/>
      <c r="X253" s="39"/>
      <c r="Y253" s="39"/>
      <c r="Z253" s="39"/>
      <c r="AA253" s="39"/>
      <c r="AB253" s="39"/>
      <c r="AC253" s="39"/>
      <c r="AD253" s="39"/>
      <c r="AE253" s="39"/>
      <c r="AR253" s="226" t="s">
        <v>232</v>
      </c>
      <c r="AT253" s="226" t="s">
        <v>227</v>
      </c>
      <c r="AU253" s="226" t="s">
        <v>78</v>
      </c>
      <c r="AY253" s="18" t="s">
        <v>225</v>
      </c>
      <c r="BE253" s="227">
        <f>IF(N253="základní",J253,0)</f>
        <v>0</v>
      </c>
      <c r="BF253" s="227">
        <f>IF(N253="snížená",J253,0)</f>
        <v>0</v>
      </c>
      <c r="BG253" s="227">
        <f>IF(N253="zákl. přenesená",J253,0)</f>
        <v>0</v>
      </c>
      <c r="BH253" s="227">
        <f>IF(N253="sníž. přenesená",J253,0)</f>
        <v>0</v>
      </c>
      <c r="BI253" s="227">
        <f>IF(N253="nulová",J253,0)</f>
        <v>0</v>
      </c>
      <c r="BJ253" s="18" t="s">
        <v>76</v>
      </c>
      <c r="BK253" s="227">
        <f>ROUND(I253*H253,2)</f>
        <v>0</v>
      </c>
      <c r="BL253" s="18" t="s">
        <v>232</v>
      </c>
      <c r="BM253" s="226" t="s">
        <v>423</v>
      </c>
    </row>
    <row r="254" s="2" customFormat="1">
      <c r="A254" s="39"/>
      <c r="B254" s="40"/>
      <c r="C254" s="41"/>
      <c r="D254" s="228" t="s">
        <v>234</v>
      </c>
      <c r="E254" s="41"/>
      <c r="F254" s="229" t="s">
        <v>424</v>
      </c>
      <c r="G254" s="41"/>
      <c r="H254" s="41"/>
      <c r="I254" s="230"/>
      <c r="J254" s="41"/>
      <c r="K254" s="41"/>
      <c r="L254" s="45"/>
      <c r="M254" s="231"/>
      <c r="N254" s="232"/>
      <c r="O254" s="85"/>
      <c r="P254" s="85"/>
      <c r="Q254" s="85"/>
      <c r="R254" s="85"/>
      <c r="S254" s="85"/>
      <c r="T254" s="86"/>
      <c r="U254" s="39"/>
      <c r="V254" s="39"/>
      <c r="W254" s="39"/>
      <c r="X254" s="39"/>
      <c r="Y254" s="39"/>
      <c r="Z254" s="39"/>
      <c r="AA254" s="39"/>
      <c r="AB254" s="39"/>
      <c r="AC254" s="39"/>
      <c r="AD254" s="39"/>
      <c r="AE254" s="39"/>
      <c r="AT254" s="18" t="s">
        <v>234</v>
      </c>
      <c r="AU254" s="18" t="s">
        <v>78</v>
      </c>
    </row>
    <row r="255" s="2" customFormat="1">
      <c r="A255" s="39"/>
      <c r="B255" s="40"/>
      <c r="C255" s="41"/>
      <c r="D255" s="233" t="s">
        <v>236</v>
      </c>
      <c r="E255" s="41"/>
      <c r="F255" s="234" t="s">
        <v>419</v>
      </c>
      <c r="G255" s="41"/>
      <c r="H255" s="41"/>
      <c r="I255" s="230"/>
      <c r="J255" s="41"/>
      <c r="K255" s="41"/>
      <c r="L255" s="45"/>
      <c r="M255" s="231"/>
      <c r="N255" s="232"/>
      <c r="O255" s="85"/>
      <c r="P255" s="85"/>
      <c r="Q255" s="85"/>
      <c r="R255" s="85"/>
      <c r="S255" s="85"/>
      <c r="T255" s="86"/>
      <c r="U255" s="39"/>
      <c r="V255" s="39"/>
      <c r="W255" s="39"/>
      <c r="X255" s="39"/>
      <c r="Y255" s="39"/>
      <c r="Z255" s="39"/>
      <c r="AA255" s="39"/>
      <c r="AB255" s="39"/>
      <c r="AC255" s="39"/>
      <c r="AD255" s="39"/>
      <c r="AE255" s="39"/>
      <c r="AT255" s="18" t="s">
        <v>236</v>
      </c>
      <c r="AU255" s="18" t="s">
        <v>78</v>
      </c>
    </row>
    <row r="256" s="14" customFormat="1">
      <c r="A256" s="14"/>
      <c r="B256" s="245"/>
      <c r="C256" s="246"/>
      <c r="D256" s="233" t="s">
        <v>238</v>
      </c>
      <c r="E256" s="247" t="s">
        <v>19</v>
      </c>
      <c r="F256" s="248" t="s">
        <v>141</v>
      </c>
      <c r="G256" s="246"/>
      <c r="H256" s="249">
        <v>7.7789999999999999</v>
      </c>
      <c r="I256" s="250"/>
      <c r="J256" s="246"/>
      <c r="K256" s="246"/>
      <c r="L256" s="251"/>
      <c r="M256" s="252"/>
      <c r="N256" s="253"/>
      <c r="O256" s="253"/>
      <c r="P256" s="253"/>
      <c r="Q256" s="253"/>
      <c r="R256" s="253"/>
      <c r="S256" s="253"/>
      <c r="T256" s="254"/>
      <c r="U256" s="14"/>
      <c r="V256" s="14"/>
      <c r="W256" s="14"/>
      <c r="X256" s="14"/>
      <c r="Y256" s="14"/>
      <c r="Z256" s="14"/>
      <c r="AA256" s="14"/>
      <c r="AB256" s="14"/>
      <c r="AC256" s="14"/>
      <c r="AD256" s="14"/>
      <c r="AE256" s="14"/>
      <c r="AT256" s="255" t="s">
        <v>238</v>
      </c>
      <c r="AU256" s="255" t="s">
        <v>78</v>
      </c>
      <c r="AV256" s="14" t="s">
        <v>78</v>
      </c>
      <c r="AW256" s="14" t="s">
        <v>31</v>
      </c>
      <c r="AX256" s="14" t="s">
        <v>76</v>
      </c>
      <c r="AY256" s="255" t="s">
        <v>225</v>
      </c>
    </row>
    <row r="257" s="2" customFormat="1" ht="24.15" customHeight="1">
      <c r="A257" s="39"/>
      <c r="B257" s="40"/>
      <c r="C257" s="215" t="s">
        <v>425</v>
      </c>
      <c r="D257" s="215" t="s">
        <v>227</v>
      </c>
      <c r="E257" s="216" t="s">
        <v>426</v>
      </c>
      <c r="F257" s="217" t="s">
        <v>427</v>
      </c>
      <c r="G257" s="218" t="s">
        <v>290</v>
      </c>
      <c r="H257" s="219">
        <v>10</v>
      </c>
      <c r="I257" s="220"/>
      <c r="J257" s="221">
        <f>ROUND(I257*H257,2)</f>
        <v>0</v>
      </c>
      <c r="K257" s="217" t="s">
        <v>249</v>
      </c>
      <c r="L257" s="45"/>
      <c r="M257" s="222" t="s">
        <v>19</v>
      </c>
      <c r="N257" s="223" t="s">
        <v>40</v>
      </c>
      <c r="O257" s="85"/>
      <c r="P257" s="224">
        <f>O257*H257</f>
        <v>0</v>
      </c>
      <c r="Q257" s="224">
        <v>0</v>
      </c>
      <c r="R257" s="224">
        <f>Q257*H257</f>
        <v>0</v>
      </c>
      <c r="S257" s="224">
        <v>0</v>
      </c>
      <c r="T257" s="225">
        <f>S257*H257</f>
        <v>0</v>
      </c>
      <c r="U257" s="39"/>
      <c r="V257" s="39"/>
      <c r="W257" s="39"/>
      <c r="X257" s="39"/>
      <c r="Y257" s="39"/>
      <c r="Z257" s="39"/>
      <c r="AA257" s="39"/>
      <c r="AB257" s="39"/>
      <c r="AC257" s="39"/>
      <c r="AD257" s="39"/>
      <c r="AE257" s="39"/>
      <c r="AR257" s="226" t="s">
        <v>347</v>
      </c>
      <c r="AT257" s="226" t="s">
        <v>227</v>
      </c>
      <c r="AU257" s="226" t="s">
        <v>78</v>
      </c>
      <c r="AY257" s="18" t="s">
        <v>225</v>
      </c>
      <c r="BE257" s="227">
        <f>IF(N257="základní",J257,0)</f>
        <v>0</v>
      </c>
      <c r="BF257" s="227">
        <f>IF(N257="snížená",J257,0)</f>
        <v>0</v>
      </c>
      <c r="BG257" s="227">
        <f>IF(N257="zákl. přenesená",J257,0)</f>
        <v>0</v>
      </c>
      <c r="BH257" s="227">
        <f>IF(N257="sníž. přenesená",J257,0)</f>
        <v>0</v>
      </c>
      <c r="BI257" s="227">
        <f>IF(N257="nulová",J257,0)</f>
        <v>0</v>
      </c>
      <c r="BJ257" s="18" t="s">
        <v>76</v>
      </c>
      <c r="BK257" s="227">
        <f>ROUND(I257*H257,2)</f>
        <v>0</v>
      </c>
      <c r="BL257" s="18" t="s">
        <v>347</v>
      </c>
      <c r="BM257" s="226" t="s">
        <v>428</v>
      </c>
    </row>
    <row r="258" s="2" customFormat="1">
      <c r="A258" s="39"/>
      <c r="B258" s="40"/>
      <c r="C258" s="41"/>
      <c r="D258" s="228" t="s">
        <v>234</v>
      </c>
      <c r="E258" s="41"/>
      <c r="F258" s="229" t="s">
        <v>429</v>
      </c>
      <c r="G258" s="41"/>
      <c r="H258" s="41"/>
      <c r="I258" s="230"/>
      <c r="J258" s="41"/>
      <c r="K258" s="41"/>
      <c r="L258" s="45"/>
      <c r="M258" s="231"/>
      <c r="N258" s="232"/>
      <c r="O258" s="85"/>
      <c r="P258" s="85"/>
      <c r="Q258" s="85"/>
      <c r="R258" s="85"/>
      <c r="S258" s="85"/>
      <c r="T258" s="86"/>
      <c r="U258" s="39"/>
      <c r="V258" s="39"/>
      <c r="W258" s="39"/>
      <c r="X258" s="39"/>
      <c r="Y258" s="39"/>
      <c r="Z258" s="39"/>
      <c r="AA258" s="39"/>
      <c r="AB258" s="39"/>
      <c r="AC258" s="39"/>
      <c r="AD258" s="39"/>
      <c r="AE258" s="39"/>
      <c r="AT258" s="18" t="s">
        <v>234</v>
      </c>
      <c r="AU258" s="18" t="s">
        <v>78</v>
      </c>
    </row>
    <row r="259" s="2" customFormat="1">
      <c r="A259" s="39"/>
      <c r="B259" s="40"/>
      <c r="C259" s="41"/>
      <c r="D259" s="233" t="s">
        <v>236</v>
      </c>
      <c r="E259" s="41"/>
      <c r="F259" s="234" t="s">
        <v>430</v>
      </c>
      <c r="G259" s="41"/>
      <c r="H259" s="41"/>
      <c r="I259" s="230"/>
      <c r="J259" s="41"/>
      <c r="K259" s="41"/>
      <c r="L259" s="45"/>
      <c r="M259" s="231"/>
      <c r="N259" s="232"/>
      <c r="O259" s="85"/>
      <c r="P259" s="85"/>
      <c r="Q259" s="85"/>
      <c r="R259" s="85"/>
      <c r="S259" s="85"/>
      <c r="T259" s="86"/>
      <c r="U259" s="39"/>
      <c r="V259" s="39"/>
      <c r="W259" s="39"/>
      <c r="X259" s="39"/>
      <c r="Y259" s="39"/>
      <c r="Z259" s="39"/>
      <c r="AA259" s="39"/>
      <c r="AB259" s="39"/>
      <c r="AC259" s="39"/>
      <c r="AD259" s="39"/>
      <c r="AE259" s="39"/>
      <c r="AT259" s="18" t="s">
        <v>236</v>
      </c>
      <c r="AU259" s="18" t="s">
        <v>78</v>
      </c>
    </row>
    <row r="260" s="13" customFormat="1">
      <c r="A260" s="13"/>
      <c r="B260" s="235"/>
      <c r="C260" s="236"/>
      <c r="D260" s="233" t="s">
        <v>238</v>
      </c>
      <c r="E260" s="237" t="s">
        <v>19</v>
      </c>
      <c r="F260" s="238" t="s">
        <v>431</v>
      </c>
      <c r="G260" s="236"/>
      <c r="H260" s="237" t="s">
        <v>19</v>
      </c>
      <c r="I260" s="239"/>
      <c r="J260" s="236"/>
      <c r="K260" s="236"/>
      <c r="L260" s="240"/>
      <c r="M260" s="241"/>
      <c r="N260" s="242"/>
      <c r="O260" s="242"/>
      <c r="P260" s="242"/>
      <c r="Q260" s="242"/>
      <c r="R260" s="242"/>
      <c r="S260" s="242"/>
      <c r="T260" s="243"/>
      <c r="U260" s="13"/>
      <c r="V260" s="13"/>
      <c r="W260" s="13"/>
      <c r="X260" s="13"/>
      <c r="Y260" s="13"/>
      <c r="Z260" s="13"/>
      <c r="AA260" s="13"/>
      <c r="AB260" s="13"/>
      <c r="AC260" s="13"/>
      <c r="AD260" s="13"/>
      <c r="AE260" s="13"/>
      <c r="AT260" s="244" t="s">
        <v>238</v>
      </c>
      <c r="AU260" s="244" t="s">
        <v>78</v>
      </c>
      <c r="AV260" s="13" t="s">
        <v>76</v>
      </c>
      <c r="AW260" s="13" t="s">
        <v>31</v>
      </c>
      <c r="AX260" s="13" t="s">
        <v>69</v>
      </c>
      <c r="AY260" s="244" t="s">
        <v>225</v>
      </c>
    </row>
    <row r="261" s="14" customFormat="1">
      <c r="A261" s="14"/>
      <c r="B261" s="245"/>
      <c r="C261" s="246"/>
      <c r="D261" s="233" t="s">
        <v>238</v>
      </c>
      <c r="E261" s="247" t="s">
        <v>19</v>
      </c>
      <c r="F261" s="248" t="s">
        <v>160</v>
      </c>
      <c r="G261" s="246"/>
      <c r="H261" s="249">
        <v>10</v>
      </c>
      <c r="I261" s="250"/>
      <c r="J261" s="246"/>
      <c r="K261" s="246"/>
      <c r="L261" s="251"/>
      <c r="M261" s="252"/>
      <c r="N261" s="253"/>
      <c r="O261" s="253"/>
      <c r="P261" s="253"/>
      <c r="Q261" s="253"/>
      <c r="R261" s="253"/>
      <c r="S261" s="253"/>
      <c r="T261" s="254"/>
      <c r="U261" s="14"/>
      <c r="V261" s="14"/>
      <c r="W261" s="14"/>
      <c r="X261" s="14"/>
      <c r="Y261" s="14"/>
      <c r="Z261" s="14"/>
      <c r="AA261" s="14"/>
      <c r="AB261" s="14"/>
      <c r="AC261" s="14"/>
      <c r="AD261" s="14"/>
      <c r="AE261" s="14"/>
      <c r="AT261" s="255" t="s">
        <v>238</v>
      </c>
      <c r="AU261" s="255" t="s">
        <v>78</v>
      </c>
      <c r="AV261" s="14" t="s">
        <v>78</v>
      </c>
      <c r="AW261" s="14" t="s">
        <v>31</v>
      </c>
      <c r="AX261" s="14" t="s">
        <v>69</v>
      </c>
      <c r="AY261" s="255" t="s">
        <v>225</v>
      </c>
    </row>
    <row r="262" s="16" customFormat="1">
      <c r="A262" s="16"/>
      <c r="B262" s="267"/>
      <c r="C262" s="268"/>
      <c r="D262" s="233" t="s">
        <v>238</v>
      </c>
      <c r="E262" s="269" t="s">
        <v>159</v>
      </c>
      <c r="F262" s="270" t="s">
        <v>245</v>
      </c>
      <c r="G262" s="268"/>
      <c r="H262" s="271">
        <v>10</v>
      </c>
      <c r="I262" s="272"/>
      <c r="J262" s="268"/>
      <c r="K262" s="268"/>
      <c r="L262" s="273"/>
      <c r="M262" s="274"/>
      <c r="N262" s="275"/>
      <c r="O262" s="275"/>
      <c r="P262" s="275"/>
      <c r="Q262" s="275"/>
      <c r="R262" s="275"/>
      <c r="S262" s="275"/>
      <c r="T262" s="276"/>
      <c r="U262" s="16"/>
      <c r="V262" s="16"/>
      <c r="W262" s="16"/>
      <c r="X262" s="16"/>
      <c r="Y262" s="16"/>
      <c r="Z262" s="16"/>
      <c r="AA262" s="16"/>
      <c r="AB262" s="16"/>
      <c r="AC262" s="16"/>
      <c r="AD262" s="16"/>
      <c r="AE262" s="16"/>
      <c r="AT262" s="277" t="s">
        <v>238</v>
      </c>
      <c r="AU262" s="277" t="s">
        <v>78</v>
      </c>
      <c r="AV262" s="16" t="s">
        <v>232</v>
      </c>
      <c r="AW262" s="16" t="s">
        <v>31</v>
      </c>
      <c r="AX262" s="16" t="s">
        <v>76</v>
      </c>
      <c r="AY262" s="277" t="s">
        <v>225</v>
      </c>
    </row>
    <row r="263" s="2" customFormat="1" ht="16.5" customHeight="1">
      <c r="A263" s="39"/>
      <c r="B263" s="40"/>
      <c r="C263" s="278" t="s">
        <v>432</v>
      </c>
      <c r="D263" s="278" t="s">
        <v>255</v>
      </c>
      <c r="E263" s="279" t="s">
        <v>433</v>
      </c>
      <c r="F263" s="280" t="s">
        <v>434</v>
      </c>
      <c r="G263" s="281" t="s">
        <v>290</v>
      </c>
      <c r="H263" s="282">
        <v>11</v>
      </c>
      <c r="I263" s="283"/>
      <c r="J263" s="284">
        <f>ROUND(I263*H263,2)</f>
        <v>0</v>
      </c>
      <c r="K263" s="280" t="s">
        <v>249</v>
      </c>
      <c r="L263" s="285"/>
      <c r="M263" s="286" t="s">
        <v>19</v>
      </c>
      <c r="N263" s="287" t="s">
        <v>40</v>
      </c>
      <c r="O263" s="85"/>
      <c r="P263" s="224">
        <f>O263*H263</f>
        <v>0</v>
      </c>
      <c r="Q263" s="224">
        <v>0.0061999999999999998</v>
      </c>
      <c r="R263" s="224">
        <f>Q263*H263</f>
        <v>0.068199999999999997</v>
      </c>
      <c r="S263" s="224">
        <v>0</v>
      </c>
      <c r="T263" s="225">
        <f>S263*H263</f>
        <v>0</v>
      </c>
      <c r="U263" s="39"/>
      <c r="V263" s="39"/>
      <c r="W263" s="39"/>
      <c r="X263" s="39"/>
      <c r="Y263" s="39"/>
      <c r="Z263" s="39"/>
      <c r="AA263" s="39"/>
      <c r="AB263" s="39"/>
      <c r="AC263" s="39"/>
      <c r="AD263" s="39"/>
      <c r="AE263" s="39"/>
      <c r="AR263" s="226" t="s">
        <v>403</v>
      </c>
      <c r="AT263" s="226" t="s">
        <v>255</v>
      </c>
      <c r="AU263" s="226" t="s">
        <v>78</v>
      </c>
      <c r="AY263" s="18" t="s">
        <v>225</v>
      </c>
      <c r="BE263" s="227">
        <f>IF(N263="základní",J263,0)</f>
        <v>0</v>
      </c>
      <c r="BF263" s="227">
        <f>IF(N263="snížená",J263,0)</f>
        <v>0</v>
      </c>
      <c r="BG263" s="227">
        <f>IF(N263="zákl. přenesená",J263,0)</f>
        <v>0</v>
      </c>
      <c r="BH263" s="227">
        <f>IF(N263="sníž. přenesená",J263,0)</f>
        <v>0</v>
      </c>
      <c r="BI263" s="227">
        <f>IF(N263="nulová",J263,0)</f>
        <v>0</v>
      </c>
      <c r="BJ263" s="18" t="s">
        <v>76</v>
      </c>
      <c r="BK263" s="227">
        <f>ROUND(I263*H263,2)</f>
        <v>0</v>
      </c>
      <c r="BL263" s="18" t="s">
        <v>347</v>
      </c>
      <c r="BM263" s="226" t="s">
        <v>435</v>
      </c>
    </row>
    <row r="264" s="13" customFormat="1">
      <c r="A264" s="13"/>
      <c r="B264" s="235"/>
      <c r="C264" s="236"/>
      <c r="D264" s="233" t="s">
        <v>238</v>
      </c>
      <c r="E264" s="237" t="s">
        <v>19</v>
      </c>
      <c r="F264" s="238" t="s">
        <v>390</v>
      </c>
      <c r="G264" s="236"/>
      <c r="H264" s="237" t="s">
        <v>19</v>
      </c>
      <c r="I264" s="239"/>
      <c r="J264" s="236"/>
      <c r="K264" s="236"/>
      <c r="L264" s="240"/>
      <c r="M264" s="241"/>
      <c r="N264" s="242"/>
      <c r="O264" s="242"/>
      <c r="P264" s="242"/>
      <c r="Q264" s="242"/>
      <c r="R264" s="242"/>
      <c r="S264" s="242"/>
      <c r="T264" s="243"/>
      <c r="U264" s="13"/>
      <c r="V264" s="13"/>
      <c r="W264" s="13"/>
      <c r="X264" s="13"/>
      <c r="Y264" s="13"/>
      <c r="Z264" s="13"/>
      <c r="AA264" s="13"/>
      <c r="AB264" s="13"/>
      <c r="AC264" s="13"/>
      <c r="AD264" s="13"/>
      <c r="AE264" s="13"/>
      <c r="AT264" s="244" t="s">
        <v>238</v>
      </c>
      <c r="AU264" s="244" t="s">
        <v>78</v>
      </c>
      <c r="AV264" s="13" t="s">
        <v>76</v>
      </c>
      <c r="AW264" s="13" t="s">
        <v>31</v>
      </c>
      <c r="AX264" s="13" t="s">
        <v>69</v>
      </c>
      <c r="AY264" s="244" t="s">
        <v>225</v>
      </c>
    </row>
    <row r="265" s="14" customFormat="1">
      <c r="A265" s="14"/>
      <c r="B265" s="245"/>
      <c r="C265" s="246"/>
      <c r="D265" s="233" t="s">
        <v>238</v>
      </c>
      <c r="E265" s="247" t="s">
        <v>19</v>
      </c>
      <c r="F265" s="248" t="s">
        <v>405</v>
      </c>
      <c r="G265" s="246"/>
      <c r="H265" s="249">
        <v>11</v>
      </c>
      <c r="I265" s="250"/>
      <c r="J265" s="246"/>
      <c r="K265" s="246"/>
      <c r="L265" s="251"/>
      <c r="M265" s="252"/>
      <c r="N265" s="253"/>
      <c r="O265" s="253"/>
      <c r="P265" s="253"/>
      <c r="Q265" s="253"/>
      <c r="R265" s="253"/>
      <c r="S265" s="253"/>
      <c r="T265" s="254"/>
      <c r="U265" s="14"/>
      <c r="V265" s="14"/>
      <c r="W265" s="14"/>
      <c r="X265" s="14"/>
      <c r="Y265" s="14"/>
      <c r="Z265" s="14"/>
      <c r="AA265" s="14"/>
      <c r="AB265" s="14"/>
      <c r="AC265" s="14"/>
      <c r="AD265" s="14"/>
      <c r="AE265" s="14"/>
      <c r="AT265" s="255" t="s">
        <v>238</v>
      </c>
      <c r="AU265" s="255" t="s">
        <v>78</v>
      </c>
      <c r="AV265" s="14" t="s">
        <v>78</v>
      </c>
      <c r="AW265" s="14" t="s">
        <v>31</v>
      </c>
      <c r="AX265" s="14" t="s">
        <v>76</v>
      </c>
      <c r="AY265" s="255" t="s">
        <v>225</v>
      </c>
    </row>
    <row r="266" s="2" customFormat="1" ht="24.15" customHeight="1">
      <c r="A266" s="39"/>
      <c r="B266" s="40"/>
      <c r="C266" s="215" t="s">
        <v>436</v>
      </c>
      <c r="D266" s="215" t="s">
        <v>227</v>
      </c>
      <c r="E266" s="216" t="s">
        <v>437</v>
      </c>
      <c r="F266" s="217" t="s">
        <v>438</v>
      </c>
      <c r="G266" s="218" t="s">
        <v>290</v>
      </c>
      <c r="H266" s="219">
        <v>430.03300000000002</v>
      </c>
      <c r="I266" s="220"/>
      <c r="J266" s="221">
        <f>ROUND(I266*H266,2)</f>
        <v>0</v>
      </c>
      <c r="K266" s="217" t="s">
        <v>249</v>
      </c>
      <c r="L266" s="45"/>
      <c r="M266" s="222" t="s">
        <v>19</v>
      </c>
      <c r="N266" s="223" t="s">
        <v>40</v>
      </c>
      <c r="O266" s="85"/>
      <c r="P266" s="224">
        <f>O266*H266</f>
        <v>0</v>
      </c>
      <c r="Q266" s="224">
        <v>0.01899</v>
      </c>
      <c r="R266" s="224">
        <f>Q266*H266</f>
        <v>8.1663266700000001</v>
      </c>
      <c r="S266" s="224">
        <v>0</v>
      </c>
      <c r="T266" s="225">
        <f>S266*H266</f>
        <v>0</v>
      </c>
      <c r="U266" s="39"/>
      <c r="V266" s="39"/>
      <c r="W266" s="39"/>
      <c r="X266" s="39"/>
      <c r="Y266" s="39"/>
      <c r="Z266" s="39"/>
      <c r="AA266" s="39"/>
      <c r="AB266" s="39"/>
      <c r="AC266" s="39"/>
      <c r="AD266" s="39"/>
      <c r="AE266" s="39"/>
      <c r="AR266" s="226" t="s">
        <v>232</v>
      </c>
      <c r="AT266" s="226" t="s">
        <v>227</v>
      </c>
      <c r="AU266" s="226" t="s">
        <v>78</v>
      </c>
      <c r="AY266" s="18" t="s">
        <v>225</v>
      </c>
      <c r="BE266" s="227">
        <f>IF(N266="základní",J266,0)</f>
        <v>0</v>
      </c>
      <c r="BF266" s="227">
        <f>IF(N266="snížená",J266,0)</f>
        <v>0</v>
      </c>
      <c r="BG266" s="227">
        <f>IF(N266="zákl. přenesená",J266,0)</f>
        <v>0</v>
      </c>
      <c r="BH266" s="227">
        <f>IF(N266="sníž. přenesená",J266,0)</f>
        <v>0</v>
      </c>
      <c r="BI266" s="227">
        <f>IF(N266="nulová",J266,0)</f>
        <v>0</v>
      </c>
      <c r="BJ266" s="18" t="s">
        <v>76</v>
      </c>
      <c r="BK266" s="227">
        <f>ROUND(I266*H266,2)</f>
        <v>0</v>
      </c>
      <c r="BL266" s="18" t="s">
        <v>232</v>
      </c>
      <c r="BM266" s="226" t="s">
        <v>439</v>
      </c>
    </row>
    <row r="267" s="2" customFormat="1">
      <c r="A267" s="39"/>
      <c r="B267" s="40"/>
      <c r="C267" s="41"/>
      <c r="D267" s="228" t="s">
        <v>234</v>
      </c>
      <c r="E267" s="41"/>
      <c r="F267" s="229" t="s">
        <v>440</v>
      </c>
      <c r="G267" s="41"/>
      <c r="H267" s="41"/>
      <c r="I267" s="230"/>
      <c r="J267" s="41"/>
      <c r="K267" s="41"/>
      <c r="L267" s="45"/>
      <c r="M267" s="231"/>
      <c r="N267" s="232"/>
      <c r="O267" s="85"/>
      <c r="P267" s="85"/>
      <c r="Q267" s="85"/>
      <c r="R267" s="85"/>
      <c r="S267" s="85"/>
      <c r="T267" s="86"/>
      <c r="U267" s="39"/>
      <c r="V267" s="39"/>
      <c r="W267" s="39"/>
      <c r="X267" s="39"/>
      <c r="Y267" s="39"/>
      <c r="Z267" s="39"/>
      <c r="AA267" s="39"/>
      <c r="AB267" s="39"/>
      <c r="AC267" s="39"/>
      <c r="AD267" s="39"/>
      <c r="AE267" s="39"/>
      <c r="AT267" s="18" t="s">
        <v>234</v>
      </c>
      <c r="AU267" s="18" t="s">
        <v>78</v>
      </c>
    </row>
    <row r="268" s="14" customFormat="1">
      <c r="A268" s="14"/>
      <c r="B268" s="245"/>
      <c r="C268" s="246"/>
      <c r="D268" s="233" t="s">
        <v>238</v>
      </c>
      <c r="E268" s="247" t="s">
        <v>19</v>
      </c>
      <c r="F268" s="248" t="s">
        <v>98</v>
      </c>
      <c r="G268" s="246"/>
      <c r="H268" s="249">
        <v>316.58300000000003</v>
      </c>
      <c r="I268" s="250"/>
      <c r="J268" s="246"/>
      <c r="K268" s="246"/>
      <c r="L268" s="251"/>
      <c r="M268" s="252"/>
      <c r="N268" s="253"/>
      <c r="O268" s="253"/>
      <c r="P268" s="253"/>
      <c r="Q268" s="253"/>
      <c r="R268" s="253"/>
      <c r="S268" s="253"/>
      <c r="T268" s="254"/>
      <c r="U268" s="14"/>
      <c r="V268" s="14"/>
      <c r="W268" s="14"/>
      <c r="X268" s="14"/>
      <c r="Y268" s="14"/>
      <c r="Z268" s="14"/>
      <c r="AA268" s="14"/>
      <c r="AB268" s="14"/>
      <c r="AC268" s="14"/>
      <c r="AD268" s="14"/>
      <c r="AE268" s="14"/>
      <c r="AT268" s="255" t="s">
        <v>238</v>
      </c>
      <c r="AU268" s="255" t="s">
        <v>78</v>
      </c>
      <c r="AV268" s="14" t="s">
        <v>78</v>
      </c>
      <c r="AW268" s="14" t="s">
        <v>31</v>
      </c>
      <c r="AX268" s="14" t="s">
        <v>69</v>
      </c>
      <c r="AY268" s="255" t="s">
        <v>225</v>
      </c>
    </row>
    <row r="269" s="14" customFormat="1">
      <c r="A269" s="14"/>
      <c r="B269" s="245"/>
      <c r="C269" s="246"/>
      <c r="D269" s="233" t="s">
        <v>238</v>
      </c>
      <c r="E269" s="247" t="s">
        <v>19</v>
      </c>
      <c r="F269" s="248" t="s">
        <v>100</v>
      </c>
      <c r="G269" s="246"/>
      <c r="H269" s="249">
        <v>113.45</v>
      </c>
      <c r="I269" s="250"/>
      <c r="J269" s="246"/>
      <c r="K269" s="246"/>
      <c r="L269" s="251"/>
      <c r="M269" s="252"/>
      <c r="N269" s="253"/>
      <c r="O269" s="253"/>
      <c r="P269" s="253"/>
      <c r="Q269" s="253"/>
      <c r="R269" s="253"/>
      <c r="S269" s="253"/>
      <c r="T269" s="254"/>
      <c r="U269" s="14"/>
      <c r="V269" s="14"/>
      <c r="W269" s="14"/>
      <c r="X269" s="14"/>
      <c r="Y269" s="14"/>
      <c r="Z269" s="14"/>
      <c r="AA269" s="14"/>
      <c r="AB269" s="14"/>
      <c r="AC269" s="14"/>
      <c r="AD269" s="14"/>
      <c r="AE269" s="14"/>
      <c r="AT269" s="255" t="s">
        <v>238</v>
      </c>
      <c r="AU269" s="255" t="s">
        <v>78</v>
      </c>
      <c r="AV269" s="14" t="s">
        <v>78</v>
      </c>
      <c r="AW269" s="14" t="s">
        <v>31</v>
      </c>
      <c r="AX269" s="14" t="s">
        <v>69</v>
      </c>
      <c r="AY269" s="255" t="s">
        <v>225</v>
      </c>
    </row>
    <row r="270" s="16" customFormat="1">
      <c r="A270" s="16"/>
      <c r="B270" s="267"/>
      <c r="C270" s="268"/>
      <c r="D270" s="233" t="s">
        <v>238</v>
      </c>
      <c r="E270" s="269" t="s">
        <v>19</v>
      </c>
      <c r="F270" s="270" t="s">
        <v>245</v>
      </c>
      <c r="G270" s="268"/>
      <c r="H270" s="271">
        <v>430.03300000000002</v>
      </c>
      <c r="I270" s="272"/>
      <c r="J270" s="268"/>
      <c r="K270" s="268"/>
      <c r="L270" s="273"/>
      <c r="M270" s="274"/>
      <c r="N270" s="275"/>
      <c r="O270" s="275"/>
      <c r="P270" s="275"/>
      <c r="Q270" s="275"/>
      <c r="R270" s="275"/>
      <c r="S270" s="275"/>
      <c r="T270" s="276"/>
      <c r="U270" s="16"/>
      <c r="V270" s="16"/>
      <c r="W270" s="16"/>
      <c r="X270" s="16"/>
      <c r="Y270" s="16"/>
      <c r="Z270" s="16"/>
      <c r="AA270" s="16"/>
      <c r="AB270" s="16"/>
      <c r="AC270" s="16"/>
      <c r="AD270" s="16"/>
      <c r="AE270" s="16"/>
      <c r="AT270" s="277" t="s">
        <v>238</v>
      </c>
      <c r="AU270" s="277" t="s">
        <v>78</v>
      </c>
      <c r="AV270" s="16" t="s">
        <v>232</v>
      </c>
      <c r="AW270" s="16" t="s">
        <v>31</v>
      </c>
      <c r="AX270" s="16" t="s">
        <v>76</v>
      </c>
      <c r="AY270" s="277" t="s">
        <v>225</v>
      </c>
    </row>
    <row r="271" s="2" customFormat="1" ht="24.15" customHeight="1">
      <c r="A271" s="39"/>
      <c r="B271" s="40"/>
      <c r="C271" s="215" t="s">
        <v>441</v>
      </c>
      <c r="D271" s="215" t="s">
        <v>227</v>
      </c>
      <c r="E271" s="216" t="s">
        <v>442</v>
      </c>
      <c r="F271" s="217" t="s">
        <v>443</v>
      </c>
      <c r="G271" s="218" t="s">
        <v>290</v>
      </c>
      <c r="H271" s="219">
        <v>69.256</v>
      </c>
      <c r="I271" s="220"/>
      <c r="J271" s="221">
        <f>ROUND(I271*H271,2)</f>
        <v>0</v>
      </c>
      <c r="K271" s="217" t="s">
        <v>249</v>
      </c>
      <c r="L271" s="45"/>
      <c r="M271" s="222" t="s">
        <v>19</v>
      </c>
      <c r="N271" s="223" t="s">
        <v>40</v>
      </c>
      <c r="O271" s="85"/>
      <c r="P271" s="224">
        <f>O271*H271</f>
        <v>0</v>
      </c>
      <c r="Q271" s="224">
        <v>0.03798</v>
      </c>
      <c r="R271" s="224">
        <f>Q271*H271</f>
        <v>2.6303428800000002</v>
      </c>
      <c r="S271" s="224">
        <v>0</v>
      </c>
      <c r="T271" s="225">
        <f>S271*H271</f>
        <v>0</v>
      </c>
      <c r="U271" s="39"/>
      <c r="V271" s="39"/>
      <c r="W271" s="39"/>
      <c r="X271" s="39"/>
      <c r="Y271" s="39"/>
      <c r="Z271" s="39"/>
      <c r="AA271" s="39"/>
      <c r="AB271" s="39"/>
      <c r="AC271" s="39"/>
      <c r="AD271" s="39"/>
      <c r="AE271" s="39"/>
      <c r="AR271" s="226" t="s">
        <v>232</v>
      </c>
      <c r="AT271" s="226" t="s">
        <v>227</v>
      </c>
      <c r="AU271" s="226" t="s">
        <v>78</v>
      </c>
      <c r="AY271" s="18" t="s">
        <v>225</v>
      </c>
      <c r="BE271" s="227">
        <f>IF(N271="základní",J271,0)</f>
        <v>0</v>
      </c>
      <c r="BF271" s="227">
        <f>IF(N271="snížená",J271,0)</f>
        <v>0</v>
      </c>
      <c r="BG271" s="227">
        <f>IF(N271="zákl. přenesená",J271,0)</f>
        <v>0</v>
      </c>
      <c r="BH271" s="227">
        <f>IF(N271="sníž. přenesená",J271,0)</f>
        <v>0</v>
      </c>
      <c r="BI271" s="227">
        <f>IF(N271="nulová",J271,0)</f>
        <v>0</v>
      </c>
      <c r="BJ271" s="18" t="s">
        <v>76</v>
      </c>
      <c r="BK271" s="227">
        <f>ROUND(I271*H271,2)</f>
        <v>0</v>
      </c>
      <c r="BL271" s="18" t="s">
        <v>232</v>
      </c>
      <c r="BM271" s="226" t="s">
        <v>444</v>
      </c>
    </row>
    <row r="272" s="2" customFormat="1">
      <c r="A272" s="39"/>
      <c r="B272" s="40"/>
      <c r="C272" s="41"/>
      <c r="D272" s="228" t="s">
        <v>234</v>
      </c>
      <c r="E272" s="41"/>
      <c r="F272" s="229" t="s">
        <v>445</v>
      </c>
      <c r="G272" s="41"/>
      <c r="H272" s="41"/>
      <c r="I272" s="230"/>
      <c r="J272" s="41"/>
      <c r="K272" s="41"/>
      <c r="L272" s="45"/>
      <c r="M272" s="231"/>
      <c r="N272" s="232"/>
      <c r="O272" s="85"/>
      <c r="P272" s="85"/>
      <c r="Q272" s="85"/>
      <c r="R272" s="85"/>
      <c r="S272" s="85"/>
      <c r="T272" s="86"/>
      <c r="U272" s="39"/>
      <c r="V272" s="39"/>
      <c r="W272" s="39"/>
      <c r="X272" s="39"/>
      <c r="Y272" s="39"/>
      <c r="Z272" s="39"/>
      <c r="AA272" s="39"/>
      <c r="AB272" s="39"/>
      <c r="AC272" s="39"/>
      <c r="AD272" s="39"/>
      <c r="AE272" s="39"/>
      <c r="AT272" s="18" t="s">
        <v>234</v>
      </c>
      <c r="AU272" s="18" t="s">
        <v>78</v>
      </c>
    </row>
    <row r="273" s="14" customFormat="1">
      <c r="A273" s="14"/>
      <c r="B273" s="245"/>
      <c r="C273" s="246"/>
      <c r="D273" s="233" t="s">
        <v>238</v>
      </c>
      <c r="E273" s="247" t="s">
        <v>19</v>
      </c>
      <c r="F273" s="248" t="s">
        <v>127</v>
      </c>
      <c r="G273" s="246"/>
      <c r="H273" s="249">
        <v>33.258000000000003</v>
      </c>
      <c r="I273" s="250"/>
      <c r="J273" s="246"/>
      <c r="K273" s="246"/>
      <c r="L273" s="251"/>
      <c r="M273" s="252"/>
      <c r="N273" s="253"/>
      <c r="O273" s="253"/>
      <c r="P273" s="253"/>
      <c r="Q273" s="253"/>
      <c r="R273" s="253"/>
      <c r="S273" s="253"/>
      <c r="T273" s="254"/>
      <c r="U273" s="14"/>
      <c r="V273" s="14"/>
      <c r="W273" s="14"/>
      <c r="X273" s="14"/>
      <c r="Y273" s="14"/>
      <c r="Z273" s="14"/>
      <c r="AA273" s="14"/>
      <c r="AB273" s="14"/>
      <c r="AC273" s="14"/>
      <c r="AD273" s="14"/>
      <c r="AE273" s="14"/>
      <c r="AT273" s="255" t="s">
        <v>238</v>
      </c>
      <c r="AU273" s="255" t="s">
        <v>78</v>
      </c>
      <c r="AV273" s="14" t="s">
        <v>78</v>
      </c>
      <c r="AW273" s="14" t="s">
        <v>31</v>
      </c>
      <c r="AX273" s="14" t="s">
        <v>69</v>
      </c>
      <c r="AY273" s="255" t="s">
        <v>225</v>
      </c>
    </row>
    <row r="274" s="14" customFormat="1">
      <c r="A274" s="14"/>
      <c r="B274" s="245"/>
      <c r="C274" s="246"/>
      <c r="D274" s="233" t="s">
        <v>238</v>
      </c>
      <c r="E274" s="247" t="s">
        <v>19</v>
      </c>
      <c r="F274" s="248" t="s">
        <v>129</v>
      </c>
      <c r="G274" s="246"/>
      <c r="H274" s="249">
        <v>35.997999999999998</v>
      </c>
      <c r="I274" s="250"/>
      <c r="J274" s="246"/>
      <c r="K274" s="246"/>
      <c r="L274" s="251"/>
      <c r="M274" s="252"/>
      <c r="N274" s="253"/>
      <c r="O274" s="253"/>
      <c r="P274" s="253"/>
      <c r="Q274" s="253"/>
      <c r="R274" s="253"/>
      <c r="S274" s="253"/>
      <c r="T274" s="254"/>
      <c r="U274" s="14"/>
      <c r="V274" s="14"/>
      <c r="W274" s="14"/>
      <c r="X274" s="14"/>
      <c r="Y274" s="14"/>
      <c r="Z274" s="14"/>
      <c r="AA274" s="14"/>
      <c r="AB274" s="14"/>
      <c r="AC274" s="14"/>
      <c r="AD274" s="14"/>
      <c r="AE274" s="14"/>
      <c r="AT274" s="255" t="s">
        <v>238</v>
      </c>
      <c r="AU274" s="255" t="s">
        <v>78</v>
      </c>
      <c r="AV274" s="14" t="s">
        <v>78</v>
      </c>
      <c r="AW274" s="14" t="s">
        <v>31</v>
      </c>
      <c r="AX274" s="14" t="s">
        <v>69</v>
      </c>
      <c r="AY274" s="255" t="s">
        <v>225</v>
      </c>
    </row>
    <row r="275" s="16" customFormat="1">
      <c r="A275" s="16"/>
      <c r="B275" s="267"/>
      <c r="C275" s="268"/>
      <c r="D275" s="233" t="s">
        <v>238</v>
      </c>
      <c r="E275" s="269" t="s">
        <v>19</v>
      </c>
      <c r="F275" s="270" t="s">
        <v>245</v>
      </c>
      <c r="G275" s="268"/>
      <c r="H275" s="271">
        <v>69.256</v>
      </c>
      <c r="I275" s="272"/>
      <c r="J275" s="268"/>
      <c r="K275" s="268"/>
      <c r="L275" s="273"/>
      <c r="M275" s="274"/>
      <c r="N275" s="275"/>
      <c r="O275" s="275"/>
      <c r="P275" s="275"/>
      <c r="Q275" s="275"/>
      <c r="R275" s="275"/>
      <c r="S275" s="275"/>
      <c r="T275" s="276"/>
      <c r="U275" s="16"/>
      <c r="V275" s="16"/>
      <c r="W275" s="16"/>
      <c r="X275" s="16"/>
      <c r="Y275" s="16"/>
      <c r="Z275" s="16"/>
      <c r="AA275" s="16"/>
      <c r="AB275" s="16"/>
      <c r="AC275" s="16"/>
      <c r="AD275" s="16"/>
      <c r="AE275" s="16"/>
      <c r="AT275" s="277" t="s">
        <v>238</v>
      </c>
      <c r="AU275" s="277" t="s">
        <v>78</v>
      </c>
      <c r="AV275" s="16" t="s">
        <v>232</v>
      </c>
      <c r="AW275" s="16" t="s">
        <v>31</v>
      </c>
      <c r="AX275" s="16" t="s">
        <v>76</v>
      </c>
      <c r="AY275" s="277" t="s">
        <v>225</v>
      </c>
    </row>
    <row r="276" s="2" customFormat="1" ht="24.15" customHeight="1">
      <c r="A276" s="39"/>
      <c r="B276" s="40"/>
      <c r="C276" s="215" t="s">
        <v>446</v>
      </c>
      <c r="D276" s="215" t="s">
        <v>227</v>
      </c>
      <c r="E276" s="216" t="s">
        <v>447</v>
      </c>
      <c r="F276" s="217" t="s">
        <v>448</v>
      </c>
      <c r="G276" s="218" t="s">
        <v>290</v>
      </c>
      <c r="H276" s="219">
        <v>200.52600000000001</v>
      </c>
      <c r="I276" s="220"/>
      <c r="J276" s="221">
        <f>ROUND(I276*H276,2)</f>
        <v>0</v>
      </c>
      <c r="K276" s="217" t="s">
        <v>249</v>
      </c>
      <c r="L276" s="45"/>
      <c r="M276" s="222" t="s">
        <v>19</v>
      </c>
      <c r="N276" s="223" t="s">
        <v>40</v>
      </c>
      <c r="O276" s="85"/>
      <c r="P276" s="224">
        <f>O276*H276</f>
        <v>0</v>
      </c>
      <c r="Q276" s="224">
        <v>0</v>
      </c>
      <c r="R276" s="224">
        <f>Q276*H276</f>
        <v>0</v>
      </c>
      <c r="S276" s="224">
        <v>0</v>
      </c>
      <c r="T276" s="225">
        <f>S276*H276</f>
        <v>0</v>
      </c>
      <c r="U276" s="39"/>
      <c r="V276" s="39"/>
      <c r="W276" s="39"/>
      <c r="X276" s="39"/>
      <c r="Y276" s="39"/>
      <c r="Z276" s="39"/>
      <c r="AA276" s="39"/>
      <c r="AB276" s="39"/>
      <c r="AC276" s="39"/>
      <c r="AD276" s="39"/>
      <c r="AE276" s="39"/>
      <c r="AR276" s="226" t="s">
        <v>232</v>
      </c>
      <c r="AT276" s="226" t="s">
        <v>227</v>
      </c>
      <c r="AU276" s="226" t="s">
        <v>78</v>
      </c>
      <c r="AY276" s="18" t="s">
        <v>225</v>
      </c>
      <c r="BE276" s="227">
        <f>IF(N276="základní",J276,0)</f>
        <v>0</v>
      </c>
      <c r="BF276" s="227">
        <f>IF(N276="snížená",J276,0)</f>
        <v>0</v>
      </c>
      <c r="BG276" s="227">
        <f>IF(N276="zákl. přenesená",J276,0)</f>
        <v>0</v>
      </c>
      <c r="BH276" s="227">
        <f>IF(N276="sníž. přenesená",J276,0)</f>
        <v>0</v>
      </c>
      <c r="BI276" s="227">
        <f>IF(N276="nulová",J276,0)</f>
        <v>0</v>
      </c>
      <c r="BJ276" s="18" t="s">
        <v>76</v>
      </c>
      <c r="BK276" s="227">
        <f>ROUND(I276*H276,2)</f>
        <v>0</v>
      </c>
      <c r="BL276" s="18" t="s">
        <v>232</v>
      </c>
      <c r="BM276" s="226" t="s">
        <v>449</v>
      </c>
    </row>
    <row r="277" s="2" customFormat="1">
      <c r="A277" s="39"/>
      <c r="B277" s="40"/>
      <c r="C277" s="41"/>
      <c r="D277" s="228" t="s">
        <v>234</v>
      </c>
      <c r="E277" s="41"/>
      <c r="F277" s="229" t="s">
        <v>450</v>
      </c>
      <c r="G277" s="41"/>
      <c r="H277" s="41"/>
      <c r="I277" s="230"/>
      <c r="J277" s="41"/>
      <c r="K277" s="41"/>
      <c r="L277" s="45"/>
      <c r="M277" s="231"/>
      <c r="N277" s="232"/>
      <c r="O277" s="85"/>
      <c r="P277" s="85"/>
      <c r="Q277" s="85"/>
      <c r="R277" s="85"/>
      <c r="S277" s="85"/>
      <c r="T277" s="86"/>
      <c r="U277" s="39"/>
      <c r="V277" s="39"/>
      <c r="W277" s="39"/>
      <c r="X277" s="39"/>
      <c r="Y277" s="39"/>
      <c r="Z277" s="39"/>
      <c r="AA277" s="39"/>
      <c r="AB277" s="39"/>
      <c r="AC277" s="39"/>
      <c r="AD277" s="39"/>
      <c r="AE277" s="39"/>
      <c r="AT277" s="18" t="s">
        <v>234</v>
      </c>
      <c r="AU277" s="18" t="s">
        <v>78</v>
      </c>
    </row>
    <row r="278" s="2" customFormat="1">
      <c r="A278" s="39"/>
      <c r="B278" s="40"/>
      <c r="C278" s="41"/>
      <c r="D278" s="233" t="s">
        <v>236</v>
      </c>
      <c r="E278" s="41"/>
      <c r="F278" s="234" t="s">
        <v>451</v>
      </c>
      <c r="G278" s="41"/>
      <c r="H278" s="41"/>
      <c r="I278" s="230"/>
      <c r="J278" s="41"/>
      <c r="K278" s="41"/>
      <c r="L278" s="45"/>
      <c r="M278" s="231"/>
      <c r="N278" s="232"/>
      <c r="O278" s="85"/>
      <c r="P278" s="85"/>
      <c r="Q278" s="85"/>
      <c r="R278" s="85"/>
      <c r="S278" s="85"/>
      <c r="T278" s="86"/>
      <c r="U278" s="39"/>
      <c r="V278" s="39"/>
      <c r="W278" s="39"/>
      <c r="X278" s="39"/>
      <c r="Y278" s="39"/>
      <c r="Z278" s="39"/>
      <c r="AA278" s="39"/>
      <c r="AB278" s="39"/>
      <c r="AC278" s="39"/>
      <c r="AD278" s="39"/>
      <c r="AE278" s="39"/>
      <c r="AT278" s="18" t="s">
        <v>236</v>
      </c>
      <c r="AU278" s="18" t="s">
        <v>78</v>
      </c>
    </row>
    <row r="279" s="13" customFormat="1">
      <c r="A279" s="13"/>
      <c r="B279" s="235"/>
      <c r="C279" s="236"/>
      <c r="D279" s="233" t="s">
        <v>238</v>
      </c>
      <c r="E279" s="237" t="s">
        <v>19</v>
      </c>
      <c r="F279" s="238" t="s">
        <v>452</v>
      </c>
      <c r="G279" s="236"/>
      <c r="H279" s="237" t="s">
        <v>19</v>
      </c>
      <c r="I279" s="239"/>
      <c r="J279" s="236"/>
      <c r="K279" s="236"/>
      <c r="L279" s="240"/>
      <c r="M279" s="241"/>
      <c r="N279" s="242"/>
      <c r="O279" s="242"/>
      <c r="P279" s="242"/>
      <c r="Q279" s="242"/>
      <c r="R279" s="242"/>
      <c r="S279" s="242"/>
      <c r="T279" s="243"/>
      <c r="U279" s="13"/>
      <c r="V279" s="13"/>
      <c r="W279" s="13"/>
      <c r="X279" s="13"/>
      <c r="Y279" s="13"/>
      <c r="Z279" s="13"/>
      <c r="AA279" s="13"/>
      <c r="AB279" s="13"/>
      <c r="AC279" s="13"/>
      <c r="AD279" s="13"/>
      <c r="AE279" s="13"/>
      <c r="AT279" s="244" t="s">
        <v>238</v>
      </c>
      <c r="AU279" s="244" t="s">
        <v>78</v>
      </c>
      <c r="AV279" s="13" t="s">
        <v>76</v>
      </c>
      <c r="AW279" s="13" t="s">
        <v>31</v>
      </c>
      <c r="AX279" s="13" t="s">
        <v>69</v>
      </c>
      <c r="AY279" s="244" t="s">
        <v>225</v>
      </c>
    </row>
    <row r="280" s="14" customFormat="1">
      <c r="A280" s="14"/>
      <c r="B280" s="245"/>
      <c r="C280" s="246"/>
      <c r="D280" s="233" t="s">
        <v>238</v>
      </c>
      <c r="E280" s="247" t="s">
        <v>19</v>
      </c>
      <c r="F280" s="248" t="s">
        <v>453</v>
      </c>
      <c r="G280" s="246"/>
      <c r="H280" s="249">
        <v>200.52600000000001</v>
      </c>
      <c r="I280" s="250"/>
      <c r="J280" s="246"/>
      <c r="K280" s="246"/>
      <c r="L280" s="251"/>
      <c r="M280" s="252"/>
      <c r="N280" s="253"/>
      <c r="O280" s="253"/>
      <c r="P280" s="253"/>
      <c r="Q280" s="253"/>
      <c r="R280" s="253"/>
      <c r="S280" s="253"/>
      <c r="T280" s="254"/>
      <c r="U280" s="14"/>
      <c r="V280" s="14"/>
      <c r="W280" s="14"/>
      <c r="X280" s="14"/>
      <c r="Y280" s="14"/>
      <c r="Z280" s="14"/>
      <c r="AA280" s="14"/>
      <c r="AB280" s="14"/>
      <c r="AC280" s="14"/>
      <c r="AD280" s="14"/>
      <c r="AE280" s="14"/>
      <c r="AT280" s="255" t="s">
        <v>238</v>
      </c>
      <c r="AU280" s="255" t="s">
        <v>78</v>
      </c>
      <c r="AV280" s="14" t="s">
        <v>78</v>
      </c>
      <c r="AW280" s="14" t="s">
        <v>31</v>
      </c>
      <c r="AX280" s="14" t="s">
        <v>69</v>
      </c>
      <c r="AY280" s="255" t="s">
        <v>225</v>
      </c>
    </row>
    <row r="281" s="16" customFormat="1">
      <c r="A281" s="16"/>
      <c r="B281" s="267"/>
      <c r="C281" s="268"/>
      <c r="D281" s="233" t="s">
        <v>238</v>
      </c>
      <c r="E281" s="269" t="s">
        <v>19</v>
      </c>
      <c r="F281" s="270" t="s">
        <v>245</v>
      </c>
      <c r="G281" s="268"/>
      <c r="H281" s="271">
        <v>200.52600000000001</v>
      </c>
      <c r="I281" s="272"/>
      <c r="J281" s="268"/>
      <c r="K281" s="268"/>
      <c r="L281" s="273"/>
      <c r="M281" s="274"/>
      <c r="N281" s="275"/>
      <c r="O281" s="275"/>
      <c r="P281" s="275"/>
      <c r="Q281" s="275"/>
      <c r="R281" s="275"/>
      <c r="S281" s="275"/>
      <c r="T281" s="276"/>
      <c r="U281" s="16"/>
      <c r="V281" s="16"/>
      <c r="W281" s="16"/>
      <c r="X281" s="16"/>
      <c r="Y281" s="16"/>
      <c r="Z281" s="16"/>
      <c r="AA281" s="16"/>
      <c r="AB281" s="16"/>
      <c r="AC281" s="16"/>
      <c r="AD281" s="16"/>
      <c r="AE281" s="16"/>
      <c r="AT281" s="277" t="s">
        <v>238</v>
      </c>
      <c r="AU281" s="277" t="s">
        <v>78</v>
      </c>
      <c r="AV281" s="16" t="s">
        <v>232</v>
      </c>
      <c r="AW281" s="16" t="s">
        <v>31</v>
      </c>
      <c r="AX281" s="16" t="s">
        <v>76</v>
      </c>
      <c r="AY281" s="277" t="s">
        <v>225</v>
      </c>
    </row>
    <row r="282" s="2" customFormat="1" ht="16.5" customHeight="1">
      <c r="A282" s="39"/>
      <c r="B282" s="40"/>
      <c r="C282" s="215" t="s">
        <v>403</v>
      </c>
      <c r="D282" s="215" t="s">
        <v>227</v>
      </c>
      <c r="E282" s="216" t="s">
        <v>454</v>
      </c>
      <c r="F282" s="217" t="s">
        <v>455</v>
      </c>
      <c r="G282" s="218" t="s">
        <v>290</v>
      </c>
      <c r="H282" s="219">
        <v>499.28899999999999</v>
      </c>
      <c r="I282" s="220"/>
      <c r="J282" s="221">
        <f>ROUND(I282*H282,2)</f>
        <v>0</v>
      </c>
      <c r="K282" s="217" t="s">
        <v>249</v>
      </c>
      <c r="L282" s="45"/>
      <c r="M282" s="222" t="s">
        <v>19</v>
      </c>
      <c r="N282" s="223" t="s">
        <v>40</v>
      </c>
      <c r="O282" s="85"/>
      <c r="P282" s="224">
        <f>O282*H282</f>
        <v>0</v>
      </c>
      <c r="Q282" s="224">
        <v>0</v>
      </c>
      <c r="R282" s="224">
        <f>Q282*H282</f>
        <v>0</v>
      </c>
      <c r="S282" s="224">
        <v>0</v>
      </c>
      <c r="T282" s="225">
        <f>S282*H282</f>
        <v>0</v>
      </c>
      <c r="U282" s="39"/>
      <c r="V282" s="39"/>
      <c r="W282" s="39"/>
      <c r="X282" s="39"/>
      <c r="Y282" s="39"/>
      <c r="Z282" s="39"/>
      <c r="AA282" s="39"/>
      <c r="AB282" s="39"/>
      <c r="AC282" s="39"/>
      <c r="AD282" s="39"/>
      <c r="AE282" s="39"/>
      <c r="AR282" s="226" t="s">
        <v>232</v>
      </c>
      <c r="AT282" s="226" t="s">
        <v>227</v>
      </c>
      <c r="AU282" s="226" t="s">
        <v>78</v>
      </c>
      <c r="AY282" s="18" t="s">
        <v>225</v>
      </c>
      <c r="BE282" s="227">
        <f>IF(N282="základní",J282,0)</f>
        <v>0</v>
      </c>
      <c r="BF282" s="227">
        <f>IF(N282="snížená",J282,0)</f>
        <v>0</v>
      </c>
      <c r="BG282" s="227">
        <f>IF(N282="zákl. přenesená",J282,0)</f>
        <v>0</v>
      </c>
      <c r="BH282" s="227">
        <f>IF(N282="sníž. přenesená",J282,0)</f>
        <v>0</v>
      </c>
      <c r="BI282" s="227">
        <f>IF(N282="nulová",J282,0)</f>
        <v>0</v>
      </c>
      <c r="BJ282" s="18" t="s">
        <v>76</v>
      </c>
      <c r="BK282" s="227">
        <f>ROUND(I282*H282,2)</f>
        <v>0</v>
      </c>
      <c r="BL282" s="18" t="s">
        <v>232</v>
      </c>
      <c r="BM282" s="226" t="s">
        <v>456</v>
      </c>
    </row>
    <row r="283" s="2" customFormat="1">
      <c r="A283" s="39"/>
      <c r="B283" s="40"/>
      <c r="C283" s="41"/>
      <c r="D283" s="228" t="s">
        <v>234</v>
      </c>
      <c r="E283" s="41"/>
      <c r="F283" s="229" t="s">
        <v>457</v>
      </c>
      <c r="G283" s="41"/>
      <c r="H283" s="41"/>
      <c r="I283" s="230"/>
      <c r="J283" s="41"/>
      <c r="K283" s="41"/>
      <c r="L283" s="45"/>
      <c r="M283" s="231"/>
      <c r="N283" s="232"/>
      <c r="O283" s="85"/>
      <c r="P283" s="85"/>
      <c r="Q283" s="85"/>
      <c r="R283" s="85"/>
      <c r="S283" s="85"/>
      <c r="T283" s="86"/>
      <c r="U283" s="39"/>
      <c r="V283" s="39"/>
      <c r="W283" s="39"/>
      <c r="X283" s="39"/>
      <c r="Y283" s="39"/>
      <c r="Z283" s="39"/>
      <c r="AA283" s="39"/>
      <c r="AB283" s="39"/>
      <c r="AC283" s="39"/>
      <c r="AD283" s="39"/>
      <c r="AE283" s="39"/>
      <c r="AT283" s="18" t="s">
        <v>234</v>
      </c>
      <c r="AU283" s="18" t="s">
        <v>78</v>
      </c>
    </row>
    <row r="284" s="14" customFormat="1">
      <c r="A284" s="14"/>
      <c r="B284" s="245"/>
      <c r="C284" s="246"/>
      <c r="D284" s="233" t="s">
        <v>238</v>
      </c>
      <c r="E284" s="247" t="s">
        <v>19</v>
      </c>
      <c r="F284" s="248" t="s">
        <v>458</v>
      </c>
      <c r="G284" s="246"/>
      <c r="H284" s="249">
        <v>349.84100000000001</v>
      </c>
      <c r="I284" s="250"/>
      <c r="J284" s="246"/>
      <c r="K284" s="246"/>
      <c r="L284" s="251"/>
      <c r="M284" s="252"/>
      <c r="N284" s="253"/>
      <c r="O284" s="253"/>
      <c r="P284" s="253"/>
      <c r="Q284" s="253"/>
      <c r="R284" s="253"/>
      <c r="S284" s="253"/>
      <c r="T284" s="254"/>
      <c r="U284" s="14"/>
      <c r="V284" s="14"/>
      <c r="W284" s="14"/>
      <c r="X284" s="14"/>
      <c r="Y284" s="14"/>
      <c r="Z284" s="14"/>
      <c r="AA284" s="14"/>
      <c r="AB284" s="14"/>
      <c r="AC284" s="14"/>
      <c r="AD284" s="14"/>
      <c r="AE284" s="14"/>
      <c r="AT284" s="255" t="s">
        <v>238</v>
      </c>
      <c r="AU284" s="255" t="s">
        <v>78</v>
      </c>
      <c r="AV284" s="14" t="s">
        <v>78</v>
      </c>
      <c r="AW284" s="14" t="s">
        <v>31</v>
      </c>
      <c r="AX284" s="14" t="s">
        <v>69</v>
      </c>
      <c r="AY284" s="255" t="s">
        <v>225</v>
      </c>
    </row>
    <row r="285" s="14" customFormat="1">
      <c r="A285" s="14"/>
      <c r="B285" s="245"/>
      <c r="C285" s="246"/>
      <c r="D285" s="233" t="s">
        <v>238</v>
      </c>
      <c r="E285" s="247" t="s">
        <v>19</v>
      </c>
      <c r="F285" s="248" t="s">
        <v>459</v>
      </c>
      <c r="G285" s="246"/>
      <c r="H285" s="249">
        <v>149.44800000000001</v>
      </c>
      <c r="I285" s="250"/>
      <c r="J285" s="246"/>
      <c r="K285" s="246"/>
      <c r="L285" s="251"/>
      <c r="M285" s="252"/>
      <c r="N285" s="253"/>
      <c r="O285" s="253"/>
      <c r="P285" s="253"/>
      <c r="Q285" s="253"/>
      <c r="R285" s="253"/>
      <c r="S285" s="253"/>
      <c r="T285" s="254"/>
      <c r="U285" s="14"/>
      <c r="V285" s="14"/>
      <c r="W285" s="14"/>
      <c r="X285" s="14"/>
      <c r="Y285" s="14"/>
      <c r="Z285" s="14"/>
      <c r="AA285" s="14"/>
      <c r="AB285" s="14"/>
      <c r="AC285" s="14"/>
      <c r="AD285" s="14"/>
      <c r="AE285" s="14"/>
      <c r="AT285" s="255" t="s">
        <v>238</v>
      </c>
      <c r="AU285" s="255" t="s">
        <v>78</v>
      </c>
      <c r="AV285" s="14" t="s">
        <v>78</v>
      </c>
      <c r="AW285" s="14" t="s">
        <v>31</v>
      </c>
      <c r="AX285" s="14" t="s">
        <v>69</v>
      </c>
      <c r="AY285" s="255" t="s">
        <v>225</v>
      </c>
    </row>
    <row r="286" s="16" customFormat="1">
      <c r="A286" s="16"/>
      <c r="B286" s="267"/>
      <c r="C286" s="268"/>
      <c r="D286" s="233" t="s">
        <v>238</v>
      </c>
      <c r="E286" s="269" t="s">
        <v>19</v>
      </c>
      <c r="F286" s="270" t="s">
        <v>245</v>
      </c>
      <c r="G286" s="268"/>
      <c r="H286" s="271">
        <v>499.28899999999999</v>
      </c>
      <c r="I286" s="272"/>
      <c r="J286" s="268"/>
      <c r="K286" s="268"/>
      <c r="L286" s="273"/>
      <c r="M286" s="274"/>
      <c r="N286" s="275"/>
      <c r="O286" s="275"/>
      <c r="P286" s="275"/>
      <c r="Q286" s="275"/>
      <c r="R286" s="275"/>
      <c r="S286" s="275"/>
      <c r="T286" s="276"/>
      <c r="U286" s="16"/>
      <c r="V286" s="16"/>
      <c r="W286" s="16"/>
      <c r="X286" s="16"/>
      <c r="Y286" s="16"/>
      <c r="Z286" s="16"/>
      <c r="AA286" s="16"/>
      <c r="AB286" s="16"/>
      <c r="AC286" s="16"/>
      <c r="AD286" s="16"/>
      <c r="AE286" s="16"/>
      <c r="AT286" s="277" t="s">
        <v>238</v>
      </c>
      <c r="AU286" s="277" t="s">
        <v>78</v>
      </c>
      <c r="AV286" s="16" t="s">
        <v>232</v>
      </c>
      <c r="AW286" s="16" t="s">
        <v>31</v>
      </c>
      <c r="AX286" s="16" t="s">
        <v>76</v>
      </c>
      <c r="AY286" s="277" t="s">
        <v>225</v>
      </c>
    </row>
    <row r="287" s="2" customFormat="1" ht="16.5" customHeight="1">
      <c r="A287" s="39"/>
      <c r="B287" s="40"/>
      <c r="C287" s="215" t="s">
        <v>460</v>
      </c>
      <c r="D287" s="215" t="s">
        <v>227</v>
      </c>
      <c r="E287" s="216" t="s">
        <v>461</v>
      </c>
      <c r="F287" s="217" t="s">
        <v>462</v>
      </c>
      <c r="G287" s="218" t="s">
        <v>290</v>
      </c>
      <c r="H287" s="219">
        <v>152.22800000000001</v>
      </c>
      <c r="I287" s="220"/>
      <c r="J287" s="221">
        <f>ROUND(I287*H287,2)</f>
        <v>0</v>
      </c>
      <c r="K287" s="217" t="s">
        <v>249</v>
      </c>
      <c r="L287" s="45"/>
      <c r="M287" s="222" t="s">
        <v>19</v>
      </c>
      <c r="N287" s="223" t="s">
        <v>40</v>
      </c>
      <c r="O287" s="85"/>
      <c r="P287" s="224">
        <f>O287*H287</f>
        <v>0</v>
      </c>
      <c r="Q287" s="224">
        <v>0.000263</v>
      </c>
      <c r="R287" s="224">
        <f>Q287*H287</f>
        <v>0.040035964</v>
      </c>
      <c r="S287" s="224">
        <v>0</v>
      </c>
      <c r="T287" s="225">
        <f>S287*H287</f>
        <v>0</v>
      </c>
      <c r="U287" s="39"/>
      <c r="V287" s="39"/>
      <c r="W287" s="39"/>
      <c r="X287" s="39"/>
      <c r="Y287" s="39"/>
      <c r="Z287" s="39"/>
      <c r="AA287" s="39"/>
      <c r="AB287" s="39"/>
      <c r="AC287" s="39"/>
      <c r="AD287" s="39"/>
      <c r="AE287" s="39"/>
      <c r="AR287" s="226" t="s">
        <v>232</v>
      </c>
      <c r="AT287" s="226" t="s">
        <v>227</v>
      </c>
      <c r="AU287" s="226" t="s">
        <v>78</v>
      </c>
      <c r="AY287" s="18" t="s">
        <v>225</v>
      </c>
      <c r="BE287" s="227">
        <f>IF(N287="základní",J287,0)</f>
        <v>0</v>
      </c>
      <c r="BF287" s="227">
        <f>IF(N287="snížená",J287,0)</f>
        <v>0</v>
      </c>
      <c r="BG287" s="227">
        <f>IF(N287="zákl. přenesená",J287,0)</f>
        <v>0</v>
      </c>
      <c r="BH287" s="227">
        <f>IF(N287="sníž. přenesená",J287,0)</f>
        <v>0</v>
      </c>
      <c r="BI287" s="227">
        <f>IF(N287="nulová",J287,0)</f>
        <v>0</v>
      </c>
      <c r="BJ287" s="18" t="s">
        <v>76</v>
      </c>
      <c r="BK287" s="227">
        <f>ROUND(I287*H287,2)</f>
        <v>0</v>
      </c>
      <c r="BL287" s="18" t="s">
        <v>232</v>
      </c>
      <c r="BM287" s="226" t="s">
        <v>463</v>
      </c>
    </row>
    <row r="288" s="2" customFormat="1">
      <c r="A288" s="39"/>
      <c r="B288" s="40"/>
      <c r="C288" s="41"/>
      <c r="D288" s="228" t="s">
        <v>234</v>
      </c>
      <c r="E288" s="41"/>
      <c r="F288" s="229" t="s">
        <v>464</v>
      </c>
      <c r="G288" s="41"/>
      <c r="H288" s="41"/>
      <c r="I288" s="230"/>
      <c r="J288" s="41"/>
      <c r="K288" s="41"/>
      <c r="L288" s="45"/>
      <c r="M288" s="231"/>
      <c r="N288" s="232"/>
      <c r="O288" s="85"/>
      <c r="P288" s="85"/>
      <c r="Q288" s="85"/>
      <c r="R288" s="85"/>
      <c r="S288" s="85"/>
      <c r="T288" s="86"/>
      <c r="U288" s="39"/>
      <c r="V288" s="39"/>
      <c r="W288" s="39"/>
      <c r="X288" s="39"/>
      <c r="Y288" s="39"/>
      <c r="Z288" s="39"/>
      <c r="AA288" s="39"/>
      <c r="AB288" s="39"/>
      <c r="AC288" s="39"/>
      <c r="AD288" s="39"/>
      <c r="AE288" s="39"/>
      <c r="AT288" s="18" t="s">
        <v>234</v>
      </c>
      <c r="AU288" s="18" t="s">
        <v>78</v>
      </c>
    </row>
    <row r="289" s="13" customFormat="1">
      <c r="A289" s="13"/>
      <c r="B289" s="235"/>
      <c r="C289" s="236"/>
      <c r="D289" s="233" t="s">
        <v>238</v>
      </c>
      <c r="E289" s="237" t="s">
        <v>19</v>
      </c>
      <c r="F289" s="238" t="s">
        <v>465</v>
      </c>
      <c r="G289" s="236"/>
      <c r="H289" s="237" t="s">
        <v>19</v>
      </c>
      <c r="I289" s="239"/>
      <c r="J289" s="236"/>
      <c r="K289" s="236"/>
      <c r="L289" s="240"/>
      <c r="M289" s="241"/>
      <c r="N289" s="242"/>
      <c r="O289" s="242"/>
      <c r="P289" s="242"/>
      <c r="Q289" s="242"/>
      <c r="R289" s="242"/>
      <c r="S289" s="242"/>
      <c r="T289" s="243"/>
      <c r="U289" s="13"/>
      <c r="V289" s="13"/>
      <c r="W289" s="13"/>
      <c r="X289" s="13"/>
      <c r="Y289" s="13"/>
      <c r="Z289" s="13"/>
      <c r="AA289" s="13"/>
      <c r="AB289" s="13"/>
      <c r="AC289" s="13"/>
      <c r="AD289" s="13"/>
      <c r="AE289" s="13"/>
      <c r="AT289" s="244" t="s">
        <v>238</v>
      </c>
      <c r="AU289" s="244" t="s">
        <v>78</v>
      </c>
      <c r="AV289" s="13" t="s">
        <v>76</v>
      </c>
      <c r="AW289" s="13" t="s">
        <v>31</v>
      </c>
      <c r="AX289" s="13" t="s">
        <v>69</v>
      </c>
      <c r="AY289" s="244" t="s">
        <v>225</v>
      </c>
    </row>
    <row r="290" s="14" customFormat="1">
      <c r="A290" s="14"/>
      <c r="B290" s="245"/>
      <c r="C290" s="246"/>
      <c r="D290" s="233" t="s">
        <v>238</v>
      </c>
      <c r="E290" s="247" t="s">
        <v>19</v>
      </c>
      <c r="F290" s="248" t="s">
        <v>466</v>
      </c>
      <c r="G290" s="246"/>
      <c r="H290" s="249">
        <v>82.971999999999994</v>
      </c>
      <c r="I290" s="250"/>
      <c r="J290" s="246"/>
      <c r="K290" s="246"/>
      <c r="L290" s="251"/>
      <c r="M290" s="252"/>
      <c r="N290" s="253"/>
      <c r="O290" s="253"/>
      <c r="P290" s="253"/>
      <c r="Q290" s="253"/>
      <c r="R290" s="253"/>
      <c r="S290" s="253"/>
      <c r="T290" s="254"/>
      <c r="U290" s="14"/>
      <c r="V290" s="14"/>
      <c r="W290" s="14"/>
      <c r="X290" s="14"/>
      <c r="Y290" s="14"/>
      <c r="Z290" s="14"/>
      <c r="AA290" s="14"/>
      <c r="AB290" s="14"/>
      <c r="AC290" s="14"/>
      <c r="AD290" s="14"/>
      <c r="AE290" s="14"/>
      <c r="AT290" s="255" t="s">
        <v>238</v>
      </c>
      <c r="AU290" s="255" t="s">
        <v>78</v>
      </c>
      <c r="AV290" s="14" t="s">
        <v>78</v>
      </c>
      <c r="AW290" s="14" t="s">
        <v>31</v>
      </c>
      <c r="AX290" s="14" t="s">
        <v>69</v>
      </c>
      <c r="AY290" s="255" t="s">
        <v>225</v>
      </c>
    </row>
    <row r="291" s="13" customFormat="1">
      <c r="A291" s="13"/>
      <c r="B291" s="235"/>
      <c r="C291" s="236"/>
      <c r="D291" s="233" t="s">
        <v>238</v>
      </c>
      <c r="E291" s="237" t="s">
        <v>19</v>
      </c>
      <c r="F291" s="238" t="s">
        <v>467</v>
      </c>
      <c r="G291" s="236"/>
      <c r="H291" s="237" t="s">
        <v>19</v>
      </c>
      <c r="I291" s="239"/>
      <c r="J291" s="236"/>
      <c r="K291" s="236"/>
      <c r="L291" s="240"/>
      <c r="M291" s="241"/>
      <c r="N291" s="242"/>
      <c r="O291" s="242"/>
      <c r="P291" s="242"/>
      <c r="Q291" s="242"/>
      <c r="R291" s="242"/>
      <c r="S291" s="242"/>
      <c r="T291" s="243"/>
      <c r="U291" s="13"/>
      <c r="V291" s="13"/>
      <c r="W291" s="13"/>
      <c r="X291" s="13"/>
      <c r="Y291" s="13"/>
      <c r="Z291" s="13"/>
      <c r="AA291" s="13"/>
      <c r="AB291" s="13"/>
      <c r="AC291" s="13"/>
      <c r="AD291" s="13"/>
      <c r="AE291" s="13"/>
      <c r="AT291" s="244" t="s">
        <v>238</v>
      </c>
      <c r="AU291" s="244" t="s">
        <v>78</v>
      </c>
      <c r="AV291" s="13" t="s">
        <v>76</v>
      </c>
      <c r="AW291" s="13" t="s">
        <v>31</v>
      </c>
      <c r="AX291" s="13" t="s">
        <v>69</v>
      </c>
      <c r="AY291" s="244" t="s">
        <v>225</v>
      </c>
    </row>
    <row r="292" s="14" customFormat="1">
      <c r="A292" s="14"/>
      <c r="B292" s="245"/>
      <c r="C292" s="246"/>
      <c r="D292" s="233" t="s">
        <v>238</v>
      </c>
      <c r="E292" s="247" t="s">
        <v>19</v>
      </c>
      <c r="F292" s="248" t="s">
        <v>468</v>
      </c>
      <c r="G292" s="246"/>
      <c r="H292" s="249">
        <v>69.256</v>
      </c>
      <c r="I292" s="250"/>
      <c r="J292" s="246"/>
      <c r="K292" s="246"/>
      <c r="L292" s="251"/>
      <c r="M292" s="252"/>
      <c r="N292" s="253"/>
      <c r="O292" s="253"/>
      <c r="P292" s="253"/>
      <c r="Q292" s="253"/>
      <c r="R292" s="253"/>
      <c r="S292" s="253"/>
      <c r="T292" s="254"/>
      <c r="U292" s="14"/>
      <c r="V292" s="14"/>
      <c r="W292" s="14"/>
      <c r="X292" s="14"/>
      <c r="Y292" s="14"/>
      <c r="Z292" s="14"/>
      <c r="AA292" s="14"/>
      <c r="AB292" s="14"/>
      <c r="AC292" s="14"/>
      <c r="AD292" s="14"/>
      <c r="AE292" s="14"/>
      <c r="AT292" s="255" t="s">
        <v>238</v>
      </c>
      <c r="AU292" s="255" t="s">
        <v>78</v>
      </c>
      <c r="AV292" s="14" t="s">
        <v>78</v>
      </c>
      <c r="AW292" s="14" t="s">
        <v>31</v>
      </c>
      <c r="AX292" s="14" t="s">
        <v>69</v>
      </c>
      <c r="AY292" s="255" t="s">
        <v>225</v>
      </c>
    </row>
    <row r="293" s="16" customFormat="1">
      <c r="A293" s="16"/>
      <c r="B293" s="267"/>
      <c r="C293" s="268"/>
      <c r="D293" s="233" t="s">
        <v>238</v>
      </c>
      <c r="E293" s="269" t="s">
        <v>19</v>
      </c>
      <c r="F293" s="270" t="s">
        <v>245</v>
      </c>
      <c r="G293" s="268"/>
      <c r="H293" s="271">
        <v>152.22800000000001</v>
      </c>
      <c r="I293" s="272"/>
      <c r="J293" s="268"/>
      <c r="K293" s="268"/>
      <c r="L293" s="273"/>
      <c r="M293" s="274"/>
      <c r="N293" s="275"/>
      <c r="O293" s="275"/>
      <c r="P293" s="275"/>
      <c r="Q293" s="275"/>
      <c r="R293" s="275"/>
      <c r="S293" s="275"/>
      <c r="T293" s="276"/>
      <c r="U293" s="16"/>
      <c r="V293" s="16"/>
      <c r="W293" s="16"/>
      <c r="X293" s="16"/>
      <c r="Y293" s="16"/>
      <c r="Z293" s="16"/>
      <c r="AA293" s="16"/>
      <c r="AB293" s="16"/>
      <c r="AC293" s="16"/>
      <c r="AD293" s="16"/>
      <c r="AE293" s="16"/>
      <c r="AT293" s="277" t="s">
        <v>238</v>
      </c>
      <c r="AU293" s="277" t="s">
        <v>78</v>
      </c>
      <c r="AV293" s="16" t="s">
        <v>232</v>
      </c>
      <c r="AW293" s="16" t="s">
        <v>31</v>
      </c>
      <c r="AX293" s="16" t="s">
        <v>76</v>
      </c>
      <c r="AY293" s="277" t="s">
        <v>225</v>
      </c>
    </row>
    <row r="294" s="2" customFormat="1" ht="24.15" customHeight="1">
      <c r="A294" s="39"/>
      <c r="B294" s="40"/>
      <c r="C294" s="215" t="s">
        <v>469</v>
      </c>
      <c r="D294" s="215" t="s">
        <v>227</v>
      </c>
      <c r="E294" s="216" t="s">
        <v>470</v>
      </c>
      <c r="F294" s="217" t="s">
        <v>471</v>
      </c>
      <c r="G294" s="218" t="s">
        <v>290</v>
      </c>
      <c r="H294" s="219">
        <v>79.042000000000002</v>
      </c>
      <c r="I294" s="220"/>
      <c r="J294" s="221">
        <f>ROUND(I294*H294,2)</f>
        <v>0</v>
      </c>
      <c r="K294" s="217" t="s">
        <v>249</v>
      </c>
      <c r="L294" s="45"/>
      <c r="M294" s="222" t="s">
        <v>19</v>
      </c>
      <c r="N294" s="223" t="s">
        <v>40</v>
      </c>
      <c r="O294" s="85"/>
      <c r="P294" s="224">
        <f>O294*H294</f>
        <v>0</v>
      </c>
      <c r="Q294" s="224">
        <v>0.0060000000000000001</v>
      </c>
      <c r="R294" s="224">
        <f>Q294*H294</f>
        <v>0.47425200000000001</v>
      </c>
      <c r="S294" s="224">
        <v>0</v>
      </c>
      <c r="T294" s="225">
        <f>S294*H294</f>
        <v>0</v>
      </c>
      <c r="U294" s="39"/>
      <c r="V294" s="39"/>
      <c r="W294" s="39"/>
      <c r="X294" s="39"/>
      <c r="Y294" s="39"/>
      <c r="Z294" s="39"/>
      <c r="AA294" s="39"/>
      <c r="AB294" s="39"/>
      <c r="AC294" s="39"/>
      <c r="AD294" s="39"/>
      <c r="AE294" s="39"/>
      <c r="AR294" s="226" t="s">
        <v>347</v>
      </c>
      <c r="AT294" s="226" t="s">
        <v>227</v>
      </c>
      <c r="AU294" s="226" t="s">
        <v>78</v>
      </c>
      <c r="AY294" s="18" t="s">
        <v>225</v>
      </c>
      <c r="BE294" s="227">
        <f>IF(N294="základní",J294,0)</f>
        <v>0</v>
      </c>
      <c r="BF294" s="227">
        <f>IF(N294="snížená",J294,0)</f>
        <v>0</v>
      </c>
      <c r="BG294" s="227">
        <f>IF(N294="zákl. přenesená",J294,0)</f>
        <v>0</v>
      </c>
      <c r="BH294" s="227">
        <f>IF(N294="sníž. přenesená",J294,0)</f>
        <v>0</v>
      </c>
      <c r="BI294" s="227">
        <f>IF(N294="nulová",J294,0)</f>
        <v>0</v>
      </c>
      <c r="BJ294" s="18" t="s">
        <v>76</v>
      </c>
      <c r="BK294" s="227">
        <f>ROUND(I294*H294,2)</f>
        <v>0</v>
      </c>
      <c r="BL294" s="18" t="s">
        <v>347</v>
      </c>
      <c r="BM294" s="226" t="s">
        <v>472</v>
      </c>
    </row>
    <row r="295" s="2" customFormat="1">
      <c r="A295" s="39"/>
      <c r="B295" s="40"/>
      <c r="C295" s="41"/>
      <c r="D295" s="228" t="s">
        <v>234</v>
      </c>
      <c r="E295" s="41"/>
      <c r="F295" s="229" t="s">
        <v>473</v>
      </c>
      <c r="G295" s="41"/>
      <c r="H295" s="41"/>
      <c r="I295" s="230"/>
      <c r="J295" s="41"/>
      <c r="K295" s="41"/>
      <c r="L295" s="45"/>
      <c r="M295" s="231"/>
      <c r="N295" s="232"/>
      <c r="O295" s="85"/>
      <c r="P295" s="85"/>
      <c r="Q295" s="85"/>
      <c r="R295" s="85"/>
      <c r="S295" s="85"/>
      <c r="T295" s="86"/>
      <c r="U295" s="39"/>
      <c r="V295" s="39"/>
      <c r="W295" s="39"/>
      <c r="X295" s="39"/>
      <c r="Y295" s="39"/>
      <c r="Z295" s="39"/>
      <c r="AA295" s="39"/>
      <c r="AB295" s="39"/>
      <c r="AC295" s="39"/>
      <c r="AD295" s="39"/>
      <c r="AE295" s="39"/>
      <c r="AT295" s="18" t="s">
        <v>234</v>
      </c>
      <c r="AU295" s="18" t="s">
        <v>78</v>
      </c>
    </row>
    <row r="296" s="2" customFormat="1">
      <c r="A296" s="39"/>
      <c r="B296" s="40"/>
      <c r="C296" s="41"/>
      <c r="D296" s="233" t="s">
        <v>236</v>
      </c>
      <c r="E296" s="41"/>
      <c r="F296" s="234" t="s">
        <v>474</v>
      </c>
      <c r="G296" s="41"/>
      <c r="H296" s="41"/>
      <c r="I296" s="230"/>
      <c r="J296" s="41"/>
      <c r="K296" s="41"/>
      <c r="L296" s="45"/>
      <c r="M296" s="231"/>
      <c r="N296" s="232"/>
      <c r="O296" s="85"/>
      <c r="P296" s="85"/>
      <c r="Q296" s="85"/>
      <c r="R296" s="85"/>
      <c r="S296" s="85"/>
      <c r="T296" s="86"/>
      <c r="U296" s="39"/>
      <c r="V296" s="39"/>
      <c r="W296" s="39"/>
      <c r="X296" s="39"/>
      <c r="Y296" s="39"/>
      <c r="Z296" s="39"/>
      <c r="AA296" s="39"/>
      <c r="AB296" s="39"/>
      <c r="AC296" s="39"/>
      <c r="AD296" s="39"/>
      <c r="AE296" s="39"/>
      <c r="AT296" s="18" t="s">
        <v>236</v>
      </c>
      <c r="AU296" s="18" t="s">
        <v>78</v>
      </c>
    </row>
    <row r="297" s="13" customFormat="1">
      <c r="A297" s="13"/>
      <c r="B297" s="235"/>
      <c r="C297" s="236"/>
      <c r="D297" s="233" t="s">
        <v>238</v>
      </c>
      <c r="E297" s="237" t="s">
        <v>19</v>
      </c>
      <c r="F297" s="238" t="s">
        <v>475</v>
      </c>
      <c r="G297" s="236"/>
      <c r="H297" s="237" t="s">
        <v>19</v>
      </c>
      <c r="I297" s="239"/>
      <c r="J297" s="236"/>
      <c r="K297" s="236"/>
      <c r="L297" s="240"/>
      <c r="M297" s="241"/>
      <c r="N297" s="242"/>
      <c r="O297" s="242"/>
      <c r="P297" s="242"/>
      <c r="Q297" s="242"/>
      <c r="R297" s="242"/>
      <c r="S297" s="242"/>
      <c r="T297" s="243"/>
      <c r="U297" s="13"/>
      <c r="V297" s="13"/>
      <c r="W297" s="13"/>
      <c r="X297" s="13"/>
      <c r="Y297" s="13"/>
      <c r="Z297" s="13"/>
      <c r="AA297" s="13"/>
      <c r="AB297" s="13"/>
      <c r="AC297" s="13"/>
      <c r="AD297" s="13"/>
      <c r="AE297" s="13"/>
      <c r="AT297" s="244" t="s">
        <v>238</v>
      </c>
      <c r="AU297" s="244" t="s">
        <v>78</v>
      </c>
      <c r="AV297" s="13" t="s">
        <v>76</v>
      </c>
      <c r="AW297" s="13" t="s">
        <v>31</v>
      </c>
      <c r="AX297" s="13" t="s">
        <v>69</v>
      </c>
      <c r="AY297" s="244" t="s">
        <v>225</v>
      </c>
    </row>
    <row r="298" s="13" customFormat="1">
      <c r="A298" s="13"/>
      <c r="B298" s="235"/>
      <c r="C298" s="236"/>
      <c r="D298" s="233" t="s">
        <v>238</v>
      </c>
      <c r="E298" s="237" t="s">
        <v>19</v>
      </c>
      <c r="F298" s="238" t="s">
        <v>476</v>
      </c>
      <c r="G298" s="236"/>
      <c r="H298" s="237" t="s">
        <v>19</v>
      </c>
      <c r="I298" s="239"/>
      <c r="J298" s="236"/>
      <c r="K298" s="236"/>
      <c r="L298" s="240"/>
      <c r="M298" s="241"/>
      <c r="N298" s="242"/>
      <c r="O298" s="242"/>
      <c r="P298" s="242"/>
      <c r="Q298" s="242"/>
      <c r="R298" s="242"/>
      <c r="S298" s="242"/>
      <c r="T298" s="243"/>
      <c r="U298" s="13"/>
      <c r="V298" s="13"/>
      <c r="W298" s="13"/>
      <c r="X298" s="13"/>
      <c r="Y298" s="13"/>
      <c r="Z298" s="13"/>
      <c r="AA298" s="13"/>
      <c r="AB298" s="13"/>
      <c r="AC298" s="13"/>
      <c r="AD298" s="13"/>
      <c r="AE298" s="13"/>
      <c r="AT298" s="244" t="s">
        <v>238</v>
      </c>
      <c r="AU298" s="244" t="s">
        <v>78</v>
      </c>
      <c r="AV298" s="13" t="s">
        <v>76</v>
      </c>
      <c r="AW298" s="13" t="s">
        <v>31</v>
      </c>
      <c r="AX298" s="13" t="s">
        <v>69</v>
      </c>
      <c r="AY298" s="244" t="s">
        <v>225</v>
      </c>
    </row>
    <row r="299" s="14" customFormat="1">
      <c r="A299" s="14"/>
      <c r="B299" s="245"/>
      <c r="C299" s="246"/>
      <c r="D299" s="233" t="s">
        <v>238</v>
      </c>
      <c r="E299" s="247" t="s">
        <v>19</v>
      </c>
      <c r="F299" s="248" t="s">
        <v>477</v>
      </c>
      <c r="G299" s="246"/>
      <c r="H299" s="249">
        <v>50.244</v>
      </c>
      <c r="I299" s="250"/>
      <c r="J299" s="246"/>
      <c r="K299" s="246"/>
      <c r="L299" s="251"/>
      <c r="M299" s="252"/>
      <c r="N299" s="253"/>
      <c r="O299" s="253"/>
      <c r="P299" s="253"/>
      <c r="Q299" s="253"/>
      <c r="R299" s="253"/>
      <c r="S299" s="253"/>
      <c r="T299" s="254"/>
      <c r="U299" s="14"/>
      <c r="V299" s="14"/>
      <c r="W299" s="14"/>
      <c r="X299" s="14"/>
      <c r="Y299" s="14"/>
      <c r="Z299" s="14"/>
      <c r="AA299" s="14"/>
      <c r="AB299" s="14"/>
      <c r="AC299" s="14"/>
      <c r="AD299" s="14"/>
      <c r="AE299" s="14"/>
      <c r="AT299" s="255" t="s">
        <v>238</v>
      </c>
      <c r="AU299" s="255" t="s">
        <v>78</v>
      </c>
      <c r="AV299" s="14" t="s">
        <v>78</v>
      </c>
      <c r="AW299" s="14" t="s">
        <v>31</v>
      </c>
      <c r="AX299" s="14" t="s">
        <v>69</v>
      </c>
      <c r="AY299" s="255" t="s">
        <v>225</v>
      </c>
    </row>
    <row r="300" s="13" customFormat="1">
      <c r="A300" s="13"/>
      <c r="B300" s="235"/>
      <c r="C300" s="236"/>
      <c r="D300" s="233" t="s">
        <v>238</v>
      </c>
      <c r="E300" s="237" t="s">
        <v>19</v>
      </c>
      <c r="F300" s="238" t="s">
        <v>478</v>
      </c>
      <c r="G300" s="236"/>
      <c r="H300" s="237" t="s">
        <v>19</v>
      </c>
      <c r="I300" s="239"/>
      <c r="J300" s="236"/>
      <c r="K300" s="236"/>
      <c r="L300" s="240"/>
      <c r="M300" s="241"/>
      <c r="N300" s="242"/>
      <c r="O300" s="242"/>
      <c r="P300" s="242"/>
      <c r="Q300" s="242"/>
      <c r="R300" s="242"/>
      <c r="S300" s="242"/>
      <c r="T300" s="243"/>
      <c r="U300" s="13"/>
      <c r="V300" s="13"/>
      <c r="W300" s="13"/>
      <c r="X300" s="13"/>
      <c r="Y300" s="13"/>
      <c r="Z300" s="13"/>
      <c r="AA300" s="13"/>
      <c r="AB300" s="13"/>
      <c r="AC300" s="13"/>
      <c r="AD300" s="13"/>
      <c r="AE300" s="13"/>
      <c r="AT300" s="244" t="s">
        <v>238</v>
      </c>
      <c r="AU300" s="244" t="s">
        <v>78</v>
      </c>
      <c r="AV300" s="13" t="s">
        <v>76</v>
      </c>
      <c r="AW300" s="13" t="s">
        <v>31</v>
      </c>
      <c r="AX300" s="13" t="s">
        <v>69</v>
      </c>
      <c r="AY300" s="244" t="s">
        <v>225</v>
      </c>
    </row>
    <row r="301" s="14" customFormat="1">
      <c r="A301" s="14"/>
      <c r="B301" s="245"/>
      <c r="C301" s="246"/>
      <c r="D301" s="233" t="s">
        <v>238</v>
      </c>
      <c r="E301" s="247" t="s">
        <v>19</v>
      </c>
      <c r="F301" s="248" t="s">
        <v>479</v>
      </c>
      <c r="G301" s="246"/>
      <c r="H301" s="249">
        <v>28.797999999999998</v>
      </c>
      <c r="I301" s="250"/>
      <c r="J301" s="246"/>
      <c r="K301" s="246"/>
      <c r="L301" s="251"/>
      <c r="M301" s="252"/>
      <c r="N301" s="253"/>
      <c r="O301" s="253"/>
      <c r="P301" s="253"/>
      <c r="Q301" s="253"/>
      <c r="R301" s="253"/>
      <c r="S301" s="253"/>
      <c r="T301" s="254"/>
      <c r="U301" s="14"/>
      <c r="V301" s="14"/>
      <c r="W301" s="14"/>
      <c r="X301" s="14"/>
      <c r="Y301" s="14"/>
      <c r="Z301" s="14"/>
      <c r="AA301" s="14"/>
      <c r="AB301" s="14"/>
      <c r="AC301" s="14"/>
      <c r="AD301" s="14"/>
      <c r="AE301" s="14"/>
      <c r="AT301" s="255" t="s">
        <v>238</v>
      </c>
      <c r="AU301" s="255" t="s">
        <v>78</v>
      </c>
      <c r="AV301" s="14" t="s">
        <v>78</v>
      </c>
      <c r="AW301" s="14" t="s">
        <v>31</v>
      </c>
      <c r="AX301" s="14" t="s">
        <v>69</v>
      </c>
      <c r="AY301" s="255" t="s">
        <v>225</v>
      </c>
    </row>
    <row r="302" s="16" customFormat="1">
      <c r="A302" s="16"/>
      <c r="B302" s="267"/>
      <c r="C302" s="268"/>
      <c r="D302" s="233" t="s">
        <v>238</v>
      </c>
      <c r="E302" s="269" t="s">
        <v>19</v>
      </c>
      <c r="F302" s="270" t="s">
        <v>245</v>
      </c>
      <c r="G302" s="268"/>
      <c r="H302" s="271">
        <v>79.042000000000002</v>
      </c>
      <c r="I302" s="272"/>
      <c r="J302" s="268"/>
      <c r="K302" s="268"/>
      <c r="L302" s="273"/>
      <c r="M302" s="274"/>
      <c r="N302" s="275"/>
      <c r="O302" s="275"/>
      <c r="P302" s="275"/>
      <c r="Q302" s="275"/>
      <c r="R302" s="275"/>
      <c r="S302" s="275"/>
      <c r="T302" s="276"/>
      <c r="U302" s="16"/>
      <c r="V302" s="16"/>
      <c r="W302" s="16"/>
      <c r="X302" s="16"/>
      <c r="Y302" s="16"/>
      <c r="Z302" s="16"/>
      <c r="AA302" s="16"/>
      <c r="AB302" s="16"/>
      <c r="AC302" s="16"/>
      <c r="AD302" s="16"/>
      <c r="AE302" s="16"/>
      <c r="AT302" s="277" t="s">
        <v>238</v>
      </c>
      <c r="AU302" s="277" t="s">
        <v>78</v>
      </c>
      <c r="AV302" s="16" t="s">
        <v>232</v>
      </c>
      <c r="AW302" s="16" t="s">
        <v>31</v>
      </c>
      <c r="AX302" s="16" t="s">
        <v>76</v>
      </c>
      <c r="AY302" s="277" t="s">
        <v>225</v>
      </c>
    </row>
    <row r="303" s="2" customFormat="1" ht="37.8" customHeight="1">
      <c r="A303" s="39"/>
      <c r="B303" s="40"/>
      <c r="C303" s="215" t="s">
        <v>480</v>
      </c>
      <c r="D303" s="215" t="s">
        <v>227</v>
      </c>
      <c r="E303" s="216" t="s">
        <v>481</v>
      </c>
      <c r="F303" s="217" t="s">
        <v>482</v>
      </c>
      <c r="G303" s="218" t="s">
        <v>290</v>
      </c>
      <c r="H303" s="219">
        <v>349.84100000000001</v>
      </c>
      <c r="I303" s="220"/>
      <c r="J303" s="221">
        <f>ROUND(I303*H303,2)</f>
        <v>0</v>
      </c>
      <c r="K303" s="217" t="s">
        <v>249</v>
      </c>
      <c r="L303" s="45"/>
      <c r="M303" s="222" t="s">
        <v>19</v>
      </c>
      <c r="N303" s="223" t="s">
        <v>40</v>
      </c>
      <c r="O303" s="85"/>
      <c r="P303" s="224">
        <f>O303*H303</f>
        <v>0</v>
      </c>
      <c r="Q303" s="224">
        <v>0.00851616</v>
      </c>
      <c r="R303" s="224">
        <f>Q303*H303</f>
        <v>2.9793019305600001</v>
      </c>
      <c r="S303" s="224">
        <v>0</v>
      </c>
      <c r="T303" s="225">
        <f>S303*H303</f>
        <v>0</v>
      </c>
      <c r="U303" s="39"/>
      <c r="V303" s="39"/>
      <c r="W303" s="39"/>
      <c r="X303" s="39"/>
      <c r="Y303" s="39"/>
      <c r="Z303" s="39"/>
      <c r="AA303" s="39"/>
      <c r="AB303" s="39"/>
      <c r="AC303" s="39"/>
      <c r="AD303" s="39"/>
      <c r="AE303" s="39"/>
      <c r="AR303" s="226" t="s">
        <v>232</v>
      </c>
      <c r="AT303" s="226" t="s">
        <v>227</v>
      </c>
      <c r="AU303" s="226" t="s">
        <v>78</v>
      </c>
      <c r="AY303" s="18" t="s">
        <v>225</v>
      </c>
      <c r="BE303" s="227">
        <f>IF(N303="základní",J303,0)</f>
        <v>0</v>
      </c>
      <c r="BF303" s="227">
        <f>IF(N303="snížená",J303,0)</f>
        <v>0</v>
      </c>
      <c r="BG303" s="227">
        <f>IF(N303="zákl. přenesená",J303,0)</f>
        <v>0</v>
      </c>
      <c r="BH303" s="227">
        <f>IF(N303="sníž. přenesená",J303,0)</f>
        <v>0</v>
      </c>
      <c r="BI303" s="227">
        <f>IF(N303="nulová",J303,0)</f>
        <v>0</v>
      </c>
      <c r="BJ303" s="18" t="s">
        <v>76</v>
      </c>
      <c r="BK303" s="227">
        <f>ROUND(I303*H303,2)</f>
        <v>0</v>
      </c>
      <c r="BL303" s="18" t="s">
        <v>232</v>
      </c>
      <c r="BM303" s="226" t="s">
        <v>483</v>
      </c>
    </row>
    <row r="304" s="2" customFormat="1">
      <c r="A304" s="39"/>
      <c r="B304" s="40"/>
      <c r="C304" s="41"/>
      <c r="D304" s="228" t="s">
        <v>234</v>
      </c>
      <c r="E304" s="41"/>
      <c r="F304" s="229" t="s">
        <v>484</v>
      </c>
      <c r="G304" s="41"/>
      <c r="H304" s="41"/>
      <c r="I304" s="230"/>
      <c r="J304" s="41"/>
      <c r="K304" s="41"/>
      <c r="L304" s="45"/>
      <c r="M304" s="231"/>
      <c r="N304" s="232"/>
      <c r="O304" s="85"/>
      <c r="P304" s="85"/>
      <c r="Q304" s="85"/>
      <c r="R304" s="85"/>
      <c r="S304" s="85"/>
      <c r="T304" s="86"/>
      <c r="U304" s="39"/>
      <c r="V304" s="39"/>
      <c r="W304" s="39"/>
      <c r="X304" s="39"/>
      <c r="Y304" s="39"/>
      <c r="Z304" s="39"/>
      <c r="AA304" s="39"/>
      <c r="AB304" s="39"/>
      <c r="AC304" s="39"/>
      <c r="AD304" s="39"/>
      <c r="AE304" s="39"/>
      <c r="AT304" s="18" t="s">
        <v>234</v>
      </c>
      <c r="AU304" s="18" t="s">
        <v>78</v>
      </c>
    </row>
    <row r="305" s="2" customFormat="1">
      <c r="A305" s="39"/>
      <c r="B305" s="40"/>
      <c r="C305" s="41"/>
      <c r="D305" s="233" t="s">
        <v>236</v>
      </c>
      <c r="E305" s="41"/>
      <c r="F305" s="234" t="s">
        <v>485</v>
      </c>
      <c r="G305" s="41"/>
      <c r="H305" s="41"/>
      <c r="I305" s="230"/>
      <c r="J305" s="41"/>
      <c r="K305" s="41"/>
      <c r="L305" s="45"/>
      <c r="M305" s="231"/>
      <c r="N305" s="232"/>
      <c r="O305" s="85"/>
      <c r="P305" s="85"/>
      <c r="Q305" s="85"/>
      <c r="R305" s="85"/>
      <c r="S305" s="85"/>
      <c r="T305" s="86"/>
      <c r="U305" s="39"/>
      <c r="V305" s="39"/>
      <c r="W305" s="39"/>
      <c r="X305" s="39"/>
      <c r="Y305" s="39"/>
      <c r="Z305" s="39"/>
      <c r="AA305" s="39"/>
      <c r="AB305" s="39"/>
      <c r="AC305" s="39"/>
      <c r="AD305" s="39"/>
      <c r="AE305" s="39"/>
      <c r="AT305" s="18" t="s">
        <v>236</v>
      </c>
      <c r="AU305" s="18" t="s">
        <v>78</v>
      </c>
    </row>
    <row r="306" s="13" customFormat="1">
      <c r="A306" s="13"/>
      <c r="B306" s="235"/>
      <c r="C306" s="236"/>
      <c r="D306" s="233" t="s">
        <v>238</v>
      </c>
      <c r="E306" s="237" t="s">
        <v>19</v>
      </c>
      <c r="F306" s="238" t="s">
        <v>486</v>
      </c>
      <c r="G306" s="236"/>
      <c r="H306" s="237" t="s">
        <v>19</v>
      </c>
      <c r="I306" s="239"/>
      <c r="J306" s="236"/>
      <c r="K306" s="236"/>
      <c r="L306" s="240"/>
      <c r="M306" s="241"/>
      <c r="N306" s="242"/>
      <c r="O306" s="242"/>
      <c r="P306" s="242"/>
      <c r="Q306" s="242"/>
      <c r="R306" s="242"/>
      <c r="S306" s="242"/>
      <c r="T306" s="243"/>
      <c r="U306" s="13"/>
      <c r="V306" s="13"/>
      <c r="W306" s="13"/>
      <c r="X306" s="13"/>
      <c r="Y306" s="13"/>
      <c r="Z306" s="13"/>
      <c r="AA306" s="13"/>
      <c r="AB306" s="13"/>
      <c r="AC306" s="13"/>
      <c r="AD306" s="13"/>
      <c r="AE306" s="13"/>
      <c r="AT306" s="244" t="s">
        <v>238</v>
      </c>
      <c r="AU306" s="244" t="s">
        <v>78</v>
      </c>
      <c r="AV306" s="13" t="s">
        <v>76</v>
      </c>
      <c r="AW306" s="13" t="s">
        <v>31</v>
      </c>
      <c r="AX306" s="13" t="s">
        <v>69</v>
      </c>
      <c r="AY306" s="244" t="s">
        <v>225</v>
      </c>
    </row>
    <row r="307" s="14" customFormat="1">
      <c r="A307" s="14"/>
      <c r="B307" s="245"/>
      <c r="C307" s="246"/>
      <c r="D307" s="233" t="s">
        <v>238</v>
      </c>
      <c r="E307" s="247" t="s">
        <v>19</v>
      </c>
      <c r="F307" s="248" t="s">
        <v>487</v>
      </c>
      <c r="G307" s="246"/>
      <c r="H307" s="249">
        <v>16.507000000000001</v>
      </c>
      <c r="I307" s="250"/>
      <c r="J307" s="246"/>
      <c r="K307" s="246"/>
      <c r="L307" s="251"/>
      <c r="M307" s="252"/>
      <c r="N307" s="253"/>
      <c r="O307" s="253"/>
      <c r="P307" s="253"/>
      <c r="Q307" s="253"/>
      <c r="R307" s="253"/>
      <c r="S307" s="253"/>
      <c r="T307" s="254"/>
      <c r="U307" s="14"/>
      <c r="V307" s="14"/>
      <c r="W307" s="14"/>
      <c r="X307" s="14"/>
      <c r="Y307" s="14"/>
      <c r="Z307" s="14"/>
      <c r="AA307" s="14"/>
      <c r="AB307" s="14"/>
      <c r="AC307" s="14"/>
      <c r="AD307" s="14"/>
      <c r="AE307" s="14"/>
      <c r="AT307" s="255" t="s">
        <v>238</v>
      </c>
      <c r="AU307" s="255" t="s">
        <v>78</v>
      </c>
      <c r="AV307" s="14" t="s">
        <v>78</v>
      </c>
      <c r="AW307" s="14" t="s">
        <v>31</v>
      </c>
      <c r="AX307" s="14" t="s">
        <v>69</v>
      </c>
      <c r="AY307" s="255" t="s">
        <v>225</v>
      </c>
    </row>
    <row r="308" s="14" customFormat="1">
      <c r="A308" s="14"/>
      <c r="B308" s="245"/>
      <c r="C308" s="246"/>
      <c r="D308" s="233" t="s">
        <v>238</v>
      </c>
      <c r="E308" s="247" t="s">
        <v>19</v>
      </c>
      <c r="F308" s="248" t="s">
        <v>488</v>
      </c>
      <c r="G308" s="246"/>
      <c r="H308" s="249">
        <v>5.6520000000000001</v>
      </c>
      <c r="I308" s="250"/>
      <c r="J308" s="246"/>
      <c r="K308" s="246"/>
      <c r="L308" s="251"/>
      <c r="M308" s="252"/>
      <c r="N308" s="253"/>
      <c r="O308" s="253"/>
      <c r="P308" s="253"/>
      <c r="Q308" s="253"/>
      <c r="R308" s="253"/>
      <c r="S308" s="253"/>
      <c r="T308" s="254"/>
      <c r="U308" s="14"/>
      <c r="V308" s="14"/>
      <c r="W308" s="14"/>
      <c r="X308" s="14"/>
      <c r="Y308" s="14"/>
      <c r="Z308" s="14"/>
      <c r="AA308" s="14"/>
      <c r="AB308" s="14"/>
      <c r="AC308" s="14"/>
      <c r="AD308" s="14"/>
      <c r="AE308" s="14"/>
      <c r="AT308" s="255" t="s">
        <v>238</v>
      </c>
      <c r="AU308" s="255" t="s">
        <v>78</v>
      </c>
      <c r="AV308" s="14" t="s">
        <v>78</v>
      </c>
      <c r="AW308" s="14" t="s">
        <v>31</v>
      </c>
      <c r="AX308" s="14" t="s">
        <v>69</v>
      </c>
      <c r="AY308" s="255" t="s">
        <v>225</v>
      </c>
    </row>
    <row r="309" s="14" customFormat="1">
      <c r="A309" s="14"/>
      <c r="B309" s="245"/>
      <c r="C309" s="246"/>
      <c r="D309" s="233" t="s">
        <v>238</v>
      </c>
      <c r="E309" s="247" t="s">
        <v>19</v>
      </c>
      <c r="F309" s="248" t="s">
        <v>489</v>
      </c>
      <c r="G309" s="246"/>
      <c r="H309" s="249">
        <v>9.1449999999999996</v>
      </c>
      <c r="I309" s="250"/>
      <c r="J309" s="246"/>
      <c r="K309" s="246"/>
      <c r="L309" s="251"/>
      <c r="M309" s="252"/>
      <c r="N309" s="253"/>
      <c r="O309" s="253"/>
      <c r="P309" s="253"/>
      <c r="Q309" s="253"/>
      <c r="R309" s="253"/>
      <c r="S309" s="253"/>
      <c r="T309" s="254"/>
      <c r="U309" s="14"/>
      <c r="V309" s="14"/>
      <c r="W309" s="14"/>
      <c r="X309" s="14"/>
      <c r="Y309" s="14"/>
      <c r="Z309" s="14"/>
      <c r="AA309" s="14"/>
      <c r="AB309" s="14"/>
      <c r="AC309" s="14"/>
      <c r="AD309" s="14"/>
      <c r="AE309" s="14"/>
      <c r="AT309" s="255" t="s">
        <v>238</v>
      </c>
      <c r="AU309" s="255" t="s">
        <v>78</v>
      </c>
      <c r="AV309" s="14" t="s">
        <v>78</v>
      </c>
      <c r="AW309" s="14" t="s">
        <v>31</v>
      </c>
      <c r="AX309" s="14" t="s">
        <v>69</v>
      </c>
      <c r="AY309" s="255" t="s">
        <v>225</v>
      </c>
    </row>
    <row r="310" s="14" customFormat="1">
      <c r="A310" s="14"/>
      <c r="B310" s="245"/>
      <c r="C310" s="246"/>
      <c r="D310" s="233" t="s">
        <v>238</v>
      </c>
      <c r="E310" s="247" t="s">
        <v>19</v>
      </c>
      <c r="F310" s="248" t="s">
        <v>490</v>
      </c>
      <c r="G310" s="246"/>
      <c r="H310" s="249">
        <v>1.954</v>
      </c>
      <c r="I310" s="250"/>
      <c r="J310" s="246"/>
      <c r="K310" s="246"/>
      <c r="L310" s="251"/>
      <c r="M310" s="252"/>
      <c r="N310" s="253"/>
      <c r="O310" s="253"/>
      <c r="P310" s="253"/>
      <c r="Q310" s="253"/>
      <c r="R310" s="253"/>
      <c r="S310" s="253"/>
      <c r="T310" s="254"/>
      <c r="U310" s="14"/>
      <c r="V310" s="14"/>
      <c r="W310" s="14"/>
      <c r="X310" s="14"/>
      <c r="Y310" s="14"/>
      <c r="Z310" s="14"/>
      <c r="AA310" s="14"/>
      <c r="AB310" s="14"/>
      <c r="AC310" s="14"/>
      <c r="AD310" s="14"/>
      <c r="AE310" s="14"/>
      <c r="AT310" s="255" t="s">
        <v>238</v>
      </c>
      <c r="AU310" s="255" t="s">
        <v>78</v>
      </c>
      <c r="AV310" s="14" t="s">
        <v>78</v>
      </c>
      <c r="AW310" s="14" t="s">
        <v>31</v>
      </c>
      <c r="AX310" s="14" t="s">
        <v>69</v>
      </c>
      <c r="AY310" s="255" t="s">
        <v>225</v>
      </c>
    </row>
    <row r="311" s="15" customFormat="1">
      <c r="A311" s="15"/>
      <c r="B311" s="256"/>
      <c r="C311" s="257"/>
      <c r="D311" s="233" t="s">
        <v>238</v>
      </c>
      <c r="E311" s="258" t="s">
        <v>127</v>
      </c>
      <c r="F311" s="259" t="s">
        <v>243</v>
      </c>
      <c r="G311" s="257"/>
      <c r="H311" s="260">
        <v>33.258000000000003</v>
      </c>
      <c r="I311" s="261"/>
      <c r="J311" s="257"/>
      <c r="K311" s="257"/>
      <c r="L311" s="262"/>
      <c r="M311" s="263"/>
      <c r="N311" s="264"/>
      <c r="O311" s="264"/>
      <c r="P311" s="264"/>
      <c r="Q311" s="264"/>
      <c r="R311" s="264"/>
      <c r="S311" s="264"/>
      <c r="T311" s="265"/>
      <c r="U311" s="15"/>
      <c r="V311" s="15"/>
      <c r="W311" s="15"/>
      <c r="X311" s="15"/>
      <c r="Y311" s="15"/>
      <c r="Z311" s="15"/>
      <c r="AA311" s="15"/>
      <c r="AB311" s="15"/>
      <c r="AC311" s="15"/>
      <c r="AD311" s="15"/>
      <c r="AE311" s="15"/>
      <c r="AT311" s="266" t="s">
        <v>238</v>
      </c>
      <c r="AU311" s="266" t="s">
        <v>78</v>
      </c>
      <c r="AV311" s="15" t="s">
        <v>244</v>
      </c>
      <c r="AW311" s="15" t="s">
        <v>31</v>
      </c>
      <c r="AX311" s="15" t="s">
        <v>69</v>
      </c>
      <c r="AY311" s="266" t="s">
        <v>225</v>
      </c>
    </row>
    <row r="312" s="13" customFormat="1">
      <c r="A312" s="13"/>
      <c r="B312" s="235"/>
      <c r="C312" s="236"/>
      <c r="D312" s="233" t="s">
        <v>238</v>
      </c>
      <c r="E312" s="237" t="s">
        <v>19</v>
      </c>
      <c r="F312" s="238" t="s">
        <v>491</v>
      </c>
      <c r="G312" s="236"/>
      <c r="H312" s="237" t="s">
        <v>19</v>
      </c>
      <c r="I312" s="239"/>
      <c r="J312" s="236"/>
      <c r="K312" s="236"/>
      <c r="L312" s="240"/>
      <c r="M312" s="241"/>
      <c r="N312" s="242"/>
      <c r="O312" s="242"/>
      <c r="P312" s="242"/>
      <c r="Q312" s="242"/>
      <c r="R312" s="242"/>
      <c r="S312" s="242"/>
      <c r="T312" s="243"/>
      <c r="U312" s="13"/>
      <c r="V312" s="13"/>
      <c r="W312" s="13"/>
      <c r="X312" s="13"/>
      <c r="Y312" s="13"/>
      <c r="Z312" s="13"/>
      <c r="AA312" s="13"/>
      <c r="AB312" s="13"/>
      <c r="AC312" s="13"/>
      <c r="AD312" s="13"/>
      <c r="AE312" s="13"/>
      <c r="AT312" s="244" t="s">
        <v>238</v>
      </c>
      <c r="AU312" s="244" t="s">
        <v>78</v>
      </c>
      <c r="AV312" s="13" t="s">
        <v>76</v>
      </c>
      <c r="AW312" s="13" t="s">
        <v>31</v>
      </c>
      <c r="AX312" s="13" t="s">
        <v>69</v>
      </c>
      <c r="AY312" s="244" t="s">
        <v>225</v>
      </c>
    </row>
    <row r="313" s="14" customFormat="1">
      <c r="A313" s="14"/>
      <c r="B313" s="245"/>
      <c r="C313" s="246"/>
      <c r="D313" s="233" t="s">
        <v>238</v>
      </c>
      <c r="E313" s="247" t="s">
        <v>19</v>
      </c>
      <c r="F313" s="248" t="s">
        <v>492</v>
      </c>
      <c r="G313" s="246"/>
      <c r="H313" s="249">
        <v>128.43799999999999</v>
      </c>
      <c r="I313" s="250"/>
      <c r="J313" s="246"/>
      <c r="K313" s="246"/>
      <c r="L313" s="251"/>
      <c r="M313" s="252"/>
      <c r="N313" s="253"/>
      <c r="O313" s="253"/>
      <c r="P313" s="253"/>
      <c r="Q313" s="253"/>
      <c r="R313" s="253"/>
      <c r="S313" s="253"/>
      <c r="T313" s="254"/>
      <c r="U313" s="14"/>
      <c r="V313" s="14"/>
      <c r="W313" s="14"/>
      <c r="X313" s="14"/>
      <c r="Y313" s="14"/>
      <c r="Z313" s="14"/>
      <c r="AA313" s="14"/>
      <c r="AB313" s="14"/>
      <c r="AC313" s="14"/>
      <c r="AD313" s="14"/>
      <c r="AE313" s="14"/>
      <c r="AT313" s="255" t="s">
        <v>238</v>
      </c>
      <c r="AU313" s="255" t="s">
        <v>78</v>
      </c>
      <c r="AV313" s="14" t="s">
        <v>78</v>
      </c>
      <c r="AW313" s="14" t="s">
        <v>31</v>
      </c>
      <c r="AX313" s="14" t="s">
        <v>69</v>
      </c>
      <c r="AY313" s="255" t="s">
        <v>225</v>
      </c>
    </row>
    <row r="314" s="14" customFormat="1">
      <c r="A314" s="14"/>
      <c r="B314" s="245"/>
      <c r="C314" s="246"/>
      <c r="D314" s="233" t="s">
        <v>238</v>
      </c>
      <c r="E314" s="247" t="s">
        <v>19</v>
      </c>
      <c r="F314" s="248" t="s">
        <v>493</v>
      </c>
      <c r="G314" s="246"/>
      <c r="H314" s="249">
        <v>-34.671999999999997</v>
      </c>
      <c r="I314" s="250"/>
      <c r="J314" s="246"/>
      <c r="K314" s="246"/>
      <c r="L314" s="251"/>
      <c r="M314" s="252"/>
      <c r="N314" s="253"/>
      <c r="O314" s="253"/>
      <c r="P314" s="253"/>
      <c r="Q314" s="253"/>
      <c r="R314" s="253"/>
      <c r="S314" s="253"/>
      <c r="T314" s="254"/>
      <c r="U314" s="14"/>
      <c r="V314" s="14"/>
      <c r="W314" s="14"/>
      <c r="X314" s="14"/>
      <c r="Y314" s="14"/>
      <c r="Z314" s="14"/>
      <c r="AA314" s="14"/>
      <c r="AB314" s="14"/>
      <c r="AC314" s="14"/>
      <c r="AD314" s="14"/>
      <c r="AE314" s="14"/>
      <c r="AT314" s="255" t="s">
        <v>238</v>
      </c>
      <c r="AU314" s="255" t="s">
        <v>78</v>
      </c>
      <c r="AV314" s="14" t="s">
        <v>78</v>
      </c>
      <c r="AW314" s="14" t="s">
        <v>31</v>
      </c>
      <c r="AX314" s="14" t="s">
        <v>69</v>
      </c>
      <c r="AY314" s="255" t="s">
        <v>225</v>
      </c>
    </row>
    <row r="315" s="14" customFormat="1">
      <c r="A315" s="14"/>
      <c r="B315" s="245"/>
      <c r="C315" s="246"/>
      <c r="D315" s="233" t="s">
        <v>238</v>
      </c>
      <c r="E315" s="247" t="s">
        <v>19</v>
      </c>
      <c r="F315" s="248" t="s">
        <v>494</v>
      </c>
      <c r="G315" s="246"/>
      <c r="H315" s="249">
        <v>-3.6000000000000001</v>
      </c>
      <c r="I315" s="250"/>
      <c r="J315" s="246"/>
      <c r="K315" s="246"/>
      <c r="L315" s="251"/>
      <c r="M315" s="252"/>
      <c r="N315" s="253"/>
      <c r="O315" s="253"/>
      <c r="P315" s="253"/>
      <c r="Q315" s="253"/>
      <c r="R315" s="253"/>
      <c r="S315" s="253"/>
      <c r="T315" s="254"/>
      <c r="U315" s="14"/>
      <c r="V315" s="14"/>
      <c r="W315" s="14"/>
      <c r="X315" s="14"/>
      <c r="Y315" s="14"/>
      <c r="Z315" s="14"/>
      <c r="AA315" s="14"/>
      <c r="AB315" s="14"/>
      <c r="AC315" s="14"/>
      <c r="AD315" s="14"/>
      <c r="AE315" s="14"/>
      <c r="AT315" s="255" t="s">
        <v>238</v>
      </c>
      <c r="AU315" s="255" t="s">
        <v>78</v>
      </c>
      <c r="AV315" s="14" t="s">
        <v>78</v>
      </c>
      <c r="AW315" s="14" t="s">
        <v>31</v>
      </c>
      <c r="AX315" s="14" t="s">
        <v>69</v>
      </c>
      <c r="AY315" s="255" t="s">
        <v>225</v>
      </c>
    </row>
    <row r="316" s="13" customFormat="1">
      <c r="A316" s="13"/>
      <c r="B316" s="235"/>
      <c r="C316" s="236"/>
      <c r="D316" s="233" t="s">
        <v>238</v>
      </c>
      <c r="E316" s="237" t="s">
        <v>19</v>
      </c>
      <c r="F316" s="238" t="s">
        <v>495</v>
      </c>
      <c r="G316" s="236"/>
      <c r="H316" s="237" t="s">
        <v>19</v>
      </c>
      <c r="I316" s="239"/>
      <c r="J316" s="236"/>
      <c r="K316" s="236"/>
      <c r="L316" s="240"/>
      <c r="M316" s="241"/>
      <c r="N316" s="242"/>
      <c r="O316" s="242"/>
      <c r="P316" s="242"/>
      <c r="Q316" s="242"/>
      <c r="R316" s="242"/>
      <c r="S316" s="242"/>
      <c r="T316" s="243"/>
      <c r="U316" s="13"/>
      <c r="V316" s="13"/>
      <c r="W316" s="13"/>
      <c r="X316" s="13"/>
      <c r="Y316" s="13"/>
      <c r="Z316" s="13"/>
      <c r="AA316" s="13"/>
      <c r="AB316" s="13"/>
      <c r="AC316" s="13"/>
      <c r="AD316" s="13"/>
      <c r="AE316" s="13"/>
      <c r="AT316" s="244" t="s">
        <v>238</v>
      </c>
      <c r="AU316" s="244" t="s">
        <v>78</v>
      </c>
      <c r="AV316" s="13" t="s">
        <v>76</v>
      </c>
      <c r="AW316" s="13" t="s">
        <v>31</v>
      </c>
      <c r="AX316" s="13" t="s">
        <v>69</v>
      </c>
      <c r="AY316" s="244" t="s">
        <v>225</v>
      </c>
    </row>
    <row r="317" s="14" customFormat="1">
      <c r="A317" s="14"/>
      <c r="B317" s="245"/>
      <c r="C317" s="246"/>
      <c r="D317" s="233" t="s">
        <v>238</v>
      </c>
      <c r="E317" s="247" t="s">
        <v>19</v>
      </c>
      <c r="F317" s="248" t="s">
        <v>492</v>
      </c>
      <c r="G317" s="246"/>
      <c r="H317" s="249">
        <v>128.43799999999999</v>
      </c>
      <c r="I317" s="250"/>
      <c r="J317" s="246"/>
      <c r="K317" s="246"/>
      <c r="L317" s="251"/>
      <c r="M317" s="252"/>
      <c r="N317" s="253"/>
      <c r="O317" s="253"/>
      <c r="P317" s="253"/>
      <c r="Q317" s="253"/>
      <c r="R317" s="253"/>
      <c r="S317" s="253"/>
      <c r="T317" s="254"/>
      <c r="U317" s="14"/>
      <c r="V317" s="14"/>
      <c r="W317" s="14"/>
      <c r="X317" s="14"/>
      <c r="Y317" s="14"/>
      <c r="Z317" s="14"/>
      <c r="AA317" s="14"/>
      <c r="AB317" s="14"/>
      <c r="AC317" s="14"/>
      <c r="AD317" s="14"/>
      <c r="AE317" s="14"/>
      <c r="AT317" s="255" t="s">
        <v>238</v>
      </c>
      <c r="AU317" s="255" t="s">
        <v>78</v>
      </c>
      <c r="AV317" s="14" t="s">
        <v>78</v>
      </c>
      <c r="AW317" s="14" t="s">
        <v>31</v>
      </c>
      <c r="AX317" s="14" t="s">
        <v>69</v>
      </c>
      <c r="AY317" s="255" t="s">
        <v>225</v>
      </c>
    </row>
    <row r="318" s="14" customFormat="1">
      <c r="A318" s="14"/>
      <c r="B318" s="245"/>
      <c r="C318" s="246"/>
      <c r="D318" s="233" t="s">
        <v>238</v>
      </c>
      <c r="E318" s="247" t="s">
        <v>19</v>
      </c>
      <c r="F318" s="248" t="s">
        <v>496</v>
      </c>
      <c r="G318" s="246"/>
      <c r="H318" s="249">
        <v>-2.6669999999999998</v>
      </c>
      <c r="I318" s="250"/>
      <c r="J318" s="246"/>
      <c r="K318" s="246"/>
      <c r="L318" s="251"/>
      <c r="M318" s="252"/>
      <c r="N318" s="253"/>
      <c r="O318" s="253"/>
      <c r="P318" s="253"/>
      <c r="Q318" s="253"/>
      <c r="R318" s="253"/>
      <c r="S318" s="253"/>
      <c r="T318" s="254"/>
      <c r="U318" s="14"/>
      <c r="V318" s="14"/>
      <c r="W318" s="14"/>
      <c r="X318" s="14"/>
      <c r="Y318" s="14"/>
      <c r="Z318" s="14"/>
      <c r="AA318" s="14"/>
      <c r="AB318" s="14"/>
      <c r="AC318" s="14"/>
      <c r="AD318" s="14"/>
      <c r="AE318" s="14"/>
      <c r="AT318" s="255" t="s">
        <v>238</v>
      </c>
      <c r="AU318" s="255" t="s">
        <v>78</v>
      </c>
      <c r="AV318" s="14" t="s">
        <v>78</v>
      </c>
      <c r="AW318" s="14" t="s">
        <v>31</v>
      </c>
      <c r="AX318" s="14" t="s">
        <v>69</v>
      </c>
      <c r="AY318" s="255" t="s">
        <v>225</v>
      </c>
    </row>
    <row r="319" s="14" customFormat="1">
      <c r="A319" s="14"/>
      <c r="B319" s="245"/>
      <c r="C319" s="246"/>
      <c r="D319" s="233" t="s">
        <v>238</v>
      </c>
      <c r="E319" s="247" t="s">
        <v>19</v>
      </c>
      <c r="F319" s="248" t="s">
        <v>497</v>
      </c>
      <c r="G319" s="246"/>
      <c r="H319" s="249">
        <v>-12.781000000000001</v>
      </c>
      <c r="I319" s="250"/>
      <c r="J319" s="246"/>
      <c r="K319" s="246"/>
      <c r="L319" s="251"/>
      <c r="M319" s="252"/>
      <c r="N319" s="253"/>
      <c r="O319" s="253"/>
      <c r="P319" s="253"/>
      <c r="Q319" s="253"/>
      <c r="R319" s="253"/>
      <c r="S319" s="253"/>
      <c r="T319" s="254"/>
      <c r="U319" s="14"/>
      <c r="V319" s="14"/>
      <c r="W319" s="14"/>
      <c r="X319" s="14"/>
      <c r="Y319" s="14"/>
      <c r="Z319" s="14"/>
      <c r="AA319" s="14"/>
      <c r="AB319" s="14"/>
      <c r="AC319" s="14"/>
      <c r="AD319" s="14"/>
      <c r="AE319" s="14"/>
      <c r="AT319" s="255" t="s">
        <v>238</v>
      </c>
      <c r="AU319" s="255" t="s">
        <v>78</v>
      </c>
      <c r="AV319" s="14" t="s">
        <v>78</v>
      </c>
      <c r="AW319" s="14" t="s">
        <v>31</v>
      </c>
      <c r="AX319" s="14" t="s">
        <v>69</v>
      </c>
      <c r="AY319" s="255" t="s">
        <v>225</v>
      </c>
    </row>
    <row r="320" s="14" customFormat="1">
      <c r="A320" s="14"/>
      <c r="B320" s="245"/>
      <c r="C320" s="246"/>
      <c r="D320" s="233" t="s">
        <v>238</v>
      </c>
      <c r="E320" s="247" t="s">
        <v>19</v>
      </c>
      <c r="F320" s="248" t="s">
        <v>498</v>
      </c>
      <c r="G320" s="246"/>
      <c r="H320" s="249">
        <v>-3.7799999999999998</v>
      </c>
      <c r="I320" s="250"/>
      <c r="J320" s="246"/>
      <c r="K320" s="246"/>
      <c r="L320" s="251"/>
      <c r="M320" s="252"/>
      <c r="N320" s="253"/>
      <c r="O320" s="253"/>
      <c r="P320" s="253"/>
      <c r="Q320" s="253"/>
      <c r="R320" s="253"/>
      <c r="S320" s="253"/>
      <c r="T320" s="254"/>
      <c r="U320" s="14"/>
      <c r="V320" s="14"/>
      <c r="W320" s="14"/>
      <c r="X320" s="14"/>
      <c r="Y320" s="14"/>
      <c r="Z320" s="14"/>
      <c r="AA320" s="14"/>
      <c r="AB320" s="14"/>
      <c r="AC320" s="14"/>
      <c r="AD320" s="14"/>
      <c r="AE320" s="14"/>
      <c r="AT320" s="255" t="s">
        <v>238</v>
      </c>
      <c r="AU320" s="255" t="s">
        <v>78</v>
      </c>
      <c r="AV320" s="14" t="s">
        <v>78</v>
      </c>
      <c r="AW320" s="14" t="s">
        <v>31</v>
      </c>
      <c r="AX320" s="14" t="s">
        <v>69</v>
      </c>
      <c r="AY320" s="255" t="s">
        <v>225</v>
      </c>
    </row>
    <row r="321" s="14" customFormat="1">
      <c r="A321" s="14"/>
      <c r="B321" s="245"/>
      <c r="C321" s="246"/>
      <c r="D321" s="233" t="s">
        <v>238</v>
      </c>
      <c r="E321" s="247" t="s">
        <v>19</v>
      </c>
      <c r="F321" s="248" t="s">
        <v>499</v>
      </c>
      <c r="G321" s="246"/>
      <c r="H321" s="249">
        <v>-1.0560000000000001</v>
      </c>
      <c r="I321" s="250"/>
      <c r="J321" s="246"/>
      <c r="K321" s="246"/>
      <c r="L321" s="251"/>
      <c r="M321" s="252"/>
      <c r="N321" s="253"/>
      <c r="O321" s="253"/>
      <c r="P321" s="253"/>
      <c r="Q321" s="253"/>
      <c r="R321" s="253"/>
      <c r="S321" s="253"/>
      <c r="T321" s="254"/>
      <c r="U321" s="14"/>
      <c r="V321" s="14"/>
      <c r="W321" s="14"/>
      <c r="X321" s="14"/>
      <c r="Y321" s="14"/>
      <c r="Z321" s="14"/>
      <c r="AA321" s="14"/>
      <c r="AB321" s="14"/>
      <c r="AC321" s="14"/>
      <c r="AD321" s="14"/>
      <c r="AE321" s="14"/>
      <c r="AT321" s="255" t="s">
        <v>238</v>
      </c>
      <c r="AU321" s="255" t="s">
        <v>78</v>
      </c>
      <c r="AV321" s="14" t="s">
        <v>78</v>
      </c>
      <c r="AW321" s="14" t="s">
        <v>31</v>
      </c>
      <c r="AX321" s="14" t="s">
        <v>69</v>
      </c>
      <c r="AY321" s="255" t="s">
        <v>225</v>
      </c>
    </row>
    <row r="322" s="13" customFormat="1">
      <c r="A322" s="13"/>
      <c r="B322" s="235"/>
      <c r="C322" s="236"/>
      <c r="D322" s="233" t="s">
        <v>238</v>
      </c>
      <c r="E322" s="237" t="s">
        <v>19</v>
      </c>
      <c r="F322" s="238" t="s">
        <v>500</v>
      </c>
      <c r="G322" s="236"/>
      <c r="H322" s="237" t="s">
        <v>19</v>
      </c>
      <c r="I322" s="239"/>
      <c r="J322" s="236"/>
      <c r="K322" s="236"/>
      <c r="L322" s="240"/>
      <c r="M322" s="241"/>
      <c r="N322" s="242"/>
      <c r="O322" s="242"/>
      <c r="P322" s="242"/>
      <c r="Q322" s="242"/>
      <c r="R322" s="242"/>
      <c r="S322" s="242"/>
      <c r="T322" s="243"/>
      <c r="U322" s="13"/>
      <c r="V322" s="13"/>
      <c r="W322" s="13"/>
      <c r="X322" s="13"/>
      <c r="Y322" s="13"/>
      <c r="Z322" s="13"/>
      <c r="AA322" s="13"/>
      <c r="AB322" s="13"/>
      <c r="AC322" s="13"/>
      <c r="AD322" s="13"/>
      <c r="AE322" s="13"/>
      <c r="AT322" s="244" t="s">
        <v>238</v>
      </c>
      <c r="AU322" s="244" t="s">
        <v>78</v>
      </c>
      <c r="AV322" s="13" t="s">
        <v>76</v>
      </c>
      <c r="AW322" s="13" t="s">
        <v>31</v>
      </c>
      <c r="AX322" s="13" t="s">
        <v>69</v>
      </c>
      <c r="AY322" s="244" t="s">
        <v>225</v>
      </c>
    </row>
    <row r="323" s="14" customFormat="1">
      <c r="A323" s="14"/>
      <c r="B323" s="245"/>
      <c r="C323" s="246"/>
      <c r="D323" s="233" t="s">
        <v>238</v>
      </c>
      <c r="E323" s="247" t="s">
        <v>19</v>
      </c>
      <c r="F323" s="248" t="s">
        <v>501</v>
      </c>
      <c r="G323" s="246"/>
      <c r="H323" s="249">
        <v>79.375</v>
      </c>
      <c r="I323" s="250"/>
      <c r="J323" s="246"/>
      <c r="K323" s="246"/>
      <c r="L323" s="251"/>
      <c r="M323" s="252"/>
      <c r="N323" s="253"/>
      <c r="O323" s="253"/>
      <c r="P323" s="253"/>
      <c r="Q323" s="253"/>
      <c r="R323" s="253"/>
      <c r="S323" s="253"/>
      <c r="T323" s="254"/>
      <c r="U323" s="14"/>
      <c r="V323" s="14"/>
      <c r="W323" s="14"/>
      <c r="X323" s="14"/>
      <c r="Y323" s="14"/>
      <c r="Z323" s="14"/>
      <c r="AA323" s="14"/>
      <c r="AB323" s="14"/>
      <c r="AC323" s="14"/>
      <c r="AD323" s="14"/>
      <c r="AE323" s="14"/>
      <c r="AT323" s="255" t="s">
        <v>238</v>
      </c>
      <c r="AU323" s="255" t="s">
        <v>78</v>
      </c>
      <c r="AV323" s="14" t="s">
        <v>78</v>
      </c>
      <c r="AW323" s="14" t="s">
        <v>31</v>
      </c>
      <c r="AX323" s="14" t="s">
        <v>69</v>
      </c>
      <c r="AY323" s="255" t="s">
        <v>225</v>
      </c>
    </row>
    <row r="324" s="14" customFormat="1">
      <c r="A324" s="14"/>
      <c r="B324" s="245"/>
      <c r="C324" s="246"/>
      <c r="D324" s="233" t="s">
        <v>238</v>
      </c>
      <c r="E324" s="247" t="s">
        <v>19</v>
      </c>
      <c r="F324" s="248" t="s">
        <v>502</v>
      </c>
      <c r="G324" s="246"/>
      <c r="H324" s="249">
        <v>-1.6830000000000001</v>
      </c>
      <c r="I324" s="250"/>
      <c r="J324" s="246"/>
      <c r="K324" s="246"/>
      <c r="L324" s="251"/>
      <c r="M324" s="252"/>
      <c r="N324" s="253"/>
      <c r="O324" s="253"/>
      <c r="P324" s="253"/>
      <c r="Q324" s="253"/>
      <c r="R324" s="253"/>
      <c r="S324" s="253"/>
      <c r="T324" s="254"/>
      <c r="U324" s="14"/>
      <c r="V324" s="14"/>
      <c r="W324" s="14"/>
      <c r="X324" s="14"/>
      <c r="Y324" s="14"/>
      <c r="Z324" s="14"/>
      <c r="AA324" s="14"/>
      <c r="AB324" s="14"/>
      <c r="AC324" s="14"/>
      <c r="AD324" s="14"/>
      <c r="AE324" s="14"/>
      <c r="AT324" s="255" t="s">
        <v>238</v>
      </c>
      <c r="AU324" s="255" t="s">
        <v>78</v>
      </c>
      <c r="AV324" s="14" t="s">
        <v>78</v>
      </c>
      <c r="AW324" s="14" t="s">
        <v>31</v>
      </c>
      <c r="AX324" s="14" t="s">
        <v>69</v>
      </c>
      <c r="AY324" s="255" t="s">
        <v>225</v>
      </c>
    </row>
    <row r="325" s="14" customFormat="1">
      <c r="A325" s="14"/>
      <c r="B325" s="245"/>
      <c r="C325" s="246"/>
      <c r="D325" s="233" t="s">
        <v>238</v>
      </c>
      <c r="E325" s="247" t="s">
        <v>19</v>
      </c>
      <c r="F325" s="248" t="s">
        <v>503</v>
      </c>
      <c r="G325" s="246"/>
      <c r="H325" s="249">
        <v>-15.036</v>
      </c>
      <c r="I325" s="250"/>
      <c r="J325" s="246"/>
      <c r="K325" s="246"/>
      <c r="L325" s="251"/>
      <c r="M325" s="252"/>
      <c r="N325" s="253"/>
      <c r="O325" s="253"/>
      <c r="P325" s="253"/>
      <c r="Q325" s="253"/>
      <c r="R325" s="253"/>
      <c r="S325" s="253"/>
      <c r="T325" s="254"/>
      <c r="U325" s="14"/>
      <c r="V325" s="14"/>
      <c r="W325" s="14"/>
      <c r="X325" s="14"/>
      <c r="Y325" s="14"/>
      <c r="Z325" s="14"/>
      <c r="AA325" s="14"/>
      <c r="AB325" s="14"/>
      <c r="AC325" s="14"/>
      <c r="AD325" s="14"/>
      <c r="AE325" s="14"/>
      <c r="AT325" s="255" t="s">
        <v>238</v>
      </c>
      <c r="AU325" s="255" t="s">
        <v>78</v>
      </c>
      <c r="AV325" s="14" t="s">
        <v>78</v>
      </c>
      <c r="AW325" s="14" t="s">
        <v>31</v>
      </c>
      <c r="AX325" s="14" t="s">
        <v>69</v>
      </c>
      <c r="AY325" s="255" t="s">
        <v>225</v>
      </c>
    </row>
    <row r="326" s="14" customFormat="1">
      <c r="A326" s="14"/>
      <c r="B326" s="245"/>
      <c r="C326" s="246"/>
      <c r="D326" s="233" t="s">
        <v>238</v>
      </c>
      <c r="E326" s="247" t="s">
        <v>19</v>
      </c>
      <c r="F326" s="248" t="s">
        <v>504</v>
      </c>
      <c r="G326" s="246"/>
      <c r="H326" s="249">
        <v>-0.56999999999999995</v>
      </c>
      <c r="I326" s="250"/>
      <c r="J326" s="246"/>
      <c r="K326" s="246"/>
      <c r="L326" s="251"/>
      <c r="M326" s="252"/>
      <c r="N326" s="253"/>
      <c r="O326" s="253"/>
      <c r="P326" s="253"/>
      <c r="Q326" s="253"/>
      <c r="R326" s="253"/>
      <c r="S326" s="253"/>
      <c r="T326" s="254"/>
      <c r="U326" s="14"/>
      <c r="V326" s="14"/>
      <c r="W326" s="14"/>
      <c r="X326" s="14"/>
      <c r="Y326" s="14"/>
      <c r="Z326" s="14"/>
      <c r="AA326" s="14"/>
      <c r="AB326" s="14"/>
      <c r="AC326" s="14"/>
      <c r="AD326" s="14"/>
      <c r="AE326" s="14"/>
      <c r="AT326" s="255" t="s">
        <v>238</v>
      </c>
      <c r="AU326" s="255" t="s">
        <v>78</v>
      </c>
      <c r="AV326" s="14" t="s">
        <v>78</v>
      </c>
      <c r="AW326" s="14" t="s">
        <v>31</v>
      </c>
      <c r="AX326" s="14" t="s">
        <v>69</v>
      </c>
      <c r="AY326" s="255" t="s">
        <v>225</v>
      </c>
    </row>
    <row r="327" s="14" customFormat="1">
      <c r="A327" s="14"/>
      <c r="B327" s="245"/>
      <c r="C327" s="246"/>
      <c r="D327" s="233" t="s">
        <v>238</v>
      </c>
      <c r="E327" s="247" t="s">
        <v>19</v>
      </c>
      <c r="F327" s="248" t="s">
        <v>505</v>
      </c>
      <c r="G327" s="246"/>
      <c r="H327" s="249">
        <v>-3.5550000000000002</v>
      </c>
      <c r="I327" s="250"/>
      <c r="J327" s="246"/>
      <c r="K327" s="246"/>
      <c r="L327" s="251"/>
      <c r="M327" s="252"/>
      <c r="N327" s="253"/>
      <c r="O327" s="253"/>
      <c r="P327" s="253"/>
      <c r="Q327" s="253"/>
      <c r="R327" s="253"/>
      <c r="S327" s="253"/>
      <c r="T327" s="254"/>
      <c r="U327" s="14"/>
      <c r="V327" s="14"/>
      <c r="W327" s="14"/>
      <c r="X327" s="14"/>
      <c r="Y327" s="14"/>
      <c r="Z327" s="14"/>
      <c r="AA327" s="14"/>
      <c r="AB327" s="14"/>
      <c r="AC327" s="14"/>
      <c r="AD327" s="14"/>
      <c r="AE327" s="14"/>
      <c r="AT327" s="255" t="s">
        <v>238</v>
      </c>
      <c r="AU327" s="255" t="s">
        <v>78</v>
      </c>
      <c r="AV327" s="14" t="s">
        <v>78</v>
      </c>
      <c r="AW327" s="14" t="s">
        <v>31</v>
      </c>
      <c r="AX327" s="14" t="s">
        <v>69</v>
      </c>
      <c r="AY327" s="255" t="s">
        <v>225</v>
      </c>
    </row>
    <row r="328" s="13" customFormat="1">
      <c r="A328" s="13"/>
      <c r="B328" s="235"/>
      <c r="C328" s="236"/>
      <c r="D328" s="233" t="s">
        <v>238</v>
      </c>
      <c r="E328" s="237" t="s">
        <v>19</v>
      </c>
      <c r="F328" s="238" t="s">
        <v>506</v>
      </c>
      <c r="G328" s="236"/>
      <c r="H328" s="237" t="s">
        <v>19</v>
      </c>
      <c r="I328" s="239"/>
      <c r="J328" s="236"/>
      <c r="K328" s="236"/>
      <c r="L328" s="240"/>
      <c r="M328" s="241"/>
      <c r="N328" s="242"/>
      <c r="O328" s="242"/>
      <c r="P328" s="242"/>
      <c r="Q328" s="242"/>
      <c r="R328" s="242"/>
      <c r="S328" s="242"/>
      <c r="T328" s="243"/>
      <c r="U328" s="13"/>
      <c r="V328" s="13"/>
      <c r="W328" s="13"/>
      <c r="X328" s="13"/>
      <c r="Y328" s="13"/>
      <c r="Z328" s="13"/>
      <c r="AA328" s="13"/>
      <c r="AB328" s="13"/>
      <c r="AC328" s="13"/>
      <c r="AD328" s="13"/>
      <c r="AE328" s="13"/>
      <c r="AT328" s="244" t="s">
        <v>238</v>
      </c>
      <c r="AU328" s="244" t="s">
        <v>78</v>
      </c>
      <c r="AV328" s="13" t="s">
        <v>76</v>
      </c>
      <c r="AW328" s="13" t="s">
        <v>31</v>
      </c>
      <c r="AX328" s="13" t="s">
        <v>69</v>
      </c>
      <c r="AY328" s="244" t="s">
        <v>225</v>
      </c>
    </row>
    <row r="329" s="14" customFormat="1">
      <c r="A329" s="14"/>
      <c r="B329" s="245"/>
      <c r="C329" s="246"/>
      <c r="D329" s="233" t="s">
        <v>238</v>
      </c>
      <c r="E329" s="247" t="s">
        <v>19</v>
      </c>
      <c r="F329" s="248" t="s">
        <v>501</v>
      </c>
      <c r="G329" s="246"/>
      <c r="H329" s="249">
        <v>79.375</v>
      </c>
      <c r="I329" s="250"/>
      <c r="J329" s="246"/>
      <c r="K329" s="246"/>
      <c r="L329" s="251"/>
      <c r="M329" s="252"/>
      <c r="N329" s="253"/>
      <c r="O329" s="253"/>
      <c r="P329" s="253"/>
      <c r="Q329" s="253"/>
      <c r="R329" s="253"/>
      <c r="S329" s="253"/>
      <c r="T329" s="254"/>
      <c r="U329" s="14"/>
      <c r="V329" s="14"/>
      <c r="W329" s="14"/>
      <c r="X329" s="14"/>
      <c r="Y329" s="14"/>
      <c r="Z329" s="14"/>
      <c r="AA329" s="14"/>
      <c r="AB329" s="14"/>
      <c r="AC329" s="14"/>
      <c r="AD329" s="14"/>
      <c r="AE329" s="14"/>
      <c r="AT329" s="255" t="s">
        <v>238</v>
      </c>
      <c r="AU329" s="255" t="s">
        <v>78</v>
      </c>
      <c r="AV329" s="14" t="s">
        <v>78</v>
      </c>
      <c r="AW329" s="14" t="s">
        <v>31</v>
      </c>
      <c r="AX329" s="14" t="s">
        <v>69</v>
      </c>
      <c r="AY329" s="255" t="s">
        <v>225</v>
      </c>
    </row>
    <row r="330" s="14" customFormat="1">
      <c r="A330" s="14"/>
      <c r="B330" s="245"/>
      <c r="C330" s="246"/>
      <c r="D330" s="233" t="s">
        <v>238</v>
      </c>
      <c r="E330" s="247" t="s">
        <v>19</v>
      </c>
      <c r="F330" s="248" t="s">
        <v>507</v>
      </c>
      <c r="G330" s="246"/>
      <c r="H330" s="249">
        <v>-12.949999999999999</v>
      </c>
      <c r="I330" s="250"/>
      <c r="J330" s="246"/>
      <c r="K330" s="246"/>
      <c r="L330" s="251"/>
      <c r="M330" s="252"/>
      <c r="N330" s="253"/>
      <c r="O330" s="253"/>
      <c r="P330" s="253"/>
      <c r="Q330" s="253"/>
      <c r="R330" s="253"/>
      <c r="S330" s="253"/>
      <c r="T330" s="254"/>
      <c r="U330" s="14"/>
      <c r="V330" s="14"/>
      <c r="W330" s="14"/>
      <c r="X330" s="14"/>
      <c r="Y330" s="14"/>
      <c r="Z330" s="14"/>
      <c r="AA330" s="14"/>
      <c r="AB330" s="14"/>
      <c r="AC330" s="14"/>
      <c r="AD330" s="14"/>
      <c r="AE330" s="14"/>
      <c r="AT330" s="255" t="s">
        <v>238</v>
      </c>
      <c r="AU330" s="255" t="s">
        <v>78</v>
      </c>
      <c r="AV330" s="14" t="s">
        <v>78</v>
      </c>
      <c r="AW330" s="14" t="s">
        <v>31</v>
      </c>
      <c r="AX330" s="14" t="s">
        <v>69</v>
      </c>
      <c r="AY330" s="255" t="s">
        <v>225</v>
      </c>
    </row>
    <row r="331" s="14" customFormat="1">
      <c r="A331" s="14"/>
      <c r="B331" s="245"/>
      <c r="C331" s="246"/>
      <c r="D331" s="233" t="s">
        <v>238</v>
      </c>
      <c r="E331" s="247" t="s">
        <v>19</v>
      </c>
      <c r="F331" s="248" t="s">
        <v>508</v>
      </c>
      <c r="G331" s="246"/>
      <c r="H331" s="249">
        <v>-2.6850000000000001</v>
      </c>
      <c r="I331" s="250"/>
      <c r="J331" s="246"/>
      <c r="K331" s="246"/>
      <c r="L331" s="251"/>
      <c r="M331" s="252"/>
      <c r="N331" s="253"/>
      <c r="O331" s="253"/>
      <c r="P331" s="253"/>
      <c r="Q331" s="253"/>
      <c r="R331" s="253"/>
      <c r="S331" s="253"/>
      <c r="T331" s="254"/>
      <c r="U331" s="14"/>
      <c r="V331" s="14"/>
      <c r="W331" s="14"/>
      <c r="X331" s="14"/>
      <c r="Y331" s="14"/>
      <c r="Z331" s="14"/>
      <c r="AA331" s="14"/>
      <c r="AB331" s="14"/>
      <c r="AC331" s="14"/>
      <c r="AD331" s="14"/>
      <c r="AE331" s="14"/>
      <c r="AT331" s="255" t="s">
        <v>238</v>
      </c>
      <c r="AU331" s="255" t="s">
        <v>78</v>
      </c>
      <c r="AV331" s="14" t="s">
        <v>78</v>
      </c>
      <c r="AW331" s="14" t="s">
        <v>31</v>
      </c>
      <c r="AX331" s="14" t="s">
        <v>69</v>
      </c>
      <c r="AY331" s="255" t="s">
        <v>225</v>
      </c>
    </row>
    <row r="332" s="14" customFormat="1">
      <c r="A332" s="14"/>
      <c r="B332" s="245"/>
      <c r="C332" s="246"/>
      <c r="D332" s="233" t="s">
        <v>238</v>
      </c>
      <c r="E332" s="247" t="s">
        <v>19</v>
      </c>
      <c r="F332" s="248" t="s">
        <v>509</v>
      </c>
      <c r="G332" s="246"/>
      <c r="H332" s="249">
        <v>-0.59999999999999998</v>
      </c>
      <c r="I332" s="250"/>
      <c r="J332" s="246"/>
      <c r="K332" s="246"/>
      <c r="L332" s="251"/>
      <c r="M332" s="252"/>
      <c r="N332" s="253"/>
      <c r="O332" s="253"/>
      <c r="P332" s="253"/>
      <c r="Q332" s="253"/>
      <c r="R332" s="253"/>
      <c r="S332" s="253"/>
      <c r="T332" s="254"/>
      <c r="U332" s="14"/>
      <c r="V332" s="14"/>
      <c r="W332" s="14"/>
      <c r="X332" s="14"/>
      <c r="Y332" s="14"/>
      <c r="Z332" s="14"/>
      <c r="AA332" s="14"/>
      <c r="AB332" s="14"/>
      <c r="AC332" s="14"/>
      <c r="AD332" s="14"/>
      <c r="AE332" s="14"/>
      <c r="AT332" s="255" t="s">
        <v>238</v>
      </c>
      <c r="AU332" s="255" t="s">
        <v>78</v>
      </c>
      <c r="AV332" s="14" t="s">
        <v>78</v>
      </c>
      <c r="AW332" s="14" t="s">
        <v>31</v>
      </c>
      <c r="AX332" s="14" t="s">
        <v>69</v>
      </c>
      <c r="AY332" s="255" t="s">
        <v>225</v>
      </c>
    </row>
    <row r="333" s="14" customFormat="1">
      <c r="A333" s="14"/>
      <c r="B333" s="245"/>
      <c r="C333" s="246"/>
      <c r="D333" s="233" t="s">
        <v>238</v>
      </c>
      <c r="E333" s="247" t="s">
        <v>19</v>
      </c>
      <c r="F333" s="248" t="s">
        <v>510</v>
      </c>
      <c r="G333" s="246"/>
      <c r="H333" s="249">
        <v>-2.1480000000000001</v>
      </c>
      <c r="I333" s="250"/>
      <c r="J333" s="246"/>
      <c r="K333" s="246"/>
      <c r="L333" s="251"/>
      <c r="M333" s="252"/>
      <c r="N333" s="253"/>
      <c r="O333" s="253"/>
      <c r="P333" s="253"/>
      <c r="Q333" s="253"/>
      <c r="R333" s="253"/>
      <c r="S333" s="253"/>
      <c r="T333" s="254"/>
      <c r="U333" s="14"/>
      <c r="V333" s="14"/>
      <c r="W333" s="14"/>
      <c r="X333" s="14"/>
      <c r="Y333" s="14"/>
      <c r="Z333" s="14"/>
      <c r="AA333" s="14"/>
      <c r="AB333" s="14"/>
      <c r="AC333" s="14"/>
      <c r="AD333" s="14"/>
      <c r="AE333" s="14"/>
      <c r="AT333" s="255" t="s">
        <v>238</v>
      </c>
      <c r="AU333" s="255" t="s">
        <v>78</v>
      </c>
      <c r="AV333" s="14" t="s">
        <v>78</v>
      </c>
      <c r="AW333" s="14" t="s">
        <v>31</v>
      </c>
      <c r="AX333" s="14" t="s">
        <v>69</v>
      </c>
      <c r="AY333" s="255" t="s">
        <v>225</v>
      </c>
    </row>
    <row r="334" s="14" customFormat="1">
      <c r="A334" s="14"/>
      <c r="B334" s="245"/>
      <c r="C334" s="246"/>
      <c r="D334" s="233" t="s">
        <v>238</v>
      </c>
      <c r="E334" s="247" t="s">
        <v>19</v>
      </c>
      <c r="F334" s="248" t="s">
        <v>511</v>
      </c>
      <c r="G334" s="246"/>
      <c r="H334" s="249">
        <v>-1.26</v>
      </c>
      <c r="I334" s="250"/>
      <c r="J334" s="246"/>
      <c r="K334" s="246"/>
      <c r="L334" s="251"/>
      <c r="M334" s="252"/>
      <c r="N334" s="253"/>
      <c r="O334" s="253"/>
      <c r="P334" s="253"/>
      <c r="Q334" s="253"/>
      <c r="R334" s="253"/>
      <c r="S334" s="253"/>
      <c r="T334" s="254"/>
      <c r="U334" s="14"/>
      <c r="V334" s="14"/>
      <c r="W334" s="14"/>
      <c r="X334" s="14"/>
      <c r="Y334" s="14"/>
      <c r="Z334" s="14"/>
      <c r="AA334" s="14"/>
      <c r="AB334" s="14"/>
      <c r="AC334" s="14"/>
      <c r="AD334" s="14"/>
      <c r="AE334" s="14"/>
      <c r="AT334" s="255" t="s">
        <v>238</v>
      </c>
      <c r="AU334" s="255" t="s">
        <v>78</v>
      </c>
      <c r="AV334" s="14" t="s">
        <v>78</v>
      </c>
      <c r="AW334" s="14" t="s">
        <v>31</v>
      </c>
      <c r="AX334" s="14" t="s">
        <v>69</v>
      </c>
      <c r="AY334" s="255" t="s">
        <v>225</v>
      </c>
    </row>
    <row r="335" s="15" customFormat="1">
      <c r="A335" s="15"/>
      <c r="B335" s="256"/>
      <c r="C335" s="257"/>
      <c r="D335" s="233" t="s">
        <v>238</v>
      </c>
      <c r="E335" s="258" t="s">
        <v>98</v>
      </c>
      <c r="F335" s="259" t="s">
        <v>243</v>
      </c>
      <c r="G335" s="257"/>
      <c r="H335" s="260">
        <v>316.58300000000003</v>
      </c>
      <c r="I335" s="261"/>
      <c r="J335" s="257"/>
      <c r="K335" s="257"/>
      <c r="L335" s="262"/>
      <c r="M335" s="263"/>
      <c r="N335" s="264"/>
      <c r="O335" s="264"/>
      <c r="P335" s="264"/>
      <c r="Q335" s="264"/>
      <c r="R335" s="264"/>
      <c r="S335" s="264"/>
      <c r="T335" s="265"/>
      <c r="U335" s="15"/>
      <c r="V335" s="15"/>
      <c r="W335" s="15"/>
      <c r="X335" s="15"/>
      <c r="Y335" s="15"/>
      <c r="Z335" s="15"/>
      <c r="AA335" s="15"/>
      <c r="AB335" s="15"/>
      <c r="AC335" s="15"/>
      <c r="AD335" s="15"/>
      <c r="AE335" s="15"/>
      <c r="AT335" s="266" t="s">
        <v>238</v>
      </c>
      <c r="AU335" s="266" t="s">
        <v>78</v>
      </c>
      <c r="AV335" s="15" t="s">
        <v>244</v>
      </c>
      <c r="AW335" s="15" t="s">
        <v>31</v>
      </c>
      <c r="AX335" s="15" t="s">
        <v>69</v>
      </c>
      <c r="AY335" s="266" t="s">
        <v>225</v>
      </c>
    </row>
    <row r="336" s="16" customFormat="1">
      <c r="A336" s="16"/>
      <c r="B336" s="267"/>
      <c r="C336" s="268"/>
      <c r="D336" s="233" t="s">
        <v>238</v>
      </c>
      <c r="E336" s="269" t="s">
        <v>19</v>
      </c>
      <c r="F336" s="270" t="s">
        <v>245</v>
      </c>
      <c r="G336" s="268"/>
      <c r="H336" s="271">
        <v>349.84100000000001</v>
      </c>
      <c r="I336" s="272"/>
      <c r="J336" s="268"/>
      <c r="K336" s="268"/>
      <c r="L336" s="273"/>
      <c r="M336" s="274"/>
      <c r="N336" s="275"/>
      <c r="O336" s="275"/>
      <c r="P336" s="275"/>
      <c r="Q336" s="275"/>
      <c r="R336" s="275"/>
      <c r="S336" s="275"/>
      <c r="T336" s="276"/>
      <c r="U336" s="16"/>
      <c r="V336" s="16"/>
      <c r="W336" s="16"/>
      <c r="X336" s="16"/>
      <c r="Y336" s="16"/>
      <c r="Z336" s="16"/>
      <c r="AA336" s="16"/>
      <c r="AB336" s="16"/>
      <c r="AC336" s="16"/>
      <c r="AD336" s="16"/>
      <c r="AE336" s="16"/>
      <c r="AT336" s="277" t="s">
        <v>238</v>
      </c>
      <c r="AU336" s="277" t="s">
        <v>78</v>
      </c>
      <c r="AV336" s="16" t="s">
        <v>232</v>
      </c>
      <c r="AW336" s="16" t="s">
        <v>31</v>
      </c>
      <c r="AX336" s="16" t="s">
        <v>76</v>
      </c>
      <c r="AY336" s="277" t="s">
        <v>225</v>
      </c>
    </row>
    <row r="337" s="2" customFormat="1" ht="16.5" customHeight="1">
      <c r="A337" s="39"/>
      <c r="B337" s="40"/>
      <c r="C337" s="278" t="s">
        <v>512</v>
      </c>
      <c r="D337" s="278" t="s">
        <v>255</v>
      </c>
      <c r="E337" s="279" t="s">
        <v>513</v>
      </c>
      <c r="F337" s="280" t="s">
        <v>514</v>
      </c>
      <c r="G337" s="281" t="s">
        <v>290</v>
      </c>
      <c r="H337" s="282">
        <v>335.56200000000001</v>
      </c>
      <c r="I337" s="283"/>
      <c r="J337" s="284">
        <f>ROUND(I337*H337,2)</f>
        <v>0</v>
      </c>
      <c r="K337" s="280" t="s">
        <v>249</v>
      </c>
      <c r="L337" s="285"/>
      <c r="M337" s="286" t="s">
        <v>19</v>
      </c>
      <c r="N337" s="287" t="s">
        <v>40</v>
      </c>
      <c r="O337" s="85"/>
      <c r="P337" s="224">
        <f>O337*H337</f>
        <v>0</v>
      </c>
      <c r="Q337" s="224">
        <v>0.0018</v>
      </c>
      <c r="R337" s="224">
        <f>Q337*H337</f>
        <v>0.60401159999999998</v>
      </c>
      <c r="S337" s="224">
        <v>0</v>
      </c>
      <c r="T337" s="225">
        <f>S337*H337</f>
        <v>0</v>
      </c>
      <c r="U337" s="39"/>
      <c r="V337" s="39"/>
      <c r="W337" s="39"/>
      <c r="X337" s="39"/>
      <c r="Y337" s="39"/>
      <c r="Z337" s="39"/>
      <c r="AA337" s="39"/>
      <c r="AB337" s="39"/>
      <c r="AC337" s="39"/>
      <c r="AD337" s="39"/>
      <c r="AE337" s="39"/>
      <c r="AR337" s="226" t="s">
        <v>259</v>
      </c>
      <c r="AT337" s="226" t="s">
        <v>255</v>
      </c>
      <c r="AU337" s="226" t="s">
        <v>78</v>
      </c>
      <c r="AY337" s="18" t="s">
        <v>225</v>
      </c>
      <c r="BE337" s="227">
        <f>IF(N337="základní",J337,0)</f>
        <v>0</v>
      </c>
      <c r="BF337" s="227">
        <f>IF(N337="snížená",J337,0)</f>
        <v>0</v>
      </c>
      <c r="BG337" s="227">
        <f>IF(N337="zákl. přenesená",J337,0)</f>
        <v>0</v>
      </c>
      <c r="BH337" s="227">
        <f>IF(N337="sníž. přenesená",J337,0)</f>
        <v>0</v>
      </c>
      <c r="BI337" s="227">
        <f>IF(N337="nulová",J337,0)</f>
        <v>0</v>
      </c>
      <c r="BJ337" s="18" t="s">
        <v>76</v>
      </c>
      <c r="BK337" s="227">
        <f>ROUND(I337*H337,2)</f>
        <v>0</v>
      </c>
      <c r="BL337" s="18" t="s">
        <v>232</v>
      </c>
      <c r="BM337" s="226" t="s">
        <v>515</v>
      </c>
    </row>
    <row r="338" s="13" customFormat="1">
      <c r="A338" s="13"/>
      <c r="B338" s="235"/>
      <c r="C338" s="236"/>
      <c r="D338" s="233" t="s">
        <v>238</v>
      </c>
      <c r="E338" s="237" t="s">
        <v>19</v>
      </c>
      <c r="F338" s="238" t="s">
        <v>516</v>
      </c>
      <c r="G338" s="236"/>
      <c r="H338" s="237" t="s">
        <v>19</v>
      </c>
      <c r="I338" s="239"/>
      <c r="J338" s="236"/>
      <c r="K338" s="236"/>
      <c r="L338" s="240"/>
      <c r="M338" s="241"/>
      <c r="N338" s="242"/>
      <c r="O338" s="242"/>
      <c r="P338" s="242"/>
      <c r="Q338" s="242"/>
      <c r="R338" s="242"/>
      <c r="S338" s="242"/>
      <c r="T338" s="243"/>
      <c r="U338" s="13"/>
      <c r="V338" s="13"/>
      <c r="W338" s="13"/>
      <c r="X338" s="13"/>
      <c r="Y338" s="13"/>
      <c r="Z338" s="13"/>
      <c r="AA338" s="13"/>
      <c r="AB338" s="13"/>
      <c r="AC338" s="13"/>
      <c r="AD338" s="13"/>
      <c r="AE338" s="13"/>
      <c r="AT338" s="244" t="s">
        <v>238</v>
      </c>
      <c r="AU338" s="244" t="s">
        <v>78</v>
      </c>
      <c r="AV338" s="13" t="s">
        <v>76</v>
      </c>
      <c r="AW338" s="13" t="s">
        <v>31</v>
      </c>
      <c r="AX338" s="13" t="s">
        <v>69</v>
      </c>
      <c r="AY338" s="244" t="s">
        <v>225</v>
      </c>
    </row>
    <row r="339" s="14" customFormat="1">
      <c r="A339" s="14"/>
      <c r="B339" s="245"/>
      <c r="C339" s="246"/>
      <c r="D339" s="233" t="s">
        <v>238</v>
      </c>
      <c r="E339" s="247" t="s">
        <v>19</v>
      </c>
      <c r="F339" s="248" t="s">
        <v>517</v>
      </c>
      <c r="G339" s="246"/>
      <c r="H339" s="249">
        <v>332.41199999999998</v>
      </c>
      <c r="I339" s="250"/>
      <c r="J339" s="246"/>
      <c r="K339" s="246"/>
      <c r="L339" s="251"/>
      <c r="M339" s="252"/>
      <c r="N339" s="253"/>
      <c r="O339" s="253"/>
      <c r="P339" s="253"/>
      <c r="Q339" s="253"/>
      <c r="R339" s="253"/>
      <c r="S339" s="253"/>
      <c r="T339" s="254"/>
      <c r="U339" s="14"/>
      <c r="V339" s="14"/>
      <c r="W339" s="14"/>
      <c r="X339" s="14"/>
      <c r="Y339" s="14"/>
      <c r="Z339" s="14"/>
      <c r="AA339" s="14"/>
      <c r="AB339" s="14"/>
      <c r="AC339" s="14"/>
      <c r="AD339" s="14"/>
      <c r="AE339" s="14"/>
      <c r="AT339" s="255" t="s">
        <v>238</v>
      </c>
      <c r="AU339" s="255" t="s">
        <v>78</v>
      </c>
      <c r="AV339" s="14" t="s">
        <v>78</v>
      </c>
      <c r="AW339" s="14" t="s">
        <v>31</v>
      </c>
      <c r="AX339" s="14" t="s">
        <v>69</v>
      </c>
      <c r="AY339" s="255" t="s">
        <v>225</v>
      </c>
    </row>
    <row r="340" s="14" customFormat="1">
      <c r="A340" s="14"/>
      <c r="B340" s="245"/>
      <c r="C340" s="246"/>
      <c r="D340" s="233" t="s">
        <v>238</v>
      </c>
      <c r="E340" s="247" t="s">
        <v>19</v>
      </c>
      <c r="F340" s="248" t="s">
        <v>518</v>
      </c>
      <c r="G340" s="246"/>
      <c r="H340" s="249">
        <v>3.1499999999999999</v>
      </c>
      <c r="I340" s="250"/>
      <c r="J340" s="246"/>
      <c r="K340" s="246"/>
      <c r="L340" s="251"/>
      <c r="M340" s="252"/>
      <c r="N340" s="253"/>
      <c r="O340" s="253"/>
      <c r="P340" s="253"/>
      <c r="Q340" s="253"/>
      <c r="R340" s="253"/>
      <c r="S340" s="253"/>
      <c r="T340" s="254"/>
      <c r="U340" s="14"/>
      <c r="V340" s="14"/>
      <c r="W340" s="14"/>
      <c r="X340" s="14"/>
      <c r="Y340" s="14"/>
      <c r="Z340" s="14"/>
      <c r="AA340" s="14"/>
      <c r="AB340" s="14"/>
      <c r="AC340" s="14"/>
      <c r="AD340" s="14"/>
      <c r="AE340" s="14"/>
      <c r="AT340" s="255" t="s">
        <v>238</v>
      </c>
      <c r="AU340" s="255" t="s">
        <v>78</v>
      </c>
      <c r="AV340" s="14" t="s">
        <v>78</v>
      </c>
      <c r="AW340" s="14" t="s">
        <v>31</v>
      </c>
      <c r="AX340" s="14" t="s">
        <v>69</v>
      </c>
      <c r="AY340" s="255" t="s">
        <v>225</v>
      </c>
    </row>
    <row r="341" s="16" customFormat="1">
      <c r="A341" s="16"/>
      <c r="B341" s="267"/>
      <c r="C341" s="268"/>
      <c r="D341" s="233" t="s">
        <v>238</v>
      </c>
      <c r="E341" s="269" t="s">
        <v>19</v>
      </c>
      <c r="F341" s="270" t="s">
        <v>245</v>
      </c>
      <c r="G341" s="268"/>
      <c r="H341" s="271">
        <v>335.56200000000001</v>
      </c>
      <c r="I341" s="272"/>
      <c r="J341" s="268"/>
      <c r="K341" s="268"/>
      <c r="L341" s="273"/>
      <c r="M341" s="274"/>
      <c r="N341" s="275"/>
      <c r="O341" s="275"/>
      <c r="P341" s="275"/>
      <c r="Q341" s="275"/>
      <c r="R341" s="275"/>
      <c r="S341" s="275"/>
      <c r="T341" s="276"/>
      <c r="U341" s="16"/>
      <c r="V341" s="16"/>
      <c r="W341" s="16"/>
      <c r="X341" s="16"/>
      <c r="Y341" s="16"/>
      <c r="Z341" s="16"/>
      <c r="AA341" s="16"/>
      <c r="AB341" s="16"/>
      <c r="AC341" s="16"/>
      <c r="AD341" s="16"/>
      <c r="AE341" s="16"/>
      <c r="AT341" s="277" t="s">
        <v>238</v>
      </c>
      <c r="AU341" s="277" t="s">
        <v>78</v>
      </c>
      <c r="AV341" s="16" t="s">
        <v>232</v>
      </c>
      <c r="AW341" s="16" t="s">
        <v>31</v>
      </c>
      <c r="AX341" s="16" t="s">
        <v>76</v>
      </c>
      <c r="AY341" s="277" t="s">
        <v>225</v>
      </c>
    </row>
    <row r="342" s="2" customFormat="1" ht="16.5" customHeight="1">
      <c r="A342" s="39"/>
      <c r="B342" s="40"/>
      <c r="C342" s="278" t="s">
        <v>519</v>
      </c>
      <c r="D342" s="278" t="s">
        <v>255</v>
      </c>
      <c r="E342" s="279" t="s">
        <v>520</v>
      </c>
      <c r="F342" s="280" t="s">
        <v>521</v>
      </c>
      <c r="G342" s="281" t="s">
        <v>290</v>
      </c>
      <c r="H342" s="282">
        <v>88.382999999999996</v>
      </c>
      <c r="I342" s="283"/>
      <c r="J342" s="284">
        <f>ROUND(I342*H342,2)</f>
        <v>0</v>
      </c>
      <c r="K342" s="280" t="s">
        <v>249</v>
      </c>
      <c r="L342" s="285"/>
      <c r="M342" s="286" t="s">
        <v>19</v>
      </c>
      <c r="N342" s="287" t="s">
        <v>40</v>
      </c>
      <c r="O342" s="85"/>
      <c r="P342" s="224">
        <f>O342*H342</f>
        <v>0</v>
      </c>
      <c r="Q342" s="224">
        <v>0.0035999999999999999</v>
      </c>
      <c r="R342" s="224">
        <f>Q342*H342</f>
        <v>0.31817879999999998</v>
      </c>
      <c r="S342" s="224">
        <v>0</v>
      </c>
      <c r="T342" s="225">
        <f>S342*H342</f>
        <v>0</v>
      </c>
      <c r="U342" s="39"/>
      <c r="V342" s="39"/>
      <c r="W342" s="39"/>
      <c r="X342" s="39"/>
      <c r="Y342" s="39"/>
      <c r="Z342" s="39"/>
      <c r="AA342" s="39"/>
      <c r="AB342" s="39"/>
      <c r="AC342" s="39"/>
      <c r="AD342" s="39"/>
      <c r="AE342" s="39"/>
      <c r="AR342" s="226" t="s">
        <v>259</v>
      </c>
      <c r="AT342" s="226" t="s">
        <v>255</v>
      </c>
      <c r="AU342" s="226" t="s">
        <v>78</v>
      </c>
      <c r="AY342" s="18" t="s">
        <v>225</v>
      </c>
      <c r="BE342" s="227">
        <f>IF(N342="základní",J342,0)</f>
        <v>0</v>
      </c>
      <c r="BF342" s="227">
        <f>IF(N342="snížená",J342,0)</f>
        <v>0</v>
      </c>
      <c r="BG342" s="227">
        <f>IF(N342="zákl. přenesená",J342,0)</f>
        <v>0</v>
      </c>
      <c r="BH342" s="227">
        <f>IF(N342="sníž. přenesená",J342,0)</f>
        <v>0</v>
      </c>
      <c r="BI342" s="227">
        <f>IF(N342="nulová",J342,0)</f>
        <v>0</v>
      </c>
      <c r="BJ342" s="18" t="s">
        <v>76</v>
      </c>
      <c r="BK342" s="227">
        <f>ROUND(I342*H342,2)</f>
        <v>0</v>
      </c>
      <c r="BL342" s="18" t="s">
        <v>232</v>
      </c>
      <c r="BM342" s="226" t="s">
        <v>522</v>
      </c>
    </row>
    <row r="343" s="13" customFormat="1">
      <c r="A343" s="13"/>
      <c r="B343" s="235"/>
      <c r="C343" s="236"/>
      <c r="D343" s="233" t="s">
        <v>238</v>
      </c>
      <c r="E343" s="237" t="s">
        <v>19</v>
      </c>
      <c r="F343" s="238" t="s">
        <v>516</v>
      </c>
      <c r="G343" s="236"/>
      <c r="H343" s="237" t="s">
        <v>19</v>
      </c>
      <c r="I343" s="239"/>
      <c r="J343" s="236"/>
      <c r="K343" s="236"/>
      <c r="L343" s="240"/>
      <c r="M343" s="241"/>
      <c r="N343" s="242"/>
      <c r="O343" s="242"/>
      <c r="P343" s="242"/>
      <c r="Q343" s="242"/>
      <c r="R343" s="242"/>
      <c r="S343" s="242"/>
      <c r="T343" s="243"/>
      <c r="U343" s="13"/>
      <c r="V343" s="13"/>
      <c r="W343" s="13"/>
      <c r="X343" s="13"/>
      <c r="Y343" s="13"/>
      <c r="Z343" s="13"/>
      <c r="AA343" s="13"/>
      <c r="AB343" s="13"/>
      <c r="AC343" s="13"/>
      <c r="AD343" s="13"/>
      <c r="AE343" s="13"/>
      <c r="AT343" s="244" t="s">
        <v>238</v>
      </c>
      <c r="AU343" s="244" t="s">
        <v>78</v>
      </c>
      <c r="AV343" s="13" t="s">
        <v>76</v>
      </c>
      <c r="AW343" s="13" t="s">
        <v>31</v>
      </c>
      <c r="AX343" s="13" t="s">
        <v>69</v>
      </c>
      <c r="AY343" s="244" t="s">
        <v>225</v>
      </c>
    </row>
    <row r="344" s="13" customFormat="1">
      <c r="A344" s="13"/>
      <c r="B344" s="235"/>
      <c r="C344" s="236"/>
      <c r="D344" s="233" t="s">
        <v>238</v>
      </c>
      <c r="E344" s="237" t="s">
        <v>19</v>
      </c>
      <c r="F344" s="238" t="s">
        <v>523</v>
      </c>
      <c r="G344" s="236"/>
      <c r="H344" s="237" t="s">
        <v>19</v>
      </c>
      <c r="I344" s="239"/>
      <c r="J344" s="236"/>
      <c r="K344" s="236"/>
      <c r="L344" s="240"/>
      <c r="M344" s="241"/>
      <c r="N344" s="242"/>
      <c r="O344" s="242"/>
      <c r="P344" s="242"/>
      <c r="Q344" s="242"/>
      <c r="R344" s="242"/>
      <c r="S344" s="242"/>
      <c r="T344" s="243"/>
      <c r="U344" s="13"/>
      <c r="V344" s="13"/>
      <c r="W344" s="13"/>
      <c r="X344" s="13"/>
      <c r="Y344" s="13"/>
      <c r="Z344" s="13"/>
      <c r="AA344" s="13"/>
      <c r="AB344" s="13"/>
      <c r="AC344" s="13"/>
      <c r="AD344" s="13"/>
      <c r="AE344" s="13"/>
      <c r="AT344" s="244" t="s">
        <v>238</v>
      </c>
      <c r="AU344" s="244" t="s">
        <v>78</v>
      </c>
      <c r="AV344" s="13" t="s">
        <v>76</v>
      </c>
      <c r="AW344" s="13" t="s">
        <v>31</v>
      </c>
      <c r="AX344" s="13" t="s">
        <v>69</v>
      </c>
      <c r="AY344" s="244" t="s">
        <v>225</v>
      </c>
    </row>
    <row r="345" s="14" customFormat="1">
      <c r="A345" s="14"/>
      <c r="B345" s="245"/>
      <c r="C345" s="246"/>
      <c r="D345" s="233" t="s">
        <v>238</v>
      </c>
      <c r="E345" s="247" t="s">
        <v>19</v>
      </c>
      <c r="F345" s="248" t="s">
        <v>524</v>
      </c>
      <c r="G345" s="246"/>
      <c r="H345" s="249">
        <v>34.920999999999999</v>
      </c>
      <c r="I345" s="250"/>
      <c r="J345" s="246"/>
      <c r="K345" s="246"/>
      <c r="L345" s="251"/>
      <c r="M345" s="252"/>
      <c r="N345" s="253"/>
      <c r="O345" s="253"/>
      <c r="P345" s="253"/>
      <c r="Q345" s="253"/>
      <c r="R345" s="253"/>
      <c r="S345" s="253"/>
      <c r="T345" s="254"/>
      <c r="U345" s="14"/>
      <c r="V345" s="14"/>
      <c r="W345" s="14"/>
      <c r="X345" s="14"/>
      <c r="Y345" s="14"/>
      <c r="Z345" s="14"/>
      <c r="AA345" s="14"/>
      <c r="AB345" s="14"/>
      <c r="AC345" s="14"/>
      <c r="AD345" s="14"/>
      <c r="AE345" s="14"/>
      <c r="AT345" s="255" t="s">
        <v>238</v>
      </c>
      <c r="AU345" s="255" t="s">
        <v>78</v>
      </c>
      <c r="AV345" s="14" t="s">
        <v>78</v>
      </c>
      <c r="AW345" s="14" t="s">
        <v>31</v>
      </c>
      <c r="AX345" s="14" t="s">
        <v>69</v>
      </c>
      <c r="AY345" s="255" t="s">
        <v>225</v>
      </c>
    </row>
    <row r="346" s="13" customFormat="1">
      <c r="A346" s="13"/>
      <c r="B346" s="235"/>
      <c r="C346" s="236"/>
      <c r="D346" s="233" t="s">
        <v>238</v>
      </c>
      <c r="E346" s="237" t="s">
        <v>19</v>
      </c>
      <c r="F346" s="238" t="s">
        <v>525</v>
      </c>
      <c r="G346" s="236"/>
      <c r="H346" s="237" t="s">
        <v>19</v>
      </c>
      <c r="I346" s="239"/>
      <c r="J346" s="236"/>
      <c r="K346" s="236"/>
      <c r="L346" s="240"/>
      <c r="M346" s="241"/>
      <c r="N346" s="242"/>
      <c r="O346" s="242"/>
      <c r="P346" s="242"/>
      <c r="Q346" s="242"/>
      <c r="R346" s="242"/>
      <c r="S346" s="242"/>
      <c r="T346" s="243"/>
      <c r="U346" s="13"/>
      <c r="V346" s="13"/>
      <c r="W346" s="13"/>
      <c r="X346" s="13"/>
      <c r="Y346" s="13"/>
      <c r="Z346" s="13"/>
      <c r="AA346" s="13"/>
      <c r="AB346" s="13"/>
      <c r="AC346" s="13"/>
      <c r="AD346" s="13"/>
      <c r="AE346" s="13"/>
      <c r="AT346" s="244" t="s">
        <v>238</v>
      </c>
      <c r="AU346" s="244" t="s">
        <v>78</v>
      </c>
      <c r="AV346" s="13" t="s">
        <v>76</v>
      </c>
      <c r="AW346" s="13" t="s">
        <v>31</v>
      </c>
      <c r="AX346" s="13" t="s">
        <v>69</v>
      </c>
      <c r="AY346" s="244" t="s">
        <v>225</v>
      </c>
    </row>
    <row r="347" s="14" customFormat="1">
      <c r="A347" s="14"/>
      <c r="B347" s="245"/>
      <c r="C347" s="246"/>
      <c r="D347" s="233" t="s">
        <v>238</v>
      </c>
      <c r="E347" s="247" t="s">
        <v>19</v>
      </c>
      <c r="F347" s="248" t="s">
        <v>526</v>
      </c>
      <c r="G347" s="246"/>
      <c r="H347" s="249">
        <v>52.756</v>
      </c>
      <c r="I347" s="250"/>
      <c r="J347" s="246"/>
      <c r="K347" s="246"/>
      <c r="L347" s="251"/>
      <c r="M347" s="252"/>
      <c r="N347" s="253"/>
      <c r="O347" s="253"/>
      <c r="P347" s="253"/>
      <c r="Q347" s="253"/>
      <c r="R347" s="253"/>
      <c r="S347" s="253"/>
      <c r="T347" s="254"/>
      <c r="U347" s="14"/>
      <c r="V347" s="14"/>
      <c r="W347" s="14"/>
      <c r="X347" s="14"/>
      <c r="Y347" s="14"/>
      <c r="Z347" s="14"/>
      <c r="AA347" s="14"/>
      <c r="AB347" s="14"/>
      <c r="AC347" s="14"/>
      <c r="AD347" s="14"/>
      <c r="AE347" s="14"/>
      <c r="AT347" s="255" t="s">
        <v>238</v>
      </c>
      <c r="AU347" s="255" t="s">
        <v>78</v>
      </c>
      <c r="AV347" s="14" t="s">
        <v>78</v>
      </c>
      <c r="AW347" s="14" t="s">
        <v>31</v>
      </c>
      <c r="AX347" s="14" t="s">
        <v>69</v>
      </c>
      <c r="AY347" s="255" t="s">
        <v>225</v>
      </c>
    </row>
    <row r="348" s="13" customFormat="1">
      <c r="A348" s="13"/>
      <c r="B348" s="235"/>
      <c r="C348" s="236"/>
      <c r="D348" s="233" t="s">
        <v>238</v>
      </c>
      <c r="E348" s="237" t="s">
        <v>19</v>
      </c>
      <c r="F348" s="238" t="s">
        <v>527</v>
      </c>
      <c r="G348" s="236"/>
      <c r="H348" s="237" t="s">
        <v>19</v>
      </c>
      <c r="I348" s="239"/>
      <c r="J348" s="236"/>
      <c r="K348" s="236"/>
      <c r="L348" s="240"/>
      <c r="M348" s="241"/>
      <c r="N348" s="242"/>
      <c r="O348" s="242"/>
      <c r="P348" s="242"/>
      <c r="Q348" s="242"/>
      <c r="R348" s="242"/>
      <c r="S348" s="242"/>
      <c r="T348" s="243"/>
      <c r="U348" s="13"/>
      <c r="V348" s="13"/>
      <c r="W348" s="13"/>
      <c r="X348" s="13"/>
      <c r="Y348" s="13"/>
      <c r="Z348" s="13"/>
      <c r="AA348" s="13"/>
      <c r="AB348" s="13"/>
      <c r="AC348" s="13"/>
      <c r="AD348" s="13"/>
      <c r="AE348" s="13"/>
      <c r="AT348" s="244" t="s">
        <v>238</v>
      </c>
      <c r="AU348" s="244" t="s">
        <v>78</v>
      </c>
      <c r="AV348" s="13" t="s">
        <v>76</v>
      </c>
      <c r="AW348" s="13" t="s">
        <v>31</v>
      </c>
      <c r="AX348" s="13" t="s">
        <v>69</v>
      </c>
      <c r="AY348" s="244" t="s">
        <v>225</v>
      </c>
    </row>
    <row r="349" s="14" customFormat="1">
      <c r="A349" s="14"/>
      <c r="B349" s="245"/>
      <c r="C349" s="246"/>
      <c r="D349" s="233" t="s">
        <v>238</v>
      </c>
      <c r="E349" s="247" t="s">
        <v>19</v>
      </c>
      <c r="F349" s="248" t="s">
        <v>528</v>
      </c>
      <c r="G349" s="246"/>
      <c r="H349" s="249">
        <v>0.70599999999999996</v>
      </c>
      <c r="I349" s="250"/>
      <c r="J349" s="246"/>
      <c r="K349" s="246"/>
      <c r="L349" s="251"/>
      <c r="M349" s="252"/>
      <c r="N349" s="253"/>
      <c r="O349" s="253"/>
      <c r="P349" s="253"/>
      <c r="Q349" s="253"/>
      <c r="R349" s="253"/>
      <c r="S349" s="253"/>
      <c r="T349" s="254"/>
      <c r="U349" s="14"/>
      <c r="V349" s="14"/>
      <c r="W349" s="14"/>
      <c r="X349" s="14"/>
      <c r="Y349" s="14"/>
      <c r="Z349" s="14"/>
      <c r="AA349" s="14"/>
      <c r="AB349" s="14"/>
      <c r="AC349" s="14"/>
      <c r="AD349" s="14"/>
      <c r="AE349" s="14"/>
      <c r="AT349" s="255" t="s">
        <v>238</v>
      </c>
      <c r="AU349" s="255" t="s">
        <v>78</v>
      </c>
      <c r="AV349" s="14" t="s">
        <v>78</v>
      </c>
      <c r="AW349" s="14" t="s">
        <v>31</v>
      </c>
      <c r="AX349" s="14" t="s">
        <v>69</v>
      </c>
      <c r="AY349" s="255" t="s">
        <v>225</v>
      </c>
    </row>
    <row r="350" s="16" customFormat="1">
      <c r="A350" s="16"/>
      <c r="B350" s="267"/>
      <c r="C350" s="268"/>
      <c r="D350" s="233" t="s">
        <v>238</v>
      </c>
      <c r="E350" s="269" t="s">
        <v>19</v>
      </c>
      <c r="F350" s="270" t="s">
        <v>245</v>
      </c>
      <c r="G350" s="268"/>
      <c r="H350" s="271">
        <v>88.382999999999996</v>
      </c>
      <c r="I350" s="272"/>
      <c r="J350" s="268"/>
      <c r="K350" s="268"/>
      <c r="L350" s="273"/>
      <c r="M350" s="274"/>
      <c r="N350" s="275"/>
      <c r="O350" s="275"/>
      <c r="P350" s="275"/>
      <c r="Q350" s="275"/>
      <c r="R350" s="275"/>
      <c r="S350" s="275"/>
      <c r="T350" s="276"/>
      <c r="U350" s="16"/>
      <c r="V350" s="16"/>
      <c r="W350" s="16"/>
      <c r="X350" s="16"/>
      <c r="Y350" s="16"/>
      <c r="Z350" s="16"/>
      <c r="AA350" s="16"/>
      <c r="AB350" s="16"/>
      <c r="AC350" s="16"/>
      <c r="AD350" s="16"/>
      <c r="AE350" s="16"/>
      <c r="AT350" s="277" t="s">
        <v>238</v>
      </c>
      <c r="AU350" s="277" t="s">
        <v>78</v>
      </c>
      <c r="AV350" s="16" t="s">
        <v>232</v>
      </c>
      <c r="AW350" s="16" t="s">
        <v>31</v>
      </c>
      <c r="AX350" s="16" t="s">
        <v>76</v>
      </c>
      <c r="AY350" s="277" t="s">
        <v>225</v>
      </c>
    </row>
    <row r="351" s="2" customFormat="1" ht="37.8" customHeight="1">
      <c r="A351" s="39"/>
      <c r="B351" s="40"/>
      <c r="C351" s="215" t="s">
        <v>529</v>
      </c>
      <c r="D351" s="215" t="s">
        <v>227</v>
      </c>
      <c r="E351" s="216" t="s">
        <v>530</v>
      </c>
      <c r="F351" s="217" t="s">
        <v>531</v>
      </c>
      <c r="G351" s="218" t="s">
        <v>290</v>
      </c>
      <c r="H351" s="219">
        <v>113.45</v>
      </c>
      <c r="I351" s="220"/>
      <c r="J351" s="221">
        <f>ROUND(I351*H351,2)</f>
        <v>0</v>
      </c>
      <c r="K351" s="217" t="s">
        <v>249</v>
      </c>
      <c r="L351" s="45"/>
      <c r="M351" s="222" t="s">
        <v>19</v>
      </c>
      <c r="N351" s="223" t="s">
        <v>40</v>
      </c>
      <c r="O351" s="85"/>
      <c r="P351" s="224">
        <f>O351*H351</f>
        <v>0</v>
      </c>
      <c r="Q351" s="224">
        <v>0.0085961600000000003</v>
      </c>
      <c r="R351" s="224">
        <f>Q351*H351</f>
        <v>0.97523435200000008</v>
      </c>
      <c r="S351" s="224">
        <v>0</v>
      </c>
      <c r="T351" s="225">
        <f>S351*H351</f>
        <v>0</v>
      </c>
      <c r="U351" s="39"/>
      <c r="V351" s="39"/>
      <c r="W351" s="39"/>
      <c r="X351" s="39"/>
      <c r="Y351" s="39"/>
      <c r="Z351" s="39"/>
      <c r="AA351" s="39"/>
      <c r="AB351" s="39"/>
      <c r="AC351" s="39"/>
      <c r="AD351" s="39"/>
      <c r="AE351" s="39"/>
      <c r="AR351" s="226" t="s">
        <v>232</v>
      </c>
      <c r="AT351" s="226" t="s">
        <v>227</v>
      </c>
      <c r="AU351" s="226" t="s">
        <v>78</v>
      </c>
      <c r="AY351" s="18" t="s">
        <v>225</v>
      </c>
      <c r="BE351" s="227">
        <f>IF(N351="základní",J351,0)</f>
        <v>0</v>
      </c>
      <c r="BF351" s="227">
        <f>IF(N351="snížená",J351,0)</f>
        <v>0</v>
      </c>
      <c r="BG351" s="227">
        <f>IF(N351="zákl. přenesená",J351,0)</f>
        <v>0</v>
      </c>
      <c r="BH351" s="227">
        <f>IF(N351="sníž. přenesená",J351,0)</f>
        <v>0</v>
      </c>
      <c r="BI351" s="227">
        <f>IF(N351="nulová",J351,0)</f>
        <v>0</v>
      </c>
      <c r="BJ351" s="18" t="s">
        <v>76</v>
      </c>
      <c r="BK351" s="227">
        <f>ROUND(I351*H351,2)</f>
        <v>0</v>
      </c>
      <c r="BL351" s="18" t="s">
        <v>232</v>
      </c>
      <c r="BM351" s="226" t="s">
        <v>532</v>
      </c>
    </row>
    <row r="352" s="2" customFormat="1">
      <c r="A352" s="39"/>
      <c r="B352" s="40"/>
      <c r="C352" s="41"/>
      <c r="D352" s="228" t="s">
        <v>234</v>
      </c>
      <c r="E352" s="41"/>
      <c r="F352" s="229" t="s">
        <v>533</v>
      </c>
      <c r="G352" s="41"/>
      <c r="H352" s="41"/>
      <c r="I352" s="230"/>
      <c r="J352" s="41"/>
      <c r="K352" s="41"/>
      <c r="L352" s="45"/>
      <c r="M352" s="231"/>
      <c r="N352" s="232"/>
      <c r="O352" s="85"/>
      <c r="P352" s="85"/>
      <c r="Q352" s="85"/>
      <c r="R352" s="85"/>
      <c r="S352" s="85"/>
      <c r="T352" s="86"/>
      <c r="U352" s="39"/>
      <c r="V352" s="39"/>
      <c r="W352" s="39"/>
      <c r="X352" s="39"/>
      <c r="Y352" s="39"/>
      <c r="Z352" s="39"/>
      <c r="AA352" s="39"/>
      <c r="AB352" s="39"/>
      <c r="AC352" s="39"/>
      <c r="AD352" s="39"/>
      <c r="AE352" s="39"/>
      <c r="AT352" s="18" t="s">
        <v>234</v>
      </c>
      <c r="AU352" s="18" t="s">
        <v>78</v>
      </c>
    </row>
    <row r="353" s="2" customFormat="1">
      <c r="A353" s="39"/>
      <c r="B353" s="40"/>
      <c r="C353" s="41"/>
      <c r="D353" s="233" t="s">
        <v>236</v>
      </c>
      <c r="E353" s="41"/>
      <c r="F353" s="234" t="s">
        <v>485</v>
      </c>
      <c r="G353" s="41"/>
      <c r="H353" s="41"/>
      <c r="I353" s="230"/>
      <c r="J353" s="41"/>
      <c r="K353" s="41"/>
      <c r="L353" s="45"/>
      <c r="M353" s="231"/>
      <c r="N353" s="232"/>
      <c r="O353" s="85"/>
      <c r="P353" s="85"/>
      <c r="Q353" s="85"/>
      <c r="R353" s="85"/>
      <c r="S353" s="85"/>
      <c r="T353" s="86"/>
      <c r="U353" s="39"/>
      <c r="V353" s="39"/>
      <c r="W353" s="39"/>
      <c r="X353" s="39"/>
      <c r="Y353" s="39"/>
      <c r="Z353" s="39"/>
      <c r="AA353" s="39"/>
      <c r="AB353" s="39"/>
      <c r="AC353" s="39"/>
      <c r="AD353" s="39"/>
      <c r="AE353" s="39"/>
      <c r="AT353" s="18" t="s">
        <v>236</v>
      </c>
      <c r="AU353" s="18" t="s">
        <v>78</v>
      </c>
    </row>
    <row r="354" s="13" customFormat="1">
      <c r="A354" s="13"/>
      <c r="B354" s="235"/>
      <c r="C354" s="236"/>
      <c r="D354" s="233" t="s">
        <v>238</v>
      </c>
      <c r="E354" s="237" t="s">
        <v>19</v>
      </c>
      <c r="F354" s="238" t="s">
        <v>534</v>
      </c>
      <c r="G354" s="236"/>
      <c r="H354" s="237" t="s">
        <v>19</v>
      </c>
      <c r="I354" s="239"/>
      <c r="J354" s="236"/>
      <c r="K354" s="236"/>
      <c r="L354" s="240"/>
      <c r="M354" s="241"/>
      <c r="N354" s="242"/>
      <c r="O354" s="242"/>
      <c r="P354" s="242"/>
      <c r="Q354" s="242"/>
      <c r="R354" s="242"/>
      <c r="S354" s="242"/>
      <c r="T354" s="243"/>
      <c r="U354" s="13"/>
      <c r="V354" s="13"/>
      <c r="W354" s="13"/>
      <c r="X354" s="13"/>
      <c r="Y354" s="13"/>
      <c r="Z354" s="13"/>
      <c r="AA354" s="13"/>
      <c r="AB354" s="13"/>
      <c r="AC354" s="13"/>
      <c r="AD354" s="13"/>
      <c r="AE354" s="13"/>
      <c r="AT354" s="244" t="s">
        <v>238</v>
      </c>
      <c r="AU354" s="244" t="s">
        <v>78</v>
      </c>
      <c r="AV354" s="13" t="s">
        <v>76</v>
      </c>
      <c r="AW354" s="13" t="s">
        <v>31</v>
      </c>
      <c r="AX354" s="13" t="s">
        <v>69</v>
      </c>
      <c r="AY354" s="244" t="s">
        <v>225</v>
      </c>
    </row>
    <row r="355" s="14" customFormat="1">
      <c r="A355" s="14"/>
      <c r="B355" s="245"/>
      <c r="C355" s="246"/>
      <c r="D355" s="233" t="s">
        <v>238</v>
      </c>
      <c r="E355" s="247" t="s">
        <v>19</v>
      </c>
      <c r="F355" s="248" t="s">
        <v>535</v>
      </c>
      <c r="G355" s="246"/>
      <c r="H355" s="249">
        <v>29.225000000000001</v>
      </c>
      <c r="I355" s="250"/>
      <c r="J355" s="246"/>
      <c r="K355" s="246"/>
      <c r="L355" s="251"/>
      <c r="M355" s="252"/>
      <c r="N355" s="253"/>
      <c r="O355" s="253"/>
      <c r="P355" s="253"/>
      <c r="Q355" s="253"/>
      <c r="R355" s="253"/>
      <c r="S355" s="253"/>
      <c r="T355" s="254"/>
      <c r="U355" s="14"/>
      <c r="V355" s="14"/>
      <c r="W355" s="14"/>
      <c r="X355" s="14"/>
      <c r="Y355" s="14"/>
      <c r="Z355" s="14"/>
      <c r="AA355" s="14"/>
      <c r="AB355" s="14"/>
      <c r="AC355" s="14"/>
      <c r="AD355" s="14"/>
      <c r="AE355" s="14"/>
      <c r="AT355" s="255" t="s">
        <v>238</v>
      </c>
      <c r="AU355" s="255" t="s">
        <v>78</v>
      </c>
      <c r="AV355" s="14" t="s">
        <v>78</v>
      </c>
      <c r="AW355" s="14" t="s">
        <v>31</v>
      </c>
      <c r="AX355" s="14" t="s">
        <v>69</v>
      </c>
      <c r="AY355" s="255" t="s">
        <v>225</v>
      </c>
    </row>
    <row r="356" s="14" customFormat="1">
      <c r="A356" s="14"/>
      <c r="B356" s="245"/>
      <c r="C356" s="246"/>
      <c r="D356" s="233" t="s">
        <v>238</v>
      </c>
      <c r="E356" s="247" t="s">
        <v>19</v>
      </c>
      <c r="F356" s="248" t="s">
        <v>536</v>
      </c>
      <c r="G356" s="246"/>
      <c r="H356" s="249">
        <v>12.125</v>
      </c>
      <c r="I356" s="250"/>
      <c r="J356" s="246"/>
      <c r="K356" s="246"/>
      <c r="L356" s="251"/>
      <c r="M356" s="252"/>
      <c r="N356" s="253"/>
      <c r="O356" s="253"/>
      <c r="P356" s="253"/>
      <c r="Q356" s="253"/>
      <c r="R356" s="253"/>
      <c r="S356" s="253"/>
      <c r="T356" s="254"/>
      <c r="U356" s="14"/>
      <c r="V356" s="14"/>
      <c r="W356" s="14"/>
      <c r="X356" s="14"/>
      <c r="Y356" s="14"/>
      <c r="Z356" s="14"/>
      <c r="AA356" s="14"/>
      <c r="AB356" s="14"/>
      <c r="AC356" s="14"/>
      <c r="AD356" s="14"/>
      <c r="AE356" s="14"/>
      <c r="AT356" s="255" t="s">
        <v>238</v>
      </c>
      <c r="AU356" s="255" t="s">
        <v>78</v>
      </c>
      <c r="AV356" s="14" t="s">
        <v>78</v>
      </c>
      <c r="AW356" s="14" t="s">
        <v>31</v>
      </c>
      <c r="AX356" s="14" t="s">
        <v>69</v>
      </c>
      <c r="AY356" s="255" t="s">
        <v>225</v>
      </c>
    </row>
    <row r="357" s="14" customFormat="1">
      <c r="A357" s="14"/>
      <c r="B357" s="245"/>
      <c r="C357" s="246"/>
      <c r="D357" s="233" t="s">
        <v>238</v>
      </c>
      <c r="E357" s="247" t="s">
        <v>19</v>
      </c>
      <c r="F357" s="248" t="s">
        <v>537</v>
      </c>
      <c r="G357" s="246"/>
      <c r="H357" s="249">
        <v>-1.6000000000000001</v>
      </c>
      <c r="I357" s="250"/>
      <c r="J357" s="246"/>
      <c r="K357" s="246"/>
      <c r="L357" s="251"/>
      <c r="M357" s="252"/>
      <c r="N357" s="253"/>
      <c r="O357" s="253"/>
      <c r="P357" s="253"/>
      <c r="Q357" s="253"/>
      <c r="R357" s="253"/>
      <c r="S357" s="253"/>
      <c r="T357" s="254"/>
      <c r="U357" s="14"/>
      <c r="V357" s="14"/>
      <c r="W357" s="14"/>
      <c r="X357" s="14"/>
      <c r="Y357" s="14"/>
      <c r="Z357" s="14"/>
      <c r="AA357" s="14"/>
      <c r="AB357" s="14"/>
      <c r="AC357" s="14"/>
      <c r="AD357" s="14"/>
      <c r="AE357" s="14"/>
      <c r="AT357" s="255" t="s">
        <v>238</v>
      </c>
      <c r="AU357" s="255" t="s">
        <v>78</v>
      </c>
      <c r="AV357" s="14" t="s">
        <v>78</v>
      </c>
      <c r="AW357" s="14" t="s">
        <v>31</v>
      </c>
      <c r="AX357" s="14" t="s">
        <v>69</v>
      </c>
      <c r="AY357" s="255" t="s">
        <v>225</v>
      </c>
    </row>
    <row r="358" s="14" customFormat="1">
      <c r="A358" s="14"/>
      <c r="B358" s="245"/>
      <c r="C358" s="246"/>
      <c r="D358" s="233" t="s">
        <v>238</v>
      </c>
      <c r="E358" s="247" t="s">
        <v>19</v>
      </c>
      <c r="F358" s="248" t="s">
        <v>538</v>
      </c>
      <c r="G358" s="246"/>
      <c r="H358" s="249">
        <v>-0.47299999999999998</v>
      </c>
      <c r="I358" s="250"/>
      <c r="J358" s="246"/>
      <c r="K358" s="246"/>
      <c r="L358" s="251"/>
      <c r="M358" s="252"/>
      <c r="N358" s="253"/>
      <c r="O358" s="253"/>
      <c r="P358" s="253"/>
      <c r="Q358" s="253"/>
      <c r="R358" s="253"/>
      <c r="S358" s="253"/>
      <c r="T358" s="254"/>
      <c r="U358" s="14"/>
      <c r="V358" s="14"/>
      <c r="W358" s="14"/>
      <c r="X358" s="14"/>
      <c r="Y358" s="14"/>
      <c r="Z358" s="14"/>
      <c r="AA358" s="14"/>
      <c r="AB358" s="14"/>
      <c r="AC358" s="14"/>
      <c r="AD358" s="14"/>
      <c r="AE358" s="14"/>
      <c r="AT358" s="255" t="s">
        <v>238</v>
      </c>
      <c r="AU358" s="255" t="s">
        <v>78</v>
      </c>
      <c r="AV358" s="14" t="s">
        <v>78</v>
      </c>
      <c r="AW358" s="14" t="s">
        <v>31</v>
      </c>
      <c r="AX358" s="14" t="s">
        <v>69</v>
      </c>
      <c r="AY358" s="255" t="s">
        <v>225</v>
      </c>
    </row>
    <row r="359" s="14" customFormat="1">
      <c r="A359" s="14"/>
      <c r="B359" s="245"/>
      <c r="C359" s="246"/>
      <c r="D359" s="233" t="s">
        <v>238</v>
      </c>
      <c r="E359" s="247" t="s">
        <v>19</v>
      </c>
      <c r="F359" s="248" t="s">
        <v>539</v>
      </c>
      <c r="G359" s="246"/>
      <c r="H359" s="249">
        <v>-3.2789999999999999</v>
      </c>
      <c r="I359" s="250"/>
      <c r="J359" s="246"/>
      <c r="K359" s="246"/>
      <c r="L359" s="251"/>
      <c r="M359" s="252"/>
      <c r="N359" s="253"/>
      <c r="O359" s="253"/>
      <c r="P359" s="253"/>
      <c r="Q359" s="253"/>
      <c r="R359" s="253"/>
      <c r="S359" s="253"/>
      <c r="T359" s="254"/>
      <c r="U359" s="14"/>
      <c r="V359" s="14"/>
      <c r="W359" s="14"/>
      <c r="X359" s="14"/>
      <c r="Y359" s="14"/>
      <c r="Z359" s="14"/>
      <c r="AA359" s="14"/>
      <c r="AB359" s="14"/>
      <c r="AC359" s="14"/>
      <c r="AD359" s="14"/>
      <c r="AE359" s="14"/>
      <c r="AT359" s="255" t="s">
        <v>238</v>
      </c>
      <c r="AU359" s="255" t="s">
        <v>78</v>
      </c>
      <c r="AV359" s="14" t="s">
        <v>78</v>
      </c>
      <c r="AW359" s="14" t="s">
        <v>31</v>
      </c>
      <c r="AX359" s="14" t="s">
        <v>69</v>
      </c>
      <c r="AY359" s="255" t="s">
        <v>225</v>
      </c>
    </row>
    <row r="360" s="15" customFormat="1">
      <c r="A360" s="15"/>
      <c r="B360" s="256"/>
      <c r="C360" s="257"/>
      <c r="D360" s="233" t="s">
        <v>238</v>
      </c>
      <c r="E360" s="258" t="s">
        <v>129</v>
      </c>
      <c r="F360" s="259" t="s">
        <v>243</v>
      </c>
      <c r="G360" s="257"/>
      <c r="H360" s="260">
        <v>35.997999999999998</v>
      </c>
      <c r="I360" s="261"/>
      <c r="J360" s="257"/>
      <c r="K360" s="257"/>
      <c r="L360" s="262"/>
      <c r="M360" s="263"/>
      <c r="N360" s="264"/>
      <c r="O360" s="264"/>
      <c r="P360" s="264"/>
      <c r="Q360" s="264"/>
      <c r="R360" s="264"/>
      <c r="S360" s="264"/>
      <c r="T360" s="265"/>
      <c r="U360" s="15"/>
      <c r="V360" s="15"/>
      <c r="W360" s="15"/>
      <c r="X360" s="15"/>
      <c r="Y360" s="15"/>
      <c r="Z360" s="15"/>
      <c r="AA360" s="15"/>
      <c r="AB360" s="15"/>
      <c r="AC360" s="15"/>
      <c r="AD360" s="15"/>
      <c r="AE360" s="15"/>
      <c r="AT360" s="266" t="s">
        <v>238</v>
      </c>
      <c r="AU360" s="266" t="s">
        <v>78</v>
      </c>
      <c r="AV360" s="15" t="s">
        <v>244</v>
      </c>
      <c r="AW360" s="15" t="s">
        <v>31</v>
      </c>
      <c r="AX360" s="15" t="s">
        <v>69</v>
      </c>
      <c r="AY360" s="266" t="s">
        <v>225</v>
      </c>
    </row>
    <row r="361" s="13" customFormat="1">
      <c r="A361" s="13"/>
      <c r="B361" s="235"/>
      <c r="C361" s="236"/>
      <c r="D361" s="233" t="s">
        <v>238</v>
      </c>
      <c r="E361" s="237" t="s">
        <v>19</v>
      </c>
      <c r="F361" s="238" t="s">
        <v>491</v>
      </c>
      <c r="G361" s="236"/>
      <c r="H361" s="237" t="s">
        <v>19</v>
      </c>
      <c r="I361" s="239"/>
      <c r="J361" s="236"/>
      <c r="K361" s="236"/>
      <c r="L361" s="240"/>
      <c r="M361" s="241"/>
      <c r="N361" s="242"/>
      <c r="O361" s="242"/>
      <c r="P361" s="242"/>
      <c r="Q361" s="242"/>
      <c r="R361" s="242"/>
      <c r="S361" s="242"/>
      <c r="T361" s="243"/>
      <c r="U361" s="13"/>
      <c r="V361" s="13"/>
      <c r="W361" s="13"/>
      <c r="X361" s="13"/>
      <c r="Y361" s="13"/>
      <c r="Z361" s="13"/>
      <c r="AA361" s="13"/>
      <c r="AB361" s="13"/>
      <c r="AC361" s="13"/>
      <c r="AD361" s="13"/>
      <c r="AE361" s="13"/>
      <c r="AT361" s="244" t="s">
        <v>238</v>
      </c>
      <c r="AU361" s="244" t="s">
        <v>78</v>
      </c>
      <c r="AV361" s="13" t="s">
        <v>76</v>
      </c>
      <c r="AW361" s="13" t="s">
        <v>31</v>
      </c>
      <c r="AX361" s="13" t="s">
        <v>69</v>
      </c>
      <c r="AY361" s="244" t="s">
        <v>225</v>
      </c>
    </row>
    <row r="362" s="14" customFormat="1">
      <c r="A362" s="14"/>
      <c r="B362" s="245"/>
      <c r="C362" s="246"/>
      <c r="D362" s="233" t="s">
        <v>238</v>
      </c>
      <c r="E362" s="247" t="s">
        <v>19</v>
      </c>
      <c r="F362" s="248" t="s">
        <v>540</v>
      </c>
      <c r="G362" s="246"/>
      <c r="H362" s="249">
        <v>23.59</v>
      </c>
      <c r="I362" s="250"/>
      <c r="J362" s="246"/>
      <c r="K362" s="246"/>
      <c r="L362" s="251"/>
      <c r="M362" s="252"/>
      <c r="N362" s="253"/>
      <c r="O362" s="253"/>
      <c r="P362" s="253"/>
      <c r="Q362" s="253"/>
      <c r="R362" s="253"/>
      <c r="S362" s="253"/>
      <c r="T362" s="254"/>
      <c r="U362" s="14"/>
      <c r="V362" s="14"/>
      <c r="W362" s="14"/>
      <c r="X362" s="14"/>
      <c r="Y362" s="14"/>
      <c r="Z362" s="14"/>
      <c r="AA362" s="14"/>
      <c r="AB362" s="14"/>
      <c r="AC362" s="14"/>
      <c r="AD362" s="14"/>
      <c r="AE362" s="14"/>
      <c r="AT362" s="255" t="s">
        <v>238</v>
      </c>
      <c r="AU362" s="255" t="s">
        <v>78</v>
      </c>
      <c r="AV362" s="14" t="s">
        <v>78</v>
      </c>
      <c r="AW362" s="14" t="s">
        <v>31</v>
      </c>
      <c r="AX362" s="14" t="s">
        <v>69</v>
      </c>
      <c r="AY362" s="255" t="s">
        <v>225</v>
      </c>
    </row>
    <row r="363" s="14" customFormat="1">
      <c r="A363" s="14"/>
      <c r="B363" s="245"/>
      <c r="C363" s="246"/>
      <c r="D363" s="233" t="s">
        <v>238</v>
      </c>
      <c r="E363" s="247" t="s">
        <v>19</v>
      </c>
      <c r="F363" s="248" t="s">
        <v>541</v>
      </c>
      <c r="G363" s="246"/>
      <c r="H363" s="249">
        <v>-4.2069999999999999</v>
      </c>
      <c r="I363" s="250"/>
      <c r="J363" s="246"/>
      <c r="K363" s="246"/>
      <c r="L363" s="251"/>
      <c r="M363" s="252"/>
      <c r="N363" s="253"/>
      <c r="O363" s="253"/>
      <c r="P363" s="253"/>
      <c r="Q363" s="253"/>
      <c r="R363" s="253"/>
      <c r="S363" s="253"/>
      <c r="T363" s="254"/>
      <c r="U363" s="14"/>
      <c r="V363" s="14"/>
      <c r="W363" s="14"/>
      <c r="X363" s="14"/>
      <c r="Y363" s="14"/>
      <c r="Z363" s="14"/>
      <c r="AA363" s="14"/>
      <c r="AB363" s="14"/>
      <c r="AC363" s="14"/>
      <c r="AD363" s="14"/>
      <c r="AE363" s="14"/>
      <c r="AT363" s="255" t="s">
        <v>238</v>
      </c>
      <c r="AU363" s="255" t="s">
        <v>78</v>
      </c>
      <c r="AV363" s="14" t="s">
        <v>78</v>
      </c>
      <c r="AW363" s="14" t="s">
        <v>31</v>
      </c>
      <c r="AX363" s="14" t="s">
        <v>69</v>
      </c>
      <c r="AY363" s="255" t="s">
        <v>225</v>
      </c>
    </row>
    <row r="364" s="14" customFormat="1">
      <c r="A364" s="14"/>
      <c r="B364" s="245"/>
      <c r="C364" s="246"/>
      <c r="D364" s="233" t="s">
        <v>238</v>
      </c>
      <c r="E364" s="247" t="s">
        <v>19</v>
      </c>
      <c r="F364" s="248" t="s">
        <v>542</v>
      </c>
      <c r="G364" s="246"/>
      <c r="H364" s="249">
        <v>-3.2400000000000002</v>
      </c>
      <c r="I364" s="250"/>
      <c r="J364" s="246"/>
      <c r="K364" s="246"/>
      <c r="L364" s="251"/>
      <c r="M364" s="252"/>
      <c r="N364" s="253"/>
      <c r="O364" s="253"/>
      <c r="P364" s="253"/>
      <c r="Q364" s="253"/>
      <c r="R364" s="253"/>
      <c r="S364" s="253"/>
      <c r="T364" s="254"/>
      <c r="U364" s="14"/>
      <c r="V364" s="14"/>
      <c r="W364" s="14"/>
      <c r="X364" s="14"/>
      <c r="Y364" s="14"/>
      <c r="Z364" s="14"/>
      <c r="AA364" s="14"/>
      <c r="AB364" s="14"/>
      <c r="AC364" s="14"/>
      <c r="AD364" s="14"/>
      <c r="AE364" s="14"/>
      <c r="AT364" s="255" t="s">
        <v>238</v>
      </c>
      <c r="AU364" s="255" t="s">
        <v>78</v>
      </c>
      <c r="AV364" s="14" t="s">
        <v>78</v>
      </c>
      <c r="AW364" s="14" t="s">
        <v>31</v>
      </c>
      <c r="AX364" s="14" t="s">
        <v>69</v>
      </c>
      <c r="AY364" s="255" t="s">
        <v>225</v>
      </c>
    </row>
    <row r="365" s="14" customFormat="1">
      <c r="A365" s="14"/>
      <c r="B365" s="245"/>
      <c r="C365" s="246"/>
      <c r="D365" s="233" t="s">
        <v>238</v>
      </c>
      <c r="E365" s="247" t="s">
        <v>19</v>
      </c>
      <c r="F365" s="248" t="s">
        <v>543</v>
      </c>
      <c r="G365" s="246"/>
      <c r="H365" s="249">
        <v>10.359999999999999</v>
      </c>
      <c r="I365" s="250"/>
      <c r="J365" s="246"/>
      <c r="K365" s="246"/>
      <c r="L365" s="251"/>
      <c r="M365" s="252"/>
      <c r="N365" s="253"/>
      <c r="O365" s="253"/>
      <c r="P365" s="253"/>
      <c r="Q365" s="253"/>
      <c r="R365" s="253"/>
      <c r="S365" s="253"/>
      <c r="T365" s="254"/>
      <c r="U365" s="14"/>
      <c r="V365" s="14"/>
      <c r="W365" s="14"/>
      <c r="X365" s="14"/>
      <c r="Y365" s="14"/>
      <c r="Z365" s="14"/>
      <c r="AA365" s="14"/>
      <c r="AB365" s="14"/>
      <c r="AC365" s="14"/>
      <c r="AD365" s="14"/>
      <c r="AE365" s="14"/>
      <c r="AT365" s="255" t="s">
        <v>238</v>
      </c>
      <c r="AU365" s="255" t="s">
        <v>78</v>
      </c>
      <c r="AV365" s="14" t="s">
        <v>78</v>
      </c>
      <c r="AW365" s="14" t="s">
        <v>31</v>
      </c>
      <c r="AX365" s="14" t="s">
        <v>69</v>
      </c>
      <c r="AY365" s="255" t="s">
        <v>225</v>
      </c>
    </row>
    <row r="366" s="14" customFormat="1">
      <c r="A366" s="14"/>
      <c r="B366" s="245"/>
      <c r="C366" s="246"/>
      <c r="D366" s="233" t="s">
        <v>238</v>
      </c>
      <c r="E366" s="247" t="s">
        <v>19</v>
      </c>
      <c r="F366" s="248" t="s">
        <v>544</v>
      </c>
      <c r="G366" s="246"/>
      <c r="H366" s="249">
        <v>-1.54</v>
      </c>
      <c r="I366" s="250"/>
      <c r="J366" s="246"/>
      <c r="K366" s="246"/>
      <c r="L366" s="251"/>
      <c r="M366" s="252"/>
      <c r="N366" s="253"/>
      <c r="O366" s="253"/>
      <c r="P366" s="253"/>
      <c r="Q366" s="253"/>
      <c r="R366" s="253"/>
      <c r="S366" s="253"/>
      <c r="T366" s="254"/>
      <c r="U366" s="14"/>
      <c r="V366" s="14"/>
      <c r="W366" s="14"/>
      <c r="X366" s="14"/>
      <c r="Y366" s="14"/>
      <c r="Z366" s="14"/>
      <c r="AA366" s="14"/>
      <c r="AB366" s="14"/>
      <c r="AC366" s="14"/>
      <c r="AD366" s="14"/>
      <c r="AE366" s="14"/>
      <c r="AT366" s="255" t="s">
        <v>238</v>
      </c>
      <c r="AU366" s="255" t="s">
        <v>78</v>
      </c>
      <c r="AV366" s="14" t="s">
        <v>78</v>
      </c>
      <c r="AW366" s="14" t="s">
        <v>31</v>
      </c>
      <c r="AX366" s="14" t="s">
        <v>69</v>
      </c>
      <c r="AY366" s="255" t="s">
        <v>225</v>
      </c>
    </row>
    <row r="367" s="13" customFormat="1">
      <c r="A367" s="13"/>
      <c r="B367" s="235"/>
      <c r="C367" s="236"/>
      <c r="D367" s="233" t="s">
        <v>238</v>
      </c>
      <c r="E367" s="237" t="s">
        <v>19</v>
      </c>
      <c r="F367" s="238" t="s">
        <v>495</v>
      </c>
      <c r="G367" s="236"/>
      <c r="H367" s="237" t="s">
        <v>19</v>
      </c>
      <c r="I367" s="239"/>
      <c r="J367" s="236"/>
      <c r="K367" s="236"/>
      <c r="L367" s="240"/>
      <c r="M367" s="241"/>
      <c r="N367" s="242"/>
      <c r="O367" s="242"/>
      <c r="P367" s="242"/>
      <c r="Q367" s="242"/>
      <c r="R367" s="242"/>
      <c r="S367" s="242"/>
      <c r="T367" s="243"/>
      <c r="U367" s="13"/>
      <c r="V367" s="13"/>
      <c r="W367" s="13"/>
      <c r="X367" s="13"/>
      <c r="Y367" s="13"/>
      <c r="Z367" s="13"/>
      <c r="AA367" s="13"/>
      <c r="AB367" s="13"/>
      <c r="AC367" s="13"/>
      <c r="AD367" s="13"/>
      <c r="AE367" s="13"/>
      <c r="AT367" s="244" t="s">
        <v>238</v>
      </c>
      <c r="AU367" s="244" t="s">
        <v>78</v>
      </c>
      <c r="AV367" s="13" t="s">
        <v>76</v>
      </c>
      <c r="AW367" s="13" t="s">
        <v>31</v>
      </c>
      <c r="AX367" s="13" t="s">
        <v>69</v>
      </c>
      <c r="AY367" s="244" t="s">
        <v>225</v>
      </c>
    </row>
    <row r="368" s="14" customFormat="1">
      <c r="A368" s="14"/>
      <c r="B368" s="245"/>
      <c r="C368" s="246"/>
      <c r="D368" s="233" t="s">
        <v>238</v>
      </c>
      <c r="E368" s="247" t="s">
        <v>19</v>
      </c>
      <c r="F368" s="248" t="s">
        <v>545</v>
      </c>
      <c r="G368" s="246"/>
      <c r="H368" s="249">
        <v>8.0980000000000008</v>
      </c>
      <c r="I368" s="250"/>
      <c r="J368" s="246"/>
      <c r="K368" s="246"/>
      <c r="L368" s="251"/>
      <c r="M368" s="252"/>
      <c r="N368" s="253"/>
      <c r="O368" s="253"/>
      <c r="P368" s="253"/>
      <c r="Q368" s="253"/>
      <c r="R368" s="253"/>
      <c r="S368" s="253"/>
      <c r="T368" s="254"/>
      <c r="U368" s="14"/>
      <c r="V368" s="14"/>
      <c r="W368" s="14"/>
      <c r="X368" s="14"/>
      <c r="Y368" s="14"/>
      <c r="Z368" s="14"/>
      <c r="AA368" s="14"/>
      <c r="AB368" s="14"/>
      <c r="AC368" s="14"/>
      <c r="AD368" s="14"/>
      <c r="AE368" s="14"/>
      <c r="AT368" s="255" t="s">
        <v>238</v>
      </c>
      <c r="AU368" s="255" t="s">
        <v>78</v>
      </c>
      <c r="AV368" s="14" t="s">
        <v>78</v>
      </c>
      <c r="AW368" s="14" t="s">
        <v>31</v>
      </c>
      <c r="AX368" s="14" t="s">
        <v>69</v>
      </c>
      <c r="AY368" s="255" t="s">
        <v>225</v>
      </c>
    </row>
    <row r="369" s="14" customFormat="1">
      <c r="A369" s="14"/>
      <c r="B369" s="245"/>
      <c r="C369" s="246"/>
      <c r="D369" s="233" t="s">
        <v>238</v>
      </c>
      <c r="E369" s="247" t="s">
        <v>19</v>
      </c>
      <c r="F369" s="248" t="s">
        <v>546</v>
      </c>
      <c r="G369" s="246"/>
      <c r="H369" s="249">
        <v>16.449999999999999</v>
      </c>
      <c r="I369" s="250"/>
      <c r="J369" s="246"/>
      <c r="K369" s="246"/>
      <c r="L369" s="251"/>
      <c r="M369" s="252"/>
      <c r="N369" s="253"/>
      <c r="O369" s="253"/>
      <c r="P369" s="253"/>
      <c r="Q369" s="253"/>
      <c r="R369" s="253"/>
      <c r="S369" s="253"/>
      <c r="T369" s="254"/>
      <c r="U369" s="14"/>
      <c r="V369" s="14"/>
      <c r="W369" s="14"/>
      <c r="X369" s="14"/>
      <c r="Y369" s="14"/>
      <c r="Z369" s="14"/>
      <c r="AA369" s="14"/>
      <c r="AB369" s="14"/>
      <c r="AC369" s="14"/>
      <c r="AD369" s="14"/>
      <c r="AE369" s="14"/>
      <c r="AT369" s="255" t="s">
        <v>238</v>
      </c>
      <c r="AU369" s="255" t="s">
        <v>78</v>
      </c>
      <c r="AV369" s="14" t="s">
        <v>78</v>
      </c>
      <c r="AW369" s="14" t="s">
        <v>31</v>
      </c>
      <c r="AX369" s="14" t="s">
        <v>69</v>
      </c>
      <c r="AY369" s="255" t="s">
        <v>225</v>
      </c>
    </row>
    <row r="370" s="14" customFormat="1">
      <c r="A370" s="14"/>
      <c r="B370" s="245"/>
      <c r="C370" s="246"/>
      <c r="D370" s="233" t="s">
        <v>238</v>
      </c>
      <c r="E370" s="247" t="s">
        <v>19</v>
      </c>
      <c r="F370" s="248" t="s">
        <v>543</v>
      </c>
      <c r="G370" s="246"/>
      <c r="H370" s="249">
        <v>10.359999999999999</v>
      </c>
      <c r="I370" s="250"/>
      <c r="J370" s="246"/>
      <c r="K370" s="246"/>
      <c r="L370" s="251"/>
      <c r="M370" s="252"/>
      <c r="N370" s="253"/>
      <c r="O370" s="253"/>
      <c r="P370" s="253"/>
      <c r="Q370" s="253"/>
      <c r="R370" s="253"/>
      <c r="S370" s="253"/>
      <c r="T370" s="254"/>
      <c r="U370" s="14"/>
      <c r="V370" s="14"/>
      <c r="W370" s="14"/>
      <c r="X370" s="14"/>
      <c r="Y370" s="14"/>
      <c r="Z370" s="14"/>
      <c r="AA370" s="14"/>
      <c r="AB370" s="14"/>
      <c r="AC370" s="14"/>
      <c r="AD370" s="14"/>
      <c r="AE370" s="14"/>
      <c r="AT370" s="255" t="s">
        <v>238</v>
      </c>
      <c r="AU370" s="255" t="s">
        <v>78</v>
      </c>
      <c r="AV370" s="14" t="s">
        <v>78</v>
      </c>
      <c r="AW370" s="14" t="s">
        <v>31</v>
      </c>
      <c r="AX370" s="14" t="s">
        <v>69</v>
      </c>
      <c r="AY370" s="255" t="s">
        <v>225</v>
      </c>
    </row>
    <row r="371" s="13" customFormat="1">
      <c r="A371" s="13"/>
      <c r="B371" s="235"/>
      <c r="C371" s="236"/>
      <c r="D371" s="233" t="s">
        <v>238</v>
      </c>
      <c r="E371" s="237" t="s">
        <v>19</v>
      </c>
      <c r="F371" s="238" t="s">
        <v>506</v>
      </c>
      <c r="G371" s="236"/>
      <c r="H371" s="237" t="s">
        <v>19</v>
      </c>
      <c r="I371" s="239"/>
      <c r="J371" s="236"/>
      <c r="K371" s="236"/>
      <c r="L371" s="240"/>
      <c r="M371" s="241"/>
      <c r="N371" s="242"/>
      <c r="O371" s="242"/>
      <c r="P371" s="242"/>
      <c r="Q371" s="242"/>
      <c r="R371" s="242"/>
      <c r="S371" s="242"/>
      <c r="T371" s="243"/>
      <c r="U371" s="13"/>
      <c r="V371" s="13"/>
      <c r="W371" s="13"/>
      <c r="X371" s="13"/>
      <c r="Y371" s="13"/>
      <c r="Z371" s="13"/>
      <c r="AA371" s="13"/>
      <c r="AB371" s="13"/>
      <c r="AC371" s="13"/>
      <c r="AD371" s="13"/>
      <c r="AE371" s="13"/>
      <c r="AT371" s="244" t="s">
        <v>238</v>
      </c>
      <c r="AU371" s="244" t="s">
        <v>78</v>
      </c>
      <c r="AV371" s="13" t="s">
        <v>76</v>
      </c>
      <c r="AW371" s="13" t="s">
        <v>31</v>
      </c>
      <c r="AX371" s="13" t="s">
        <v>69</v>
      </c>
      <c r="AY371" s="244" t="s">
        <v>225</v>
      </c>
    </row>
    <row r="372" s="14" customFormat="1">
      <c r="A372" s="14"/>
      <c r="B372" s="245"/>
      <c r="C372" s="246"/>
      <c r="D372" s="233" t="s">
        <v>238</v>
      </c>
      <c r="E372" s="247" t="s">
        <v>19</v>
      </c>
      <c r="F372" s="248" t="s">
        <v>547</v>
      </c>
      <c r="G372" s="246"/>
      <c r="H372" s="249">
        <v>29.085000000000001</v>
      </c>
      <c r="I372" s="250"/>
      <c r="J372" s="246"/>
      <c r="K372" s="246"/>
      <c r="L372" s="251"/>
      <c r="M372" s="252"/>
      <c r="N372" s="253"/>
      <c r="O372" s="253"/>
      <c r="P372" s="253"/>
      <c r="Q372" s="253"/>
      <c r="R372" s="253"/>
      <c r="S372" s="253"/>
      <c r="T372" s="254"/>
      <c r="U372" s="14"/>
      <c r="V372" s="14"/>
      <c r="W372" s="14"/>
      <c r="X372" s="14"/>
      <c r="Y372" s="14"/>
      <c r="Z372" s="14"/>
      <c r="AA372" s="14"/>
      <c r="AB372" s="14"/>
      <c r="AC372" s="14"/>
      <c r="AD372" s="14"/>
      <c r="AE372" s="14"/>
      <c r="AT372" s="255" t="s">
        <v>238</v>
      </c>
      <c r="AU372" s="255" t="s">
        <v>78</v>
      </c>
      <c r="AV372" s="14" t="s">
        <v>78</v>
      </c>
      <c r="AW372" s="14" t="s">
        <v>31</v>
      </c>
      <c r="AX372" s="14" t="s">
        <v>69</v>
      </c>
      <c r="AY372" s="255" t="s">
        <v>225</v>
      </c>
    </row>
    <row r="373" s="14" customFormat="1">
      <c r="A373" s="14"/>
      <c r="B373" s="245"/>
      <c r="C373" s="246"/>
      <c r="D373" s="233" t="s">
        <v>238</v>
      </c>
      <c r="E373" s="247" t="s">
        <v>19</v>
      </c>
      <c r="F373" s="248" t="s">
        <v>548</v>
      </c>
      <c r="G373" s="246"/>
      <c r="H373" s="249">
        <v>1.0329999999999999</v>
      </c>
      <c r="I373" s="250"/>
      <c r="J373" s="246"/>
      <c r="K373" s="246"/>
      <c r="L373" s="251"/>
      <c r="M373" s="252"/>
      <c r="N373" s="253"/>
      <c r="O373" s="253"/>
      <c r="P373" s="253"/>
      <c r="Q373" s="253"/>
      <c r="R373" s="253"/>
      <c r="S373" s="253"/>
      <c r="T373" s="254"/>
      <c r="U373" s="14"/>
      <c r="V373" s="14"/>
      <c r="W373" s="14"/>
      <c r="X373" s="14"/>
      <c r="Y373" s="14"/>
      <c r="Z373" s="14"/>
      <c r="AA373" s="14"/>
      <c r="AB373" s="14"/>
      <c r="AC373" s="14"/>
      <c r="AD373" s="14"/>
      <c r="AE373" s="14"/>
      <c r="AT373" s="255" t="s">
        <v>238</v>
      </c>
      <c r="AU373" s="255" t="s">
        <v>78</v>
      </c>
      <c r="AV373" s="14" t="s">
        <v>78</v>
      </c>
      <c r="AW373" s="14" t="s">
        <v>31</v>
      </c>
      <c r="AX373" s="14" t="s">
        <v>69</v>
      </c>
      <c r="AY373" s="255" t="s">
        <v>225</v>
      </c>
    </row>
    <row r="374" s="14" customFormat="1">
      <c r="A374" s="14"/>
      <c r="B374" s="245"/>
      <c r="C374" s="246"/>
      <c r="D374" s="233" t="s">
        <v>238</v>
      </c>
      <c r="E374" s="247" t="s">
        <v>19</v>
      </c>
      <c r="F374" s="248" t="s">
        <v>549</v>
      </c>
      <c r="G374" s="246"/>
      <c r="H374" s="249">
        <v>-2.1480000000000001</v>
      </c>
      <c r="I374" s="250"/>
      <c r="J374" s="246"/>
      <c r="K374" s="246"/>
      <c r="L374" s="251"/>
      <c r="M374" s="252"/>
      <c r="N374" s="253"/>
      <c r="O374" s="253"/>
      <c r="P374" s="253"/>
      <c r="Q374" s="253"/>
      <c r="R374" s="253"/>
      <c r="S374" s="253"/>
      <c r="T374" s="254"/>
      <c r="U374" s="14"/>
      <c r="V374" s="14"/>
      <c r="W374" s="14"/>
      <c r="X374" s="14"/>
      <c r="Y374" s="14"/>
      <c r="Z374" s="14"/>
      <c r="AA374" s="14"/>
      <c r="AB374" s="14"/>
      <c r="AC374" s="14"/>
      <c r="AD374" s="14"/>
      <c r="AE374" s="14"/>
      <c r="AT374" s="255" t="s">
        <v>238</v>
      </c>
      <c r="AU374" s="255" t="s">
        <v>78</v>
      </c>
      <c r="AV374" s="14" t="s">
        <v>78</v>
      </c>
      <c r="AW374" s="14" t="s">
        <v>31</v>
      </c>
      <c r="AX374" s="14" t="s">
        <v>69</v>
      </c>
      <c r="AY374" s="255" t="s">
        <v>225</v>
      </c>
    </row>
    <row r="375" s="14" customFormat="1">
      <c r="A375" s="14"/>
      <c r="B375" s="245"/>
      <c r="C375" s="246"/>
      <c r="D375" s="233" t="s">
        <v>238</v>
      </c>
      <c r="E375" s="247" t="s">
        <v>19</v>
      </c>
      <c r="F375" s="248" t="s">
        <v>550</v>
      </c>
      <c r="G375" s="246"/>
      <c r="H375" s="249">
        <v>-1.5029999999999999</v>
      </c>
      <c r="I375" s="250"/>
      <c r="J375" s="246"/>
      <c r="K375" s="246"/>
      <c r="L375" s="251"/>
      <c r="M375" s="252"/>
      <c r="N375" s="253"/>
      <c r="O375" s="253"/>
      <c r="P375" s="253"/>
      <c r="Q375" s="253"/>
      <c r="R375" s="253"/>
      <c r="S375" s="253"/>
      <c r="T375" s="254"/>
      <c r="U375" s="14"/>
      <c r="V375" s="14"/>
      <c r="W375" s="14"/>
      <c r="X375" s="14"/>
      <c r="Y375" s="14"/>
      <c r="Z375" s="14"/>
      <c r="AA375" s="14"/>
      <c r="AB375" s="14"/>
      <c r="AC375" s="14"/>
      <c r="AD375" s="14"/>
      <c r="AE375" s="14"/>
      <c r="AT375" s="255" t="s">
        <v>238</v>
      </c>
      <c r="AU375" s="255" t="s">
        <v>78</v>
      </c>
      <c r="AV375" s="14" t="s">
        <v>78</v>
      </c>
      <c r="AW375" s="14" t="s">
        <v>31</v>
      </c>
      <c r="AX375" s="14" t="s">
        <v>69</v>
      </c>
      <c r="AY375" s="255" t="s">
        <v>225</v>
      </c>
    </row>
    <row r="376" s="13" customFormat="1">
      <c r="A376" s="13"/>
      <c r="B376" s="235"/>
      <c r="C376" s="236"/>
      <c r="D376" s="233" t="s">
        <v>238</v>
      </c>
      <c r="E376" s="237" t="s">
        <v>19</v>
      </c>
      <c r="F376" s="238" t="s">
        <v>500</v>
      </c>
      <c r="G376" s="236"/>
      <c r="H376" s="237" t="s">
        <v>19</v>
      </c>
      <c r="I376" s="239"/>
      <c r="J376" s="236"/>
      <c r="K376" s="236"/>
      <c r="L376" s="240"/>
      <c r="M376" s="241"/>
      <c r="N376" s="242"/>
      <c r="O376" s="242"/>
      <c r="P376" s="242"/>
      <c r="Q376" s="242"/>
      <c r="R376" s="242"/>
      <c r="S376" s="242"/>
      <c r="T376" s="243"/>
      <c r="U376" s="13"/>
      <c r="V376" s="13"/>
      <c r="W376" s="13"/>
      <c r="X376" s="13"/>
      <c r="Y376" s="13"/>
      <c r="Z376" s="13"/>
      <c r="AA376" s="13"/>
      <c r="AB376" s="13"/>
      <c r="AC376" s="13"/>
      <c r="AD376" s="13"/>
      <c r="AE376" s="13"/>
      <c r="AT376" s="244" t="s">
        <v>238</v>
      </c>
      <c r="AU376" s="244" t="s">
        <v>78</v>
      </c>
      <c r="AV376" s="13" t="s">
        <v>76</v>
      </c>
      <c r="AW376" s="13" t="s">
        <v>31</v>
      </c>
      <c r="AX376" s="13" t="s">
        <v>69</v>
      </c>
      <c r="AY376" s="244" t="s">
        <v>225</v>
      </c>
    </row>
    <row r="377" s="14" customFormat="1">
      <c r="A377" s="14"/>
      <c r="B377" s="245"/>
      <c r="C377" s="246"/>
      <c r="D377" s="233" t="s">
        <v>238</v>
      </c>
      <c r="E377" s="247" t="s">
        <v>19</v>
      </c>
      <c r="F377" s="248" t="s">
        <v>551</v>
      </c>
      <c r="G377" s="246"/>
      <c r="H377" s="249">
        <v>27.173999999999999</v>
      </c>
      <c r="I377" s="250"/>
      <c r="J377" s="246"/>
      <c r="K377" s="246"/>
      <c r="L377" s="251"/>
      <c r="M377" s="252"/>
      <c r="N377" s="253"/>
      <c r="O377" s="253"/>
      <c r="P377" s="253"/>
      <c r="Q377" s="253"/>
      <c r="R377" s="253"/>
      <c r="S377" s="253"/>
      <c r="T377" s="254"/>
      <c r="U377" s="14"/>
      <c r="V377" s="14"/>
      <c r="W377" s="14"/>
      <c r="X377" s="14"/>
      <c r="Y377" s="14"/>
      <c r="Z377" s="14"/>
      <c r="AA377" s="14"/>
      <c r="AB377" s="14"/>
      <c r="AC377" s="14"/>
      <c r="AD377" s="14"/>
      <c r="AE377" s="14"/>
      <c r="AT377" s="255" t="s">
        <v>238</v>
      </c>
      <c r="AU377" s="255" t="s">
        <v>78</v>
      </c>
      <c r="AV377" s="14" t="s">
        <v>78</v>
      </c>
      <c r="AW377" s="14" t="s">
        <v>31</v>
      </c>
      <c r="AX377" s="14" t="s">
        <v>69</v>
      </c>
      <c r="AY377" s="255" t="s">
        <v>225</v>
      </c>
    </row>
    <row r="378" s="14" customFormat="1">
      <c r="A378" s="14"/>
      <c r="B378" s="245"/>
      <c r="C378" s="246"/>
      <c r="D378" s="233" t="s">
        <v>238</v>
      </c>
      <c r="E378" s="247" t="s">
        <v>19</v>
      </c>
      <c r="F378" s="248" t="s">
        <v>552</v>
      </c>
      <c r="G378" s="246"/>
      <c r="H378" s="249">
        <v>-2.649</v>
      </c>
      <c r="I378" s="250"/>
      <c r="J378" s="246"/>
      <c r="K378" s="246"/>
      <c r="L378" s="251"/>
      <c r="M378" s="252"/>
      <c r="N378" s="253"/>
      <c r="O378" s="253"/>
      <c r="P378" s="253"/>
      <c r="Q378" s="253"/>
      <c r="R378" s="253"/>
      <c r="S378" s="253"/>
      <c r="T378" s="254"/>
      <c r="U378" s="14"/>
      <c r="V378" s="14"/>
      <c r="W378" s="14"/>
      <c r="X378" s="14"/>
      <c r="Y378" s="14"/>
      <c r="Z378" s="14"/>
      <c r="AA378" s="14"/>
      <c r="AB378" s="14"/>
      <c r="AC378" s="14"/>
      <c r="AD378" s="14"/>
      <c r="AE378" s="14"/>
      <c r="AT378" s="255" t="s">
        <v>238</v>
      </c>
      <c r="AU378" s="255" t="s">
        <v>78</v>
      </c>
      <c r="AV378" s="14" t="s">
        <v>78</v>
      </c>
      <c r="AW378" s="14" t="s">
        <v>31</v>
      </c>
      <c r="AX378" s="14" t="s">
        <v>69</v>
      </c>
      <c r="AY378" s="255" t="s">
        <v>225</v>
      </c>
    </row>
    <row r="379" s="14" customFormat="1">
      <c r="A379" s="14"/>
      <c r="B379" s="245"/>
      <c r="C379" s="246"/>
      <c r="D379" s="233" t="s">
        <v>238</v>
      </c>
      <c r="E379" s="247" t="s">
        <v>19</v>
      </c>
      <c r="F379" s="248" t="s">
        <v>553</v>
      </c>
      <c r="G379" s="246"/>
      <c r="H379" s="249">
        <v>-4.2960000000000003</v>
      </c>
      <c r="I379" s="250"/>
      <c r="J379" s="246"/>
      <c r="K379" s="246"/>
      <c r="L379" s="251"/>
      <c r="M379" s="252"/>
      <c r="N379" s="253"/>
      <c r="O379" s="253"/>
      <c r="P379" s="253"/>
      <c r="Q379" s="253"/>
      <c r="R379" s="253"/>
      <c r="S379" s="253"/>
      <c r="T379" s="254"/>
      <c r="U379" s="14"/>
      <c r="V379" s="14"/>
      <c r="W379" s="14"/>
      <c r="X379" s="14"/>
      <c r="Y379" s="14"/>
      <c r="Z379" s="14"/>
      <c r="AA379" s="14"/>
      <c r="AB379" s="14"/>
      <c r="AC379" s="14"/>
      <c r="AD379" s="14"/>
      <c r="AE379" s="14"/>
      <c r="AT379" s="255" t="s">
        <v>238</v>
      </c>
      <c r="AU379" s="255" t="s">
        <v>78</v>
      </c>
      <c r="AV379" s="14" t="s">
        <v>78</v>
      </c>
      <c r="AW379" s="14" t="s">
        <v>31</v>
      </c>
      <c r="AX379" s="14" t="s">
        <v>69</v>
      </c>
      <c r="AY379" s="255" t="s">
        <v>225</v>
      </c>
    </row>
    <row r="380" s="14" customFormat="1">
      <c r="A380" s="14"/>
      <c r="B380" s="245"/>
      <c r="C380" s="246"/>
      <c r="D380" s="233" t="s">
        <v>238</v>
      </c>
      <c r="E380" s="247" t="s">
        <v>19</v>
      </c>
      <c r="F380" s="248" t="s">
        <v>554</v>
      </c>
      <c r="G380" s="246"/>
      <c r="H380" s="249">
        <v>6.883</v>
      </c>
      <c r="I380" s="250"/>
      <c r="J380" s="246"/>
      <c r="K380" s="246"/>
      <c r="L380" s="251"/>
      <c r="M380" s="252"/>
      <c r="N380" s="253"/>
      <c r="O380" s="253"/>
      <c r="P380" s="253"/>
      <c r="Q380" s="253"/>
      <c r="R380" s="253"/>
      <c r="S380" s="253"/>
      <c r="T380" s="254"/>
      <c r="U380" s="14"/>
      <c r="V380" s="14"/>
      <c r="W380" s="14"/>
      <c r="X380" s="14"/>
      <c r="Y380" s="14"/>
      <c r="Z380" s="14"/>
      <c r="AA380" s="14"/>
      <c r="AB380" s="14"/>
      <c r="AC380" s="14"/>
      <c r="AD380" s="14"/>
      <c r="AE380" s="14"/>
      <c r="AT380" s="255" t="s">
        <v>238</v>
      </c>
      <c r="AU380" s="255" t="s">
        <v>78</v>
      </c>
      <c r="AV380" s="14" t="s">
        <v>78</v>
      </c>
      <c r="AW380" s="14" t="s">
        <v>31</v>
      </c>
      <c r="AX380" s="14" t="s">
        <v>69</v>
      </c>
      <c r="AY380" s="255" t="s">
        <v>225</v>
      </c>
    </row>
    <row r="381" s="15" customFormat="1">
      <c r="A381" s="15"/>
      <c r="B381" s="256"/>
      <c r="C381" s="257"/>
      <c r="D381" s="233" t="s">
        <v>238</v>
      </c>
      <c r="E381" s="258" t="s">
        <v>100</v>
      </c>
      <c r="F381" s="259" t="s">
        <v>243</v>
      </c>
      <c r="G381" s="257"/>
      <c r="H381" s="260">
        <v>113.45</v>
      </c>
      <c r="I381" s="261"/>
      <c r="J381" s="257"/>
      <c r="K381" s="257"/>
      <c r="L381" s="262"/>
      <c r="M381" s="263"/>
      <c r="N381" s="264"/>
      <c r="O381" s="264"/>
      <c r="P381" s="264"/>
      <c r="Q381" s="264"/>
      <c r="R381" s="264"/>
      <c r="S381" s="264"/>
      <c r="T381" s="265"/>
      <c r="U381" s="15"/>
      <c r="V381" s="15"/>
      <c r="W381" s="15"/>
      <c r="X381" s="15"/>
      <c r="Y381" s="15"/>
      <c r="Z381" s="15"/>
      <c r="AA381" s="15"/>
      <c r="AB381" s="15"/>
      <c r="AC381" s="15"/>
      <c r="AD381" s="15"/>
      <c r="AE381" s="15"/>
      <c r="AT381" s="266" t="s">
        <v>238</v>
      </c>
      <c r="AU381" s="266" t="s">
        <v>78</v>
      </c>
      <c r="AV381" s="15" t="s">
        <v>244</v>
      </c>
      <c r="AW381" s="15" t="s">
        <v>31</v>
      </c>
      <c r="AX381" s="15" t="s">
        <v>76</v>
      </c>
      <c r="AY381" s="266" t="s">
        <v>225</v>
      </c>
    </row>
    <row r="382" s="2" customFormat="1" ht="16.5" customHeight="1">
      <c r="A382" s="39"/>
      <c r="B382" s="40"/>
      <c r="C382" s="278" t="s">
        <v>555</v>
      </c>
      <c r="D382" s="278" t="s">
        <v>255</v>
      </c>
      <c r="E382" s="279" t="s">
        <v>556</v>
      </c>
      <c r="F382" s="280" t="s">
        <v>557</v>
      </c>
      <c r="G382" s="281" t="s">
        <v>290</v>
      </c>
      <c r="H382" s="282">
        <v>120.53</v>
      </c>
      <c r="I382" s="283"/>
      <c r="J382" s="284">
        <f>ROUND(I382*H382,2)</f>
        <v>0</v>
      </c>
      <c r="K382" s="280" t="s">
        <v>249</v>
      </c>
      <c r="L382" s="285"/>
      <c r="M382" s="286" t="s">
        <v>19</v>
      </c>
      <c r="N382" s="287" t="s">
        <v>40</v>
      </c>
      <c r="O382" s="85"/>
      <c r="P382" s="224">
        <f>O382*H382</f>
        <v>0</v>
      </c>
      <c r="Q382" s="224">
        <v>0.0020999999999999999</v>
      </c>
      <c r="R382" s="224">
        <f>Q382*H382</f>
        <v>0.25311299999999998</v>
      </c>
      <c r="S382" s="224">
        <v>0</v>
      </c>
      <c r="T382" s="225">
        <f>S382*H382</f>
        <v>0</v>
      </c>
      <c r="U382" s="39"/>
      <c r="V382" s="39"/>
      <c r="W382" s="39"/>
      <c r="X382" s="39"/>
      <c r="Y382" s="39"/>
      <c r="Z382" s="39"/>
      <c r="AA382" s="39"/>
      <c r="AB382" s="39"/>
      <c r="AC382" s="39"/>
      <c r="AD382" s="39"/>
      <c r="AE382" s="39"/>
      <c r="AR382" s="226" t="s">
        <v>259</v>
      </c>
      <c r="AT382" s="226" t="s">
        <v>255</v>
      </c>
      <c r="AU382" s="226" t="s">
        <v>78</v>
      </c>
      <c r="AY382" s="18" t="s">
        <v>225</v>
      </c>
      <c r="BE382" s="227">
        <f>IF(N382="základní",J382,0)</f>
        <v>0</v>
      </c>
      <c r="BF382" s="227">
        <f>IF(N382="snížená",J382,0)</f>
        <v>0</v>
      </c>
      <c r="BG382" s="227">
        <f>IF(N382="zákl. přenesená",J382,0)</f>
        <v>0</v>
      </c>
      <c r="BH382" s="227">
        <f>IF(N382="sníž. přenesená",J382,0)</f>
        <v>0</v>
      </c>
      <c r="BI382" s="227">
        <f>IF(N382="nulová",J382,0)</f>
        <v>0</v>
      </c>
      <c r="BJ382" s="18" t="s">
        <v>76</v>
      </c>
      <c r="BK382" s="227">
        <f>ROUND(I382*H382,2)</f>
        <v>0</v>
      </c>
      <c r="BL382" s="18" t="s">
        <v>232</v>
      </c>
      <c r="BM382" s="226" t="s">
        <v>558</v>
      </c>
    </row>
    <row r="383" s="13" customFormat="1">
      <c r="A383" s="13"/>
      <c r="B383" s="235"/>
      <c r="C383" s="236"/>
      <c r="D383" s="233" t="s">
        <v>238</v>
      </c>
      <c r="E383" s="237" t="s">
        <v>19</v>
      </c>
      <c r="F383" s="238" t="s">
        <v>516</v>
      </c>
      <c r="G383" s="236"/>
      <c r="H383" s="237" t="s">
        <v>19</v>
      </c>
      <c r="I383" s="239"/>
      <c r="J383" s="236"/>
      <c r="K383" s="236"/>
      <c r="L383" s="240"/>
      <c r="M383" s="241"/>
      <c r="N383" s="242"/>
      <c r="O383" s="242"/>
      <c r="P383" s="242"/>
      <c r="Q383" s="242"/>
      <c r="R383" s="242"/>
      <c r="S383" s="242"/>
      <c r="T383" s="243"/>
      <c r="U383" s="13"/>
      <c r="V383" s="13"/>
      <c r="W383" s="13"/>
      <c r="X383" s="13"/>
      <c r="Y383" s="13"/>
      <c r="Z383" s="13"/>
      <c r="AA383" s="13"/>
      <c r="AB383" s="13"/>
      <c r="AC383" s="13"/>
      <c r="AD383" s="13"/>
      <c r="AE383" s="13"/>
      <c r="AT383" s="244" t="s">
        <v>238</v>
      </c>
      <c r="AU383" s="244" t="s">
        <v>78</v>
      </c>
      <c r="AV383" s="13" t="s">
        <v>76</v>
      </c>
      <c r="AW383" s="13" t="s">
        <v>31</v>
      </c>
      <c r="AX383" s="13" t="s">
        <v>69</v>
      </c>
      <c r="AY383" s="244" t="s">
        <v>225</v>
      </c>
    </row>
    <row r="384" s="14" customFormat="1">
      <c r="A384" s="14"/>
      <c r="B384" s="245"/>
      <c r="C384" s="246"/>
      <c r="D384" s="233" t="s">
        <v>238</v>
      </c>
      <c r="E384" s="247" t="s">
        <v>19</v>
      </c>
      <c r="F384" s="248" t="s">
        <v>559</v>
      </c>
      <c r="G384" s="246"/>
      <c r="H384" s="249">
        <v>119.12300000000001</v>
      </c>
      <c r="I384" s="250"/>
      <c r="J384" s="246"/>
      <c r="K384" s="246"/>
      <c r="L384" s="251"/>
      <c r="M384" s="252"/>
      <c r="N384" s="253"/>
      <c r="O384" s="253"/>
      <c r="P384" s="253"/>
      <c r="Q384" s="253"/>
      <c r="R384" s="253"/>
      <c r="S384" s="253"/>
      <c r="T384" s="254"/>
      <c r="U384" s="14"/>
      <c r="V384" s="14"/>
      <c r="W384" s="14"/>
      <c r="X384" s="14"/>
      <c r="Y384" s="14"/>
      <c r="Z384" s="14"/>
      <c r="AA384" s="14"/>
      <c r="AB384" s="14"/>
      <c r="AC384" s="14"/>
      <c r="AD384" s="14"/>
      <c r="AE384" s="14"/>
      <c r="AT384" s="255" t="s">
        <v>238</v>
      </c>
      <c r="AU384" s="255" t="s">
        <v>78</v>
      </c>
      <c r="AV384" s="14" t="s">
        <v>78</v>
      </c>
      <c r="AW384" s="14" t="s">
        <v>31</v>
      </c>
      <c r="AX384" s="14" t="s">
        <v>69</v>
      </c>
      <c r="AY384" s="255" t="s">
        <v>225</v>
      </c>
    </row>
    <row r="385" s="14" customFormat="1">
      <c r="A385" s="14"/>
      <c r="B385" s="245"/>
      <c r="C385" s="246"/>
      <c r="D385" s="233" t="s">
        <v>238</v>
      </c>
      <c r="E385" s="247" t="s">
        <v>19</v>
      </c>
      <c r="F385" s="248" t="s">
        <v>560</v>
      </c>
      <c r="G385" s="246"/>
      <c r="H385" s="249">
        <v>0.995</v>
      </c>
      <c r="I385" s="250"/>
      <c r="J385" s="246"/>
      <c r="K385" s="246"/>
      <c r="L385" s="251"/>
      <c r="M385" s="252"/>
      <c r="N385" s="253"/>
      <c r="O385" s="253"/>
      <c r="P385" s="253"/>
      <c r="Q385" s="253"/>
      <c r="R385" s="253"/>
      <c r="S385" s="253"/>
      <c r="T385" s="254"/>
      <c r="U385" s="14"/>
      <c r="V385" s="14"/>
      <c r="W385" s="14"/>
      <c r="X385" s="14"/>
      <c r="Y385" s="14"/>
      <c r="Z385" s="14"/>
      <c r="AA385" s="14"/>
      <c r="AB385" s="14"/>
      <c r="AC385" s="14"/>
      <c r="AD385" s="14"/>
      <c r="AE385" s="14"/>
      <c r="AT385" s="255" t="s">
        <v>238</v>
      </c>
      <c r="AU385" s="255" t="s">
        <v>78</v>
      </c>
      <c r="AV385" s="14" t="s">
        <v>78</v>
      </c>
      <c r="AW385" s="14" t="s">
        <v>31</v>
      </c>
      <c r="AX385" s="14" t="s">
        <v>69</v>
      </c>
      <c r="AY385" s="255" t="s">
        <v>225</v>
      </c>
    </row>
    <row r="386" s="14" customFormat="1">
      <c r="A386" s="14"/>
      <c r="B386" s="245"/>
      <c r="C386" s="246"/>
      <c r="D386" s="233" t="s">
        <v>238</v>
      </c>
      <c r="E386" s="247" t="s">
        <v>19</v>
      </c>
      <c r="F386" s="248" t="s">
        <v>561</v>
      </c>
      <c r="G386" s="246"/>
      <c r="H386" s="249">
        <v>0.41199999999999998</v>
      </c>
      <c r="I386" s="250"/>
      <c r="J386" s="246"/>
      <c r="K386" s="246"/>
      <c r="L386" s="251"/>
      <c r="M386" s="252"/>
      <c r="N386" s="253"/>
      <c r="O386" s="253"/>
      <c r="P386" s="253"/>
      <c r="Q386" s="253"/>
      <c r="R386" s="253"/>
      <c r="S386" s="253"/>
      <c r="T386" s="254"/>
      <c r="U386" s="14"/>
      <c r="V386" s="14"/>
      <c r="W386" s="14"/>
      <c r="X386" s="14"/>
      <c r="Y386" s="14"/>
      <c r="Z386" s="14"/>
      <c r="AA386" s="14"/>
      <c r="AB386" s="14"/>
      <c r="AC386" s="14"/>
      <c r="AD386" s="14"/>
      <c r="AE386" s="14"/>
      <c r="AT386" s="255" t="s">
        <v>238</v>
      </c>
      <c r="AU386" s="255" t="s">
        <v>78</v>
      </c>
      <c r="AV386" s="14" t="s">
        <v>78</v>
      </c>
      <c r="AW386" s="14" t="s">
        <v>31</v>
      </c>
      <c r="AX386" s="14" t="s">
        <v>69</v>
      </c>
      <c r="AY386" s="255" t="s">
        <v>225</v>
      </c>
    </row>
    <row r="387" s="16" customFormat="1">
      <c r="A387" s="16"/>
      <c r="B387" s="267"/>
      <c r="C387" s="268"/>
      <c r="D387" s="233" t="s">
        <v>238</v>
      </c>
      <c r="E387" s="269" t="s">
        <v>19</v>
      </c>
      <c r="F387" s="270" t="s">
        <v>245</v>
      </c>
      <c r="G387" s="268"/>
      <c r="H387" s="271">
        <v>120.53</v>
      </c>
      <c r="I387" s="272"/>
      <c r="J387" s="268"/>
      <c r="K387" s="268"/>
      <c r="L387" s="273"/>
      <c r="M387" s="274"/>
      <c r="N387" s="275"/>
      <c r="O387" s="275"/>
      <c r="P387" s="275"/>
      <c r="Q387" s="275"/>
      <c r="R387" s="275"/>
      <c r="S387" s="275"/>
      <c r="T387" s="276"/>
      <c r="U387" s="16"/>
      <c r="V387" s="16"/>
      <c r="W387" s="16"/>
      <c r="X387" s="16"/>
      <c r="Y387" s="16"/>
      <c r="Z387" s="16"/>
      <c r="AA387" s="16"/>
      <c r="AB387" s="16"/>
      <c r="AC387" s="16"/>
      <c r="AD387" s="16"/>
      <c r="AE387" s="16"/>
      <c r="AT387" s="277" t="s">
        <v>238</v>
      </c>
      <c r="AU387" s="277" t="s">
        <v>78</v>
      </c>
      <c r="AV387" s="16" t="s">
        <v>232</v>
      </c>
      <c r="AW387" s="16" t="s">
        <v>31</v>
      </c>
      <c r="AX387" s="16" t="s">
        <v>76</v>
      </c>
      <c r="AY387" s="277" t="s">
        <v>225</v>
      </c>
    </row>
    <row r="388" s="2" customFormat="1" ht="16.5" customHeight="1">
      <c r="A388" s="39"/>
      <c r="B388" s="40"/>
      <c r="C388" s="278" t="s">
        <v>562</v>
      </c>
      <c r="D388" s="278" t="s">
        <v>255</v>
      </c>
      <c r="E388" s="279" t="s">
        <v>563</v>
      </c>
      <c r="F388" s="280" t="s">
        <v>564</v>
      </c>
      <c r="G388" s="281" t="s">
        <v>290</v>
      </c>
      <c r="H388" s="282">
        <v>72.912000000000006</v>
      </c>
      <c r="I388" s="283"/>
      <c r="J388" s="284">
        <f>ROUND(I388*H388,2)</f>
        <v>0</v>
      </c>
      <c r="K388" s="280" t="s">
        <v>249</v>
      </c>
      <c r="L388" s="285"/>
      <c r="M388" s="286" t="s">
        <v>19</v>
      </c>
      <c r="N388" s="287" t="s">
        <v>40</v>
      </c>
      <c r="O388" s="85"/>
      <c r="P388" s="224">
        <f>O388*H388</f>
        <v>0</v>
      </c>
      <c r="Q388" s="224">
        <v>0.0041999999999999997</v>
      </c>
      <c r="R388" s="224">
        <f>Q388*H388</f>
        <v>0.30623040000000001</v>
      </c>
      <c r="S388" s="224">
        <v>0</v>
      </c>
      <c r="T388" s="225">
        <f>S388*H388</f>
        <v>0</v>
      </c>
      <c r="U388" s="39"/>
      <c r="V388" s="39"/>
      <c r="W388" s="39"/>
      <c r="X388" s="39"/>
      <c r="Y388" s="39"/>
      <c r="Z388" s="39"/>
      <c r="AA388" s="39"/>
      <c r="AB388" s="39"/>
      <c r="AC388" s="39"/>
      <c r="AD388" s="39"/>
      <c r="AE388" s="39"/>
      <c r="AR388" s="226" t="s">
        <v>259</v>
      </c>
      <c r="AT388" s="226" t="s">
        <v>255</v>
      </c>
      <c r="AU388" s="226" t="s">
        <v>78</v>
      </c>
      <c r="AY388" s="18" t="s">
        <v>225</v>
      </c>
      <c r="BE388" s="227">
        <f>IF(N388="základní",J388,0)</f>
        <v>0</v>
      </c>
      <c r="BF388" s="227">
        <f>IF(N388="snížená",J388,0)</f>
        <v>0</v>
      </c>
      <c r="BG388" s="227">
        <f>IF(N388="zákl. přenesená",J388,0)</f>
        <v>0</v>
      </c>
      <c r="BH388" s="227">
        <f>IF(N388="sníž. přenesená",J388,0)</f>
        <v>0</v>
      </c>
      <c r="BI388" s="227">
        <f>IF(N388="nulová",J388,0)</f>
        <v>0</v>
      </c>
      <c r="BJ388" s="18" t="s">
        <v>76</v>
      </c>
      <c r="BK388" s="227">
        <f>ROUND(I388*H388,2)</f>
        <v>0</v>
      </c>
      <c r="BL388" s="18" t="s">
        <v>232</v>
      </c>
      <c r="BM388" s="226" t="s">
        <v>565</v>
      </c>
    </row>
    <row r="389" s="13" customFormat="1">
      <c r="A389" s="13"/>
      <c r="B389" s="235"/>
      <c r="C389" s="236"/>
      <c r="D389" s="233" t="s">
        <v>238</v>
      </c>
      <c r="E389" s="237" t="s">
        <v>19</v>
      </c>
      <c r="F389" s="238" t="s">
        <v>516</v>
      </c>
      <c r="G389" s="236"/>
      <c r="H389" s="237" t="s">
        <v>19</v>
      </c>
      <c r="I389" s="239"/>
      <c r="J389" s="236"/>
      <c r="K389" s="236"/>
      <c r="L389" s="240"/>
      <c r="M389" s="241"/>
      <c r="N389" s="242"/>
      <c r="O389" s="242"/>
      <c r="P389" s="242"/>
      <c r="Q389" s="242"/>
      <c r="R389" s="242"/>
      <c r="S389" s="242"/>
      <c r="T389" s="243"/>
      <c r="U389" s="13"/>
      <c r="V389" s="13"/>
      <c r="W389" s="13"/>
      <c r="X389" s="13"/>
      <c r="Y389" s="13"/>
      <c r="Z389" s="13"/>
      <c r="AA389" s="13"/>
      <c r="AB389" s="13"/>
      <c r="AC389" s="13"/>
      <c r="AD389" s="13"/>
      <c r="AE389" s="13"/>
      <c r="AT389" s="244" t="s">
        <v>238</v>
      </c>
      <c r="AU389" s="244" t="s">
        <v>78</v>
      </c>
      <c r="AV389" s="13" t="s">
        <v>76</v>
      </c>
      <c r="AW389" s="13" t="s">
        <v>31</v>
      </c>
      <c r="AX389" s="13" t="s">
        <v>69</v>
      </c>
      <c r="AY389" s="244" t="s">
        <v>225</v>
      </c>
    </row>
    <row r="390" s="13" customFormat="1">
      <c r="A390" s="13"/>
      <c r="B390" s="235"/>
      <c r="C390" s="236"/>
      <c r="D390" s="233" t="s">
        <v>238</v>
      </c>
      <c r="E390" s="237" t="s">
        <v>19</v>
      </c>
      <c r="F390" s="238" t="s">
        <v>523</v>
      </c>
      <c r="G390" s="236"/>
      <c r="H390" s="237" t="s">
        <v>19</v>
      </c>
      <c r="I390" s="239"/>
      <c r="J390" s="236"/>
      <c r="K390" s="236"/>
      <c r="L390" s="240"/>
      <c r="M390" s="241"/>
      <c r="N390" s="242"/>
      <c r="O390" s="242"/>
      <c r="P390" s="242"/>
      <c r="Q390" s="242"/>
      <c r="R390" s="242"/>
      <c r="S390" s="242"/>
      <c r="T390" s="243"/>
      <c r="U390" s="13"/>
      <c r="V390" s="13"/>
      <c r="W390" s="13"/>
      <c r="X390" s="13"/>
      <c r="Y390" s="13"/>
      <c r="Z390" s="13"/>
      <c r="AA390" s="13"/>
      <c r="AB390" s="13"/>
      <c r="AC390" s="13"/>
      <c r="AD390" s="13"/>
      <c r="AE390" s="13"/>
      <c r="AT390" s="244" t="s">
        <v>238</v>
      </c>
      <c r="AU390" s="244" t="s">
        <v>78</v>
      </c>
      <c r="AV390" s="13" t="s">
        <v>76</v>
      </c>
      <c r="AW390" s="13" t="s">
        <v>31</v>
      </c>
      <c r="AX390" s="13" t="s">
        <v>69</v>
      </c>
      <c r="AY390" s="244" t="s">
        <v>225</v>
      </c>
    </row>
    <row r="391" s="14" customFormat="1">
      <c r="A391" s="14"/>
      <c r="B391" s="245"/>
      <c r="C391" s="246"/>
      <c r="D391" s="233" t="s">
        <v>238</v>
      </c>
      <c r="E391" s="247" t="s">
        <v>19</v>
      </c>
      <c r="F391" s="248" t="s">
        <v>566</v>
      </c>
      <c r="G391" s="246"/>
      <c r="H391" s="249">
        <v>37.798000000000002</v>
      </c>
      <c r="I391" s="250"/>
      <c r="J391" s="246"/>
      <c r="K391" s="246"/>
      <c r="L391" s="251"/>
      <c r="M391" s="252"/>
      <c r="N391" s="253"/>
      <c r="O391" s="253"/>
      <c r="P391" s="253"/>
      <c r="Q391" s="253"/>
      <c r="R391" s="253"/>
      <c r="S391" s="253"/>
      <c r="T391" s="254"/>
      <c r="U391" s="14"/>
      <c r="V391" s="14"/>
      <c r="W391" s="14"/>
      <c r="X391" s="14"/>
      <c r="Y391" s="14"/>
      <c r="Z391" s="14"/>
      <c r="AA391" s="14"/>
      <c r="AB391" s="14"/>
      <c r="AC391" s="14"/>
      <c r="AD391" s="14"/>
      <c r="AE391" s="14"/>
      <c r="AT391" s="255" t="s">
        <v>238</v>
      </c>
      <c r="AU391" s="255" t="s">
        <v>78</v>
      </c>
      <c r="AV391" s="14" t="s">
        <v>78</v>
      </c>
      <c r="AW391" s="14" t="s">
        <v>31</v>
      </c>
      <c r="AX391" s="14" t="s">
        <v>69</v>
      </c>
      <c r="AY391" s="255" t="s">
        <v>225</v>
      </c>
    </row>
    <row r="392" s="13" customFormat="1">
      <c r="A392" s="13"/>
      <c r="B392" s="235"/>
      <c r="C392" s="236"/>
      <c r="D392" s="233" t="s">
        <v>238</v>
      </c>
      <c r="E392" s="237" t="s">
        <v>19</v>
      </c>
      <c r="F392" s="238" t="s">
        <v>525</v>
      </c>
      <c r="G392" s="236"/>
      <c r="H392" s="237" t="s">
        <v>19</v>
      </c>
      <c r="I392" s="239"/>
      <c r="J392" s="236"/>
      <c r="K392" s="236"/>
      <c r="L392" s="240"/>
      <c r="M392" s="241"/>
      <c r="N392" s="242"/>
      <c r="O392" s="242"/>
      <c r="P392" s="242"/>
      <c r="Q392" s="242"/>
      <c r="R392" s="242"/>
      <c r="S392" s="242"/>
      <c r="T392" s="243"/>
      <c r="U392" s="13"/>
      <c r="V392" s="13"/>
      <c r="W392" s="13"/>
      <c r="X392" s="13"/>
      <c r="Y392" s="13"/>
      <c r="Z392" s="13"/>
      <c r="AA392" s="13"/>
      <c r="AB392" s="13"/>
      <c r="AC392" s="13"/>
      <c r="AD392" s="13"/>
      <c r="AE392" s="13"/>
      <c r="AT392" s="244" t="s">
        <v>238</v>
      </c>
      <c r="AU392" s="244" t="s">
        <v>78</v>
      </c>
      <c r="AV392" s="13" t="s">
        <v>76</v>
      </c>
      <c r="AW392" s="13" t="s">
        <v>31</v>
      </c>
      <c r="AX392" s="13" t="s">
        <v>69</v>
      </c>
      <c r="AY392" s="244" t="s">
        <v>225</v>
      </c>
    </row>
    <row r="393" s="14" customFormat="1">
      <c r="A393" s="14"/>
      <c r="B393" s="245"/>
      <c r="C393" s="246"/>
      <c r="D393" s="233" t="s">
        <v>238</v>
      </c>
      <c r="E393" s="247" t="s">
        <v>19</v>
      </c>
      <c r="F393" s="248" t="s">
        <v>567</v>
      </c>
      <c r="G393" s="246"/>
      <c r="H393" s="249">
        <v>34.363999999999997</v>
      </c>
      <c r="I393" s="250"/>
      <c r="J393" s="246"/>
      <c r="K393" s="246"/>
      <c r="L393" s="251"/>
      <c r="M393" s="252"/>
      <c r="N393" s="253"/>
      <c r="O393" s="253"/>
      <c r="P393" s="253"/>
      <c r="Q393" s="253"/>
      <c r="R393" s="253"/>
      <c r="S393" s="253"/>
      <c r="T393" s="254"/>
      <c r="U393" s="14"/>
      <c r="V393" s="14"/>
      <c r="W393" s="14"/>
      <c r="X393" s="14"/>
      <c r="Y393" s="14"/>
      <c r="Z393" s="14"/>
      <c r="AA393" s="14"/>
      <c r="AB393" s="14"/>
      <c r="AC393" s="14"/>
      <c r="AD393" s="14"/>
      <c r="AE393" s="14"/>
      <c r="AT393" s="255" t="s">
        <v>238</v>
      </c>
      <c r="AU393" s="255" t="s">
        <v>78</v>
      </c>
      <c r="AV393" s="14" t="s">
        <v>78</v>
      </c>
      <c r="AW393" s="14" t="s">
        <v>31</v>
      </c>
      <c r="AX393" s="14" t="s">
        <v>69</v>
      </c>
      <c r="AY393" s="255" t="s">
        <v>225</v>
      </c>
    </row>
    <row r="394" s="13" customFormat="1">
      <c r="A394" s="13"/>
      <c r="B394" s="235"/>
      <c r="C394" s="236"/>
      <c r="D394" s="233" t="s">
        <v>238</v>
      </c>
      <c r="E394" s="237" t="s">
        <v>19</v>
      </c>
      <c r="F394" s="238" t="s">
        <v>527</v>
      </c>
      <c r="G394" s="236"/>
      <c r="H394" s="237" t="s">
        <v>19</v>
      </c>
      <c r="I394" s="239"/>
      <c r="J394" s="236"/>
      <c r="K394" s="236"/>
      <c r="L394" s="240"/>
      <c r="M394" s="241"/>
      <c r="N394" s="242"/>
      <c r="O394" s="242"/>
      <c r="P394" s="242"/>
      <c r="Q394" s="242"/>
      <c r="R394" s="242"/>
      <c r="S394" s="242"/>
      <c r="T394" s="243"/>
      <c r="U394" s="13"/>
      <c r="V394" s="13"/>
      <c r="W394" s="13"/>
      <c r="X394" s="13"/>
      <c r="Y394" s="13"/>
      <c r="Z394" s="13"/>
      <c r="AA394" s="13"/>
      <c r="AB394" s="13"/>
      <c r="AC394" s="13"/>
      <c r="AD394" s="13"/>
      <c r="AE394" s="13"/>
      <c r="AT394" s="244" t="s">
        <v>238</v>
      </c>
      <c r="AU394" s="244" t="s">
        <v>78</v>
      </c>
      <c r="AV394" s="13" t="s">
        <v>76</v>
      </c>
      <c r="AW394" s="13" t="s">
        <v>31</v>
      </c>
      <c r="AX394" s="13" t="s">
        <v>69</v>
      </c>
      <c r="AY394" s="244" t="s">
        <v>225</v>
      </c>
    </row>
    <row r="395" s="14" customFormat="1">
      <c r="A395" s="14"/>
      <c r="B395" s="245"/>
      <c r="C395" s="246"/>
      <c r="D395" s="233" t="s">
        <v>238</v>
      </c>
      <c r="E395" s="247" t="s">
        <v>19</v>
      </c>
      <c r="F395" s="248" t="s">
        <v>568</v>
      </c>
      <c r="G395" s="246"/>
      <c r="H395" s="249">
        <v>0.75</v>
      </c>
      <c r="I395" s="250"/>
      <c r="J395" s="246"/>
      <c r="K395" s="246"/>
      <c r="L395" s="251"/>
      <c r="M395" s="252"/>
      <c r="N395" s="253"/>
      <c r="O395" s="253"/>
      <c r="P395" s="253"/>
      <c r="Q395" s="253"/>
      <c r="R395" s="253"/>
      <c r="S395" s="253"/>
      <c r="T395" s="254"/>
      <c r="U395" s="14"/>
      <c r="V395" s="14"/>
      <c r="W395" s="14"/>
      <c r="X395" s="14"/>
      <c r="Y395" s="14"/>
      <c r="Z395" s="14"/>
      <c r="AA395" s="14"/>
      <c r="AB395" s="14"/>
      <c r="AC395" s="14"/>
      <c r="AD395" s="14"/>
      <c r="AE395" s="14"/>
      <c r="AT395" s="255" t="s">
        <v>238</v>
      </c>
      <c r="AU395" s="255" t="s">
        <v>78</v>
      </c>
      <c r="AV395" s="14" t="s">
        <v>78</v>
      </c>
      <c r="AW395" s="14" t="s">
        <v>31</v>
      </c>
      <c r="AX395" s="14" t="s">
        <v>69</v>
      </c>
      <c r="AY395" s="255" t="s">
        <v>225</v>
      </c>
    </row>
    <row r="396" s="16" customFormat="1">
      <c r="A396" s="16"/>
      <c r="B396" s="267"/>
      <c r="C396" s="268"/>
      <c r="D396" s="233" t="s">
        <v>238</v>
      </c>
      <c r="E396" s="269" t="s">
        <v>19</v>
      </c>
      <c r="F396" s="270" t="s">
        <v>245</v>
      </c>
      <c r="G396" s="268"/>
      <c r="H396" s="271">
        <v>72.912000000000006</v>
      </c>
      <c r="I396" s="272"/>
      <c r="J396" s="268"/>
      <c r="K396" s="268"/>
      <c r="L396" s="273"/>
      <c r="M396" s="274"/>
      <c r="N396" s="275"/>
      <c r="O396" s="275"/>
      <c r="P396" s="275"/>
      <c r="Q396" s="275"/>
      <c r="R396" s="275"/>
      <c r="S396" s="275"/>
      <c r="T396" s="276"/>
      <c r="U396" s="16"/>
      <c r="V396" s="16"/>
      <c r="W396" s="16"/>
      <c r="X396" s="16"/>
      <c r="Y396" s="16"/>
      <c r="Z396" s="16"/>
      <c r="AA396" s="16"/>
      <c r="AB396" s="16"/>
      <c r="AC396" s="16"/>
      <c r="AD396" s="16"/>
      <c r="AE396" s="16"/>
      <c r="AT396" s="277" t="s">
        <v>238</v>
      </c>
      <c r="AU396" s="277" t="s">
        <v>78</v>
      </c>
      <c r="AV396" s="16" t="s">
        <v>232</v>
      </c>
      <c r="AW396" s="16" t="s">
        <v>31</v>
      </c>
      <c r="AX396" s="16" t="s">
        <v>76</v>
      </c>
      <c r="AY396" s="277" t="s">
        <v>225</v>
      </c>
    </row>
    <row r="397" s="2" customFormat="1" ht="24.15" customHeight="1">
      <c r="A397" s="39"/>
      <c r="B397" s="40"/>
      <c r="C397" s="215" t="s">
        <v>569</v>
      </c>
      <c r="D397" s="215" t="s">
        <v>227</v>
      </c>
      <c r="E397" s="216" t="s">
        <v>570</v>
      </c>
      <c r="F397" s="217" t="s">
        <v>571</v>
      </c>
      <c r="G397" s="218" t="s">
        <v>326</v>
      </c>
      <c r="H397" s="219">
        <v>286.82999999999998</v>
      </c>
      <c r="I397" s="220"/>
      <c r="J397" s="221">
        <f>ROUND(I397*H397,2)</f>
        <v>0</v>
      </c>
      <c r="K397" s="217" t="s">
        <v>249</v>
      </c>
      <c r="L397" s="45"/>
      <c r="M397" s="222" t="s">
        <v>19</v>
      </c>
      <c r="N397" s="223" t="s">
        <v>40</v>
      </c>
      <c r="O397" s="85"/>
      <c r="P397" s="224">
        <f>O397*H397</f>
        <v>0</v>
      </c>
      <c r="Q397" s="224">
        <v>0.0033899999999999998</v>
      </c>
      <c r="R397" s="224">
        <f>Q397*H397</f>
        <v>0.97235369999999988</v>
      </c>
      <c r="S397" s="224">
        <v>0</v>
      </c>
      <c r="T397" s="225">
        <f>S397*H397</f>
        <v>0</v>
      </c>
      <c r="U397" s="39"/>
      <c r="V397" s="39"/>
      <c r="W397" s="39"/>
      <c r="X397" s="39"/>
      <c r="Y397" s="39"/>
      <c r="Z397" s="39"/>
      <c r="AA397" s="39"/>
      <c r="AB397" s="39"/>
      <c r="AC397" s="39"/>
      <c r="AD397" s="39"/>
      <c r="AE397" s="39"/>
      <c r="AR397" s="226" t="s">
        <v>232</v>
      </c>
      <c r="AT397" s="226" t="s">
        <v>227</v>
      </c>
      <c r="AU397" s="226" t="s">
        <v>78</v>
      </c>
      <c r="AY397" s="18" t="s">
        <v>225</v>
      </c>
      <c r="BE397" s="227">
        <f>IF(N397="základní",J397,0)</f>
        <v>0</v>
      </c>
      <c r="BF397" s="227">
        <f>IF(N397="snížená",J397,0)</f>
        <v>0</v>
      </c>
      <c r="BG397" s="227">
        <f>IF(N397="zákl. přenesená",J397,0)</f>
        <v>0</v>
      </c>
      <c r="BH397" s="227">
        <f>IF(N397="sníž. přenesená",J397,0)</f>
        <v>0</v>
      </c>
      <c r="BI397" s="227">
        <f>IF(N397="nulová",J397,0)</f>
        <v>0</v>
      </c>
      <c r="BJ397" s="18" t="s">
        <v>76</v>
      </c>
      <c r="BK397" s="227">
        <f>ROUND(I397*H397,2)</f>
        <v>0</v>
      </c>
      <c r="BL397" s="18" t="s">
        <v>232</v>
      </c>
      <c r="BM397" s="226" t="s">
        <v>572</v>
      </c>
    </row>
    <row r="398" s="2" customFormat="1">
      <c r="A398" s="39"/>
      <c r="B398" s="40"/>
      <c r="C398" s="41"/>
      <c r="D398" s="228" t="s">
        <v>234</v>
      </c>
      <c r="E398" s="41"/>
      <c r="F398" s="229" t="s">
        <v>573</v>
      </c>
      <c r="G398" s="41"/>
      <c r="H398" s="41"/>
      <c r="I398" s="230"/>
      <c r="J398" s="41"/>
      <c r="K398" s="41"/>
      <c r="L398" s="45"/>
      <c r="M398" s="231"/>
      <c r="N398" s="232"/>
      <c r="O398" s="85"/>
      <c r="P398" s="85"/>
      <c r="Q398" s="85"/>
      <c r="R398" s="85"/>
      <c r="S398" s="85"/>
      <c r="T398" s="86"/>
      <c r="U398" s="39"/>
      <c r="V398" s="39"/>
      <c r="W398" s="39"/>
      <c r="X398" s="39"/>
      <c r="Y398" s="39"/>
      <c r="Z398" s="39"/>
      <c r="AA398" s="39"/>
      <c r="AB398" s="39"/>
      <c r="AC398" s="39"/>
      <c r="AD398" s="39"/>
      <c r="AE398" s="39"/>
      <c r="AT398" s="18" t="s">
        <v>234</v>
      </c>
      <c r="AU398" s="18" t="s">
        <v>78</v>
      </c>
    </row>
    <row r="399" s="2" customFormat="1">
      <c r="A399" s="39"/>
      <c r="B399" s="40"/>
      <c r="C399" s="41"/>
      <c r="D399" s="233" t="s">
        <v>236</v>
      </c>
      <c r="E399" s="41"/>
      <c r="F399" s="234" t="s">
        <v>574</v>
      </c>
      <c r="G399" s="41"/>
      <c r="H399" s="41"/>
      <c r="I399" s="230"/>
      <c r="J399" s="41"/>
      <c r="K399" s="41"/>
      <c r="L399" s="45"/>
      <c r="M399" s="231"/>
      <c r="N399" s="232"/>
      <c r="O399" s="85"/>
      <c r="P399" s="85"/>
      <c r="Q399" s="85"/>
      <c r="R399" s="85"/>
      <c r="S399" s="85"/>
      <c r="T399" s="86"/>
      <c r="U399" s="39"/>
      <c r="V399" s="39"/>
      <c r="W399" s="39"/>
      <c r="X399" s="39"/>
      <c r="Y399" s="39"/>
      <c r="Z399" s="39"/>
      <c r="AA399" s="39"/>
      <c r="AB399" s="39"/>
      <c r="AC399" s="39"/>
      <c r="AD399" s="39"/>
      <c r="AE399" s="39"/>
      <c r="AT399" s="18" t="s">
        <v>236</v>
      </c>
      <c r="AU399" s="18" t="s">
        <v>78</v>
      </c>
    </row>
    <row r="400" s="13" customFormat="1">
      <c r="A400" s="13"/>
      <c r="B400" s="235"/>
      <c r="C400" s="236"/>
      <c r="D400" s="233" t="s">
        <v>238</v>
      </c>
      <c r="E400" s="237" t="s">
        <v>19</v>
      </c>
      <c r="F400" s="238" t="s">
        <v>575</v>
      </c>
      <c r="G400" s="236"/>
      <c r="H400" s="237" t="s">
        <v>19</v>
      </c>
      <c r="I400" s="239"/>
      <c r="J400" s="236"/>
      <c r="K400" s="236"/>
      <c r="L400" s="240"/>
      <c r="M400" s="241"/>
      <c r="N400" s="242"/>
      <c r="O400" s="242"/>
      <c r="P400" s="242"/>
      <c r="Q400" s="242"/>
      <c r="R400" s="242"/>
      <c r="S400" s="242"/>
      <c r="T400" s="243"/>
      <c r="U400" s="13"/>
      <c r="V400" s="13"/>
      <c r="W400" s="13"/>
      <c r="X400" s="13"/>
      <c r="Y400" s="13"/>
      <c r="Z400" s="13"/>
      <c r="AA400" s="13"/>
      <c r="AB400" s="13"/>
      <c r="AC400" s="13"/>
      <c r="AD400" s="13"/>
      <c r="AE400" s="13"/>
      <c r="AT400" s="244" t="s">
        <v>238</v>
      </c>
      <c r="AU400" s="244" t="s">
        <v>78</v>
      </c>
      <c r="AV400" s="13" t="s">
        <v>76</v>
      </c>
      <c r="AW400" s="13" t="s">
        <v>31</v>
      </c>
      <c r="AX400" s="13" t="s">
        <v>69</v>
      </c>
      <c r="AY400" s="244" t="s">
        <v>225</v>
      </c>
    </row>
    <row r="401" s="14" customFormat="1">
      <c r="A401" s="14"/>
      <c r="B401" s="245"/>
      <c r="C401" s="246"/>
      <c r="D401" s="233" t="s">
        <v>238</v>
      </c>
      <c r="E401" s="247" t="s">
        <v>19</v>
      </c>
      <c r="F401" s="248" t="s">
        <v>576</v>
      </c>
      <c r="G401" s="246"/>
      <c r="H401" s="249">
        <v>54</v>
      </c>
      <c r="I401" s="250"/>
      <c r="J401" s="246"/>
      <c r="K401" s="246"/>
      <c r="L401" s="251"/>
      <c r="M401" s="252"/>
      <c r="N401" s="253"/>
      <c r="O401" s="253"/>
      <c r="P401" s="253"/>
      <c r="Q401" s="253"/>
      <c r="R401" s="253"/>
      <c r="S401" s="253"/>
      <c r="T401" s="254"/>
      <c r="U401" s="14"/>
      <c r="V401" s="14"/>
      <c r="W401" s="14"/>
      <c r="X401" s="14"/>
      <c r="Y401" s="14"/>
      <c r="Z401" s="14"/>
      <c r="AA401" s="14"/>
      <c r="AB401" s="14"/>
      <c r="AC401" s="14"/>
      <c r="AD401" s="14"/>
      <c r="AE401" s="14"/>
      <c r="AT401" s="255" t="s">
        <v>238</v>
      </c>
      <c r="AU401" s="255" t="s">
        <v>78</v>
      </c>
      <c r="AV401" s="14" t="s">
        <v>78</v>
      </c>
      <c r="AW401" s="14" t="s">
        <v>31</v>
      </c>
      <c r="AX401" s="14" t="s">
        <v>69</v>
      </c>
      <c r="AY401" s="255" t="s">
        <v>225</v>
      </c>
    </row>
    <row r="402" s="14" customFormat="1">
      <c r="A402" s="14"/>
      <c r="B402" s="245"/>
      <c r="C402" s="246"/>
      <c r="D402" s="233" t="s">
        <v>238</v>
      </c>
      <c r="E402" s="247" t="s">
        <v>19</v>
      </c>
      <c r="F402" s="248" t="s">
        <v>577</v>
      </c>
      <c r="G402" s="246"/>
      <c r="H402" s="249">
        <v>1.2</v>
      </c>
      <c r="I402" s="250"/>
      <c r="J402" s="246"/>
      <c r="K402" s="246"/>
      <c r="L402" s="251"/>
      <c r="M402" s="252"/>
      <c r="N402" s="253"/>
      <c r="O402" s="253"/>
      <c r="P402" s="253"/>
      <c r="Q402" s="253"/>
      <c r="R402" s="253"/>
      <c r="S402" s="253"/>
      <c r="T402" s="254"/>
      <c r="U402" s="14"/>
      <c r="V402" s="14"/>
      <c r="W402" s="14"/>
      <c r="X402" s="14"/>
      <c r="Y402" s="14"/>
      <c r="Z402" s="14"/>
      <c r="AA402" s="14"/>
      <c r="AB402" s="14"/>
      <c r="AC402" s="14"/>
      <c r="AD402" s="14"/>
      <c r="AE402" s="14"/>
      <c r="AT402" s="255" t="s">
        <v>238</v>
      </c>
      <c r="AU402" s="255" t="s">
        <v>78</v>
      </c>
      <c r="AV402" s="14" t="s">
        <v>78</v>
      </c>
      <c r="AW402" s="14" t="s">
        <v>31</v>
      </c>
      <c r="AX402" s="14" t="s">
        <v>69</v>
      </c>
      <c r="AY402" s="255" t="s">
        <v>225</v>
      </c>
    </row>
    <row r="403" s="14" customFormat="1">
      <c r="A403" s="14"/>
      <c r="B403" s="245"/>
      <c r="C403" s="246"/>
      <c r="D403" s="233" t="s">
        <v>238</v>
      </c>
      <c r="E403" s="247" t="s">
        <v>19</v>
      </c>
      <c r="F403" s="248" t="s">
        <v>578</v>
      </c>
      <c r="G403" s="246"/>
      <c r="H403" s="249">
        <v>3.6000000000000001</v>
      </c>
      <c r="I403" s="250"/>
      <c r="J403" s="246"/>
      <c r="K403" s="246"/>
      <c r="L403" s="251"/>
      <c r="M403" s="252"/>
      <c r="N403" s="253"/>
      <c r="O403" s="253"/>
      <c r="P403" s="253"/>
      <c r="Q403" s="253"/>
      <c r="R403" s="253"/>
      <c r="S403" s="253"/>
      <c r="T403" s="254"/>
      <c r="U403" s="14"/>
      <c r="V403" s="14"/>
      <c r="W403" s="14"/>
      <c r="X403" s="14"/>
      <c r="Y403" s="14"/>
      <c r="Z403" s="14"/>
      <c r="AA403" s="14"/>
      <c r="AB403" s="14"/>
      <c r="AC403" s="14"/>
      <c r="AD403" s="14"/>
      <c r="AE403" s="14"/>
      <c r="AT403" s="255" t="s">
        <v>238</v>
      </c>
      <c r="AU403" s="255" t="s">
        <v>78</v>
      </c>
      <c r="AV403" s="14" t="s">
        <v>78</v>
      </c>
      <c r="AW403" s="14" t="s">
        <v>31</v>
      </c>
      <c r="AX403" s="14" t="s">
        <v>69</v>
      </c>
      <c r="AY403" s="255" t="s">
        <v>225</v>
      </c>
    </row>
    <row r="404" s="14" customFormat="1">
      <c r="A404" s="14"/>
      <c r="B404" s="245"/>
      <c r="C404" s="246"/>
      <c r="D404" s="233" t="s">
        <v>238</v>
      </c>
      <c r="E404" s="247" t="s">
        <v>19</v>
      </c>
      <c r="F404" s="248" t="s">
        <v>579</v>
      </c>
      <c r="G404" s="246"/>
      <c r="H404" s="249">
        <v>25.199999999999999</v>
      </c>
      <c r="I404" s="250"/>
      <c r="J404" s="246"/>
      <c r="K404" s="246"/>
      <c r="L404" s="251"/>
      <c r="M404" s="252"/>
      <c r="N404" s="253"/>
      <c r="O404" s="253"/>
      <c r="P404" s="253"/>
      <c r="Q404" s="253"/>
      <c r="R404" s="253"/>
      <c r="S404" s="253"/>
      <c r="T404" s="254"/>
      <c r="U404" s="14"/>
      <c r="V404" s="14"/>
      <c r="W404" s="14"/>
      <c r="X404" s="14"/>
      <c r="Y404" s="14"/>
      <c r="Z404" s="14"/>
      <c r="AA404" s="14"/>
      <c r="AB404" s="14"/>
      <c r="AC404" s="14"/>
      <c r="AD404" s="14"/>
      <c r="AE404" s="14"/>
      <c r="AT404" s="255" t="s">
        <v>238</v>
      </c>
      <c r="AU404" s="255" t="s">
        <v>78</v>
      </c>
      <c r="AV404" s="14" t="s">
        <v>78</v>
      </c>
      <c r="AW404" s="14" t="s">
        <v>31</v>
      </c>
      <c r="AX404" s="14" t="s">
        <v>69</v>
      </c>
      <c r="AY404" s="255" t="s">
        <v>225</v>
      </c>
    </row>
    <row r="405" s="14" customFormat="1">
      <c r="A405" s="14"/>
      <c r="B405" s="245"/>
      <c r="C405" s="246"/>
      <c r="D405" s="233" t="s">
        <v>238</v>
      </c>
      <c r="E405" s="247" t="s">
        <v>19</v>
      </c>
      <c r="F405" s="248" t="s">
        <v>580</v>
      </c>
      <c r="G405" s="246"/>
      <c r="H405" s="249">
        <v>3.6000000000000001</v>
      </c>
      <c r="I405" s="250"/>
      <c r="J405" s="246"/>
      <c r="K405" s="246"/>
      <c r="L405" s="251"/>
      <c r="M405" s="252"/>
      <c r="N405" s="253"/>
      <c r="O405" s="253"/>
      <c r="P405" s="253"/>
      <c r="Q405" s="253"/>
      <c r="R405" s="253"/>
      <c r="S405" s="253"/>
      <c r="T405" s="254"/>
      <c r="U405" s="14"/>
      <c r="V405" s="14"/>
      <c r="W405" s="14"/>
      <c r="X405" s="14"/>
      <c r="Y405" s="14"/>
      <c r="Z405" s="14"/>
      <c r="AA405" s="14"/>
      <c r="AB405" s="14"/>
      <c r="AC405" s="14"/>
      <c r="AD405" s="14"/>
      <c r="AE405" s="14"/>
      <c r="AT405" s="255" t="s">
        <v>238</v>
      </c>
      <c r="AU405" s="255" t="s">
        <v>78</v>
      </c>
      <c r="AV405" s="14" t="s">
        <v>78</v>
      </c>
      <c r="AW405" s="14" t="s">
        <v>31</v>
      </c>
      <c r="AX405" s="14" t="s">
        <v>69</v>
      </c>
      <c r="AY405" s="255" t="s">
        <v>225</v>
      </c>
    </row>
    <row r="406" s="14" customFormat="1">
      <c r="A406" s="14"/>
      <c r="B406" s="245"/>
      <c r="C406" s="246"/>
      <c r="D406" s="233" t="s">
        <v>238</v>
      </c>
      <c r="E406" s="247" t="s">
        <v>19</v>
      </c>
      <c r="F406" s="248" t="s">
        <v>581</v>
      </c>
      <c r="G406" s="246"/>
      <c r="H406" s="249">
        <v>14.4</v>
      </c>
      <c r="I406" s="250"/>
      <c r="J406" s="246"/>
      <c r="K406" s="246"/>
      <c r="L406" s="251"/>
      <c r="M406" s="252"/>
      <c r="N406" s="253"/>
      <c r="O406" s="253"/>
      <c r="P406" s="253"/>
      <c r="Q406" s="253"/>
      <c r="R406" s="253"/>
      <c r="S406" s="253"/>
      <c r="T406" s="254"/>
      <c r="U406" s="14"/>
      <c r="V406" s="14"/>
      <c r="W406" s="14"/>
      <c r="X406" s="14"/>
      <c r="Y406" s="14"/>
      <c r="Z406" s="14"/>
      <c r="AA406" s="14"/>
      <c r="AB406" s="14"/>
      <c r="AC406" s="14"/>
      <c r="AD406" s="14"/>
      <c r="AE406" s="14"/>
      <c r="AT406" s="255" t="s">
        <v>238</v>
      </c>
      <c r="AU406" s="255" t="s">
        <v>78</v>
      </c>
      <c r="AV406" s="14" t="s">
        <v>78</v>
      </c>
      <c r="AW406" s="14" t="s">
        <v>31</v>
      </c>
      <c r="AX406" s="14" t="s">
        <v>69</v>
      </c>
      <c r="AY406" s="255" t="s">
        <v>225</v>
      </c>
    </row>
    <row r="407" s="14" customFormat="1">
      <c r="A407" s="14"/>
      <c r="B407" s="245"/>
      <c r="C407" s="246"/>
      <c r="D407" s="233" t="s">
        <v>238</v>
      </c>
      <c r="E407" s="247" t="s">
        <v>19</v>
      </c>
      <c r="F407" s="248" t="s">
        <v>582</v>
      </c>
      <c r="G407" s="246"/>
      <c r="H407" s="249">
        <v>6</v>
      </c>
      <c r="I407" s="250"/>
      <c r="J407" s="246"/>
      <c r="K407" s="246"/>
      <c r="L407" s="251"/>
      <c r="M407" s="252"/>
      <c r="N407" s="253"/>
      <c r="O407" s="253"/>
      <c r="P407" s="253"/>
      <c r="Q407" s="253"/>
      <c r="R407" s="253"/>
      <c r="S407" s="253"/>
      <c r="T407" s="254"/>
      <c r="U407" s="14"/>
      <c r="V407" s="14"/>
      <c r="W407" s="14"/>
      <c r="X407" s="14"/>
      <c r="Y407" s="14"/>
      <c r="Z407" s="14"/>
      <c r="AA407" s="14"/>
      <c r="AB407" s="14"/>
      <c r="AC407" s="14"/>
      <c r="AD407" s="14"/>
      <c r="AE407" s="14"/>
      <c r="AT407" s="255" t="s">
        <v>238</v>
      </c>
      <c r="AU407" s="255" t="s">
        <v>78</v>
      </c>
      <c r="AV407" s="14" t="s">
        <v>78</v>
      </c>
      <c r="AW407" s="14" t="s">
        <v>31</v>
      </c>
      <c r="AX407" s="14" t="s">
        <v>69</v>
      </c>
      <c r="AY407" s="255" t="s">
        <v>225</v>
      </c>
    </row>
    <row r="408" s="14" customFormat="1">
      <c r="A408" s="14"/>
      <c r="B408" s="245"/>
      <c r="C408" s="246"/>
      <c r="D408" s="233" t="s">
        <v>238</v>
      </c>
      <c r="E408" s="247" t="s">
        <v>19</v>
      </c>
      <c r="F408" s="248" t="s">
        <v>583</v>
      </c>
      <c r="G408" s="246"/>
      <c r="H408" s="249">
        <v>5.4000000000000004</v>
      </c>
      <c r="I408" s="250"/>
      <c r="J408" s="246"/>
      <c r="K408" s="246"/>
      <c r="L408" s="251"/>
      <c r="M408" s="252"/>
      <c r="N408" s="253"/>
      <c r="O408" s="253"/>
      <c r="P408" s="253"/>
      <c r="Q408" s="253"/>
      <c r="R408" s="253"/>
      <c r="S408" s="253"/>
      <c r="T408" s="254"/>
      <c r="U408" s="14"/>
      <c r="V408" s="14"/>
      <c r="W408" s="14"/>
      <c r="X408" s="14"/>
      <c r="Y408" s="14"/>
      <c r="Z408" s="14"/>
      <c r="AA408" s="14"/>
      <c r="AB408" s="14"/>
      <c r="AC408" s="14"/>
      <c r="AD408" s="14"/>
      <c r="AE408" s="14"/>
      <c r="AT408" s="255" t="s">
        <v>238</v>
      </c>
      <c r="AU408" s="255" t="s">
        <v>78</v>
      </c>
      <c r="AV408" s="14" t="s">
        <v>78</v>
      </c>
      <c r="AW408" s="14" t="s">
        <v>31</v>
      </c>
      <c r="AX408" s="14" t="s">
        <v>69</v>
      </c>
      <c r="AY408" s="255" t="s">
        <v>225</v>
      </c>
    </row>
    <row r="409" s="14" customFormat="1">
      <c r="A409" s="14"/>
      <c r="B409" s="245"/>
      <c r="C409" s="246"/>
      <c r="D409" s="233" t="s">
        <v>238</v>
      </c>
      <c r="E409" s="247" t="s">
        <v>19</v>
      </c>
      <c r="F409" s="248" t="s">
        <v>584</v>
      </c>
      <c r="G409" s="246"/>
      <c r="H409" s="249">
        <v>3.52</v>
      </c>
      <c r="I409" s="250"/>
      <c r="J409" s="246"/>
      <c r="K409" s="246"/>
      <c r="L409" s="251"/>
      <c r="M409" s="252"/>
      <c r="N409" s="253"/>
      <c r="O409" s="253"/>
      <c r="P409" s="253"/>
      <c r="Q409" s="253"/>
      <c r="R409" s="253"/>
      <c r="S409" s="253"/>
      <c r="T409" s="254"/>
      <c r="U409" s="14"/>
      <c r="V409" s="14"/>
      <c r="W409" s="14"/>
      <c r="X409" s="14"/>
      <c r="Y409" s="14"/>
      <c r="Z409" s="14"/>
      <c r="AA409" s="14"/>
      <c r="AB409" s="14"/>
      <c r="AC409" s="14"/>
      <c r="AD409" s="14"/>
      <c r="AE409" s="14"/>
      <c r="AT409" s="255" t="s">
        <v>238</v>
      </c>
      <c r="AU409" s="255" t="s">
        <v>78</v>
      </c>
      <c r="AV409" s="14" t="s">
        <v>78</v>
      </c>
      <c r="AW409" s="14" t="s">
        <v>31</v>
      </c>
      <c r="AX409" s="14" t="s">
        <v>69</v>
      </c>
      <c r="AY409" s="255" t="s">
        <v>225</v>
      </c>
    </row>
    <row r="410" s="14" customFormat="1">
      <c r="A410" s="14"/>
      <c r="B410" s="245"/>
      <c r="C410" s="246"/>
      <c r="D410" s="233" t="s">
        <v>238</v>
      </c>
      <c r="E410" s="247" t="s">
        <v>19</v>
      </c>
      <c r="F410" s="248" t="s">
        <v>585</v>
      </c>
      <c r="G410" s="246"/>
      <c r="H410" s="249">
        <v>1.2</v>
      </c>
      <c r="I410" s="250"/>
      <c r="J410" s="246"/>
      <c r="K410" s="246"/>
      <c r="L410" s="251"/>
      <c r="M410" s="252"/>
      <c r="N410" s="253"/>
      <c r="O410" s="253"/>
      <c r="P410" s="253"/>
      <c r="Q410" s="253"/>
      <c r="R410" s="253"/>
      <c r="S410" s="253"/>
      <c r="T410" s="254"/>
      <c r="U410" s="14"/>
      <c r="V410" s="14"/>
      <c r="W410" s="14"/>
      <c r="X410" s="14"/>
      <c r="Y410" s="14"/>
      <c r="Z410" s="14"/>
      <c r="AA410" s="14"/>
      <c r="AB410" s="14"/>
      <c r="AC410" s="14"/>
      <c r="AD410" s="14"/>
      <c r="AE410" s="14"/>
      <c r="AT410" s="255" t="s">
        <v>238</v>
      </c>
      <c r="AU410" s="255" t="s">
        <v>78</v>
      </c>
      <c r="AV410" s="14" t="s">
        <v>78</v>
      </c>
      <c r="AW410" s="14" t="s">
        <v>31</v>
      </c>
      <c r="AX410" s="14" t="s">
        <v>69</v>
      </c>
      <c r="AY410" s="255" t="s">
        <v>225</v>
      </c>
    </row>
    <row r="411" s="14" customFormat="1">
      <c r="A411" s="14"/>
      <c r="B411" s="245"/>
      <c r="C411" s="246"/>
      <c r="D411" s="233" t="s">
        <v>238</v>
      </c>
      <c r="E411" s="247" t="s">
        <v>19</v>
      </c>
      <c r="F411" s="248" t="s">
        <v>586</v>
      </c>
      <c r="G411" s="246"/>
      <c r="H411" s="249">
        <v>6</v>
      </c>
      <c r="I411" s="250"/>
      <c r="J411" s="246"/>
      <c r="K411" s="246"/>
      <c r="L411" s="251"/>
      <c r="M411" s="252"/>
      <c r="N411" s="253"/>
      <c r="O411" s="253"/>
      <c r="P411" s="253"/>
      <c r="Q411" s="253"/>
      <c r="R411" s="253"/>
      <c r="S411" s="253"/>
      <c r="T411" s="254"/>
      <c r="U411" s="14"/>
      <c r="V411" s="14"/>
      <c r="W411" s="14"/>
      <c r="X411" s="14"/>
      <c r="Y411" s="14"/>
      <c r="Z411" s="14"/>
      <c r="AA411" s="14"/>
      <c r="AB411" s="14"/>
      <c r="AC411" s="14"/>
      <c r="AD411" s="14"/>
      <c r="AE411" s="14"/>
      <c r="AT411" s="255" t="s">
        <v>238</v>
      </c>
      <c r="AU411" s="255" t="s">
        <v>78</v>
      </c>
      <c r="AV411" s="14" t="s">
        <v>78</v>
      </c>
      <c r="AW411" s="14" t="s">
        <v>31</v>
      </c>
      <c r="AX411" s="14" t="s">
        <v>69</v>
      </c>
      <c r="AY411" s="255" t="s">
        <v>225</v>
      </c>
    </row>
    <row r="412" s="15" customFormat="1">
      <c r="A412" s="15"/>
      <c r="B412" s="256"/>
      <c r="C412" s="257"/>
      <c r="D412" s="233" t="s">
        <v>238</v>
      </c>
      <c r="E412" s="258" t="s">
        <v>116</v>
      </c>
      <c r="F412" s="259" t="s">
        <v>243</v>
      </c>
      <c r="G412" s="257"/>
      <c r="H412" s="260">
        <v>124.12000000000001</v>
      </c>
      <c r="I412" s="261"/>
      <c r="J412" s="257"/>
      <c r="K412" s="257"/>
      <c r="L412" s="262"/>
      <c r="M412" s="263"/>
      <c r="N412" s="264"/>
      <c r="O412" s="264"/>
      <c r="P412" s="264"/>
      <c r="Q412" s="264"/>
      <c r="R412" s="264"/>
      <c r="S412" s="264"/>
      <c r="T412" s="265"/>
      <c r="U412" s="15"/>
      <c r="V412" s="15"/>
      <c r="W412" s="15"/>
      <c r="X412" s="15"/>
      <c r="Y412" s="15"/>
      <c r="Z412" s="15"/>
      <c r="AA412" s="15"/>
      <c r="AB412" s="15"/>
      <c r="AC412" s="15"/>
      <c r="AD412" s="15"/>
      <c r="AE412" s="15"/>
      <c r="AT412" s="266" t="s">
        <v>238</v>
      </c>
      <c r="AU412" s="266" t="s">
        <v>78</v>
      </c>
      <c r="AV412" s="15" t="s">
        <v>244</v>
      </c>
      <c r="AW412" s="15" t="s">
        <v>31</v>
      </c>
      <c r="AX412" s="15" t="s">
        <v>69</v>
      </c>
      <c r="AY412" s="266" t="s">
        <v>225</v>
      </c>
    </row>
    <row r="413" s="14" customFormat="1">
      <c r="A413" s="14"/>
      <c r="B413" s="245"/>
      <c r="C413" s="246"/>
      <c r="D413" s="233" t="s">
        <v>238</v>
      </c>
      <c r="E413" s="247" t="s">
        <v>19</v>
      </c>
      <c r="F413" s="248" t="s">
        <v>587</v>
      </c>
      <c r="G413" s="246"/>
      <c r="H413" s="249">
        <v>3.6000000000000001</v>
      </c>
      <c r="I413" s="250"/>
      <c r="J413" s="246"/>
      <c r="K413" s="246"/>
      <c r="L413" s="251"/>
      <c r="M413" s="252"/>
      <c r="N413" s="253"/>
      <c r="O413" s="253"/>
      <c r="P413" s="253"/>
      <c r="Q413" s="253"/>
      <c r="R413" s="253"/>
      <c r="S413" s="253"/>
      <c r="T413" s="254"/>
      <c r="U413" s="14"/>
      <c r="V413" s="14"/>
      <c r="W413" s="14"/>
      <c r="X413" s="14"/>
      <c r="Y413" s="14"/>
      <c r="Z413" s="14"/>
      <c r="AA413" s="14"/>
      <c r="AB413" s="14"/>
      <c r="AC413" s="14"/>
      <c r="AD413" s="14"/>
      <c r="AE413" s="14"/>
      <c r="AT413" s="255" t="s">
        <v>238</v>
      </c>
      <c r="AU413" s="255" t="s">
        <v>78</v>
      </c>
      <c r="AV413" s="14" t="s">
        <v>78</v>
      </c>
      <c r="AW413" s="14" t="s">
        <v>31</v>
      </c>
      <c r="AX413" s="14" t="s">
        <v>69</v>
      </c>
      <c r="AY413" s="255" t="s">
        <v>225</v>
      </c>
    </row>
    <row r="414" s="14" customFormat="1">
      <c r="A414" s="14"/>
      <c r="B414" s="245"/>
      <c r="C414" s="246"/>
      <c r="D414" s="233" t="s">
        <v>238</v>
      </c>
      <c r="E414" s="247" t="s">
        <v>19</v>
      </c>
      <c r="F414" s="248" t="s">
        <v>588</v>
      </c>
      <c r="G414" s="246"/>
      <c r="H414" s="249">
        <v>3.6000000000000001</v>
      </c>
      <c r="I414" s="250"/>
      <c r="J414" s="246"/>
      <c r="K414" s="246"/>
      <c r="L414" s="251"/>
      <c r="M414" s="252"/>
      <c r="N414" s="253"/>
      <c r="O414" s="253"/>
      <c r="P414" s="253"/>
      <c r="Q414" s="253"/>
      <c r="R414" s="253"/>
      <c r="S414" s="253"/>
      <c r="T414" s="254"/>
      <c r="U414" s="14"/>
      <c r="V414" s="14"/>
      <c r="W414" s="14"/>
      <c r="X414" s="14"/>
      <c r="Y414" s="14"/>
      <c r="Z414" s="14"/>
      <c r="AA414" s="14"/>
      <c r="AB414" s="14"/>
      <c r="AC414" s="14"/>
      <c r="AD414" s="14"/>
      <c r="AE414" s="14"/>
      <c r="AT414" s="255" t="s">
        <v>238</v>
      </c>
      <c r="AU414" s="255" t="s">
        <v>78</v>
      </c>
      <c r="AV414" s="14" t="s">
        <v>78</v>
      </c>
      <c r="AW414" s="14" t="s">
        <v>31</v>
      </c>
      <c r="AX414" s="14" t="s">
        <v>69</v>
      </c>
      <c r="AY414" s="255" t="s">
        <v>225</v>
      </c>
    </row>
    <row r="415" s="14" customFormat="1">
      <c r="A415" s="14"/>
      <c r="B415" s="245"/>
      <c r="C415" s="246"/>
      <c r="D415" s="233" t="s">
        <v>238</v>
      </c>
      <c r="E415" s="247" t="s">
        <v>19</v>
      </c>
      <c r="F415" s="248" t="s">
        <v>589</v>
      </c>
      <c r="G415" s="246"/>
      <c r="H415" s="249">
        <v>4.0999999999999996</v>
      </c>
      <c r="I415" s="250"/>
      <c r="J415" s="246"/>
      <c r="K415" s="246"/>
      <c r="L415" s="251"/>
      <c r="M415" s="252"/>
      <c r="N415" s="253"/>
      <c r="O415" s="253"/>
      <c r="P415" s="253"/>
      <c r="Q415" s="253"/>
      <c r="R415" s="253"/>
      <c r="S415" s="253"/>
      <c r="T415" s="254"/>
      <c r="U415" s="14"/>
      <c r="V415" s="14"/>
      <c r="W415" s="14"/>
      <c r="X415" s="14"/>
      <c r="Y415" s="14"/>
      <c r="Z415" s="14"/>
      <c r="AA415" s="14"/>
      <c r="AB415" s="14"/>
      <c r="AC415" s="14"/>
      <c r="AD415" s="14"/>
      <c r="AE415" s="14"/>
      <c r="AT415" s="255" t="s">
        <v>238</v>
      </c>
      <c r="AU415" s="255" t="s">
        <v>78</v>
      </c>
      <c r="AV415" s="14" t="s">
        <v>78</v>
      </c>
      <c r="AW415" s="14" t="s">
        <v>31</v>
      </c>
      <c r="AX415" s="14" t="s">
        <v>69</v>
      </c>
      <c r="AY415" s="255" t="s">
        <v>225</v>
      </c>
    </row>
    <row r="416" s="14" customFormat="1">
      <c r="A416" s="14"/>
      <c r="B416" s="245"/>
      <c r="C416" s="246"/>
      <c r="D416" s="233" t="s">
        <v>238</v>
      </c>
      <c r="E416" s="247" t="s">
        <v>19</v>
      </c>
      <c r="F416" s="248" t="s">
        <v>590</v>
      </c>
      <c r="G416" s="246"/>
      <c r="H416" s="249">
        <v>10.800000000000001</v>
      </c>
      <c r="I416" s="250"/>
      <c r="J416" s="246"/>
      <c r="K416" s="246"/>
      <c r="L416" s="251"/>
      <c r="M416" s="252"/>
      <c r="N416" s="253"/>
      <c r="O416" s="253"/>
      <c r="P416" s="253"/>
      <c r="Q416" s="253"/>
      <c r="R416" s="253"/>
      <c r="S416" s="253"/>
      <c r="T416" s="254"/>
      <c r="U416" s="14"/>
      <c r="V416" s="14"/>
      <c r="W416" s="14"/>
      <c r="X416" s="14"/>
      <c r="Y416" s="14"/>
      <c r="Z416" s="14"/>
      <c r="AA416" s="14"/>
      <c r="AB416" s="14"/>
      <c r="AC416" s="14"/>
      <c r="AD416" s="14"/>
      <c r="AE416" s="14"/>
      <c r="AT416" s="255" t="s">
        <v>238</v>
      </c>
      <c r="AU416" s="255" t="s">
        <v>78</v>
      </c>
      <c r="AV416" s="14" t="s">
        <v>78</v>
      </c>
      <c r="AW416" s="14" t="s">
        <v>31</v>
      </c>
      <c r="AX416" s="14" t="s">
        <v>69</v>
      </c>
      <c r="AY416" s="255" t="s">
        <v>225</v>
      </c>
    </row>
    <row r="417" s="14" customFormat="1">
      <c r="A417" s="14"/>
      <c r="B417" s="245"/>
      <c r="C417" s="246"/>
      <c r="D417" s="233" t="s">
        <v>238</v>
      </c>
      <c r="E417" s="247" t="s">
        <v>19</v>
      </c>
      <c r="F417" s="248" t="s">
        <v>591</v>
      </c>
      <c r="G417" s="246"/>
      <c r="H417" s="249">
        <v>4</v>
      </c>
      <c r="I417" s="250"/>
      <c r="J417" s="246"/>
      <c r="K417" s="246"/>
      <c r="L417" s="251"/>
      <c r="M417" s="252"/>
      <c r="N417" s="253"/>
      <c r="O417" s="253"/>
      <c r="P417" s="253"/>
      <c r="Q417" s="253"/>
      <c r="R417" s="253"/>
      <c r="S417" s="253"/>
      <c r="T417" s="254"/>
      <c r="U417" s="14"/>
      <c r="V417" s="14"/>
      <c r="W417" s="14"/>
      <c r="X417" s="14"/>
      <c r="Y417" s="14"/>
      <c r="Z417" s="14"/>
      <c r="AA417" s="14"/>
      <c r="AB417" s="14"/>
      <c r="AC417" s="14"/>
      <c r="AD417" s="14"/>
      <c r="AE417" s="14"/>
      <c r="AT417" s="255" t="s">
        <v>238</v>
      </c>
      <c r="AU417" s="255" t="s">
        <v>78</v>
      </c>
      <c r="AV417" s="14" t="s">
        <v>78</v>
      </c>
      <c r="AW417" s="14" t="s">
        <v>31</v>
      </c>
      <c r="AX417" s="14" t="s">
        <v>69</v>
      </c>
      <c r="AY417" s="255" t="s">
        <v>225</v>
      </c>
    </row>
    <row r="418" s="14" customFormat="1">
      <c r="A418" s="14"/>
      <c r="B418" s="245"/>
      <c r="C418" s="246"/>
      <c r="D418" s="233" t="s">
        <v>238</v>
      </c>
      <c r="E418" s="247" t="s">
        <v>19</v>
      </c>
      <c r="F418" s="248" t="s">
        <v>592</v>
      </c>
      <c r="G418" s="246"/>
      <c r="H418" s="249">
        <v>3.6000000000000001</v>
      </c>
      <c r="I418" s="250"/>
      <c r="J418" s="246"/>
      <c r="K418" s="246"/>
      <c r="L418" s="251"/>
      <c r="M418" s="252"/>
      <c r="N418" s="253"/>
      <c r="O418" s="253"/>
      <c r="P418" s="253"/>
      <c r="Q418" s="253"/>
      <c r="R418" s="253"/>
      <c r="S418" s="253"/>
      <c r="T418" s="254"/>
      <c r="U418" s="14"/>
      <c r="V418" s="14"/>
      <c r="W418" s="14"/>
      <c r="X418" s="14"/>
      <c r="Y418" s="14"/>
      <c r="Z418" s="14"/>
      <c r="AA418" s="14"/>
      <c r="AB418" s="14"/>
      <c r="AC418" s="14"/>
      <c r="AD418" s="14"/>
      <c r="AE418" s="14"/>
      <c r="AT418" s="255" t="s">
        <v>238</v>
      </c>
      <c r="AU418" s="255" t="s">
        <v>78</v>
      </c>
      <c r="AV418" s="14" t="s">
        <v>78</v>
      </c>
      <c r="AW418" s="14" t="s">
        <v>31</v>
      </c>
      <c r="AX418" s="14" t="s">
        <v>69</v>
      </c>
      <c r="AY418" s="255" t="s">
        <v>225</v>
      </c>
    </row>
    <row r="419" s="14" customFormat="1">
      <c r="A419" s="14"/>
      <c r="B419" s="245"/>
      <c r="C419" s="246"/>
      <c r="D419" s="233" t="s">
        <v>238</v>
      </c>
      <c r="E419" s="247" t="s">
        <v>19</v>
      </c>
      <c r="F419" s="248" t="s">
        <v>593</v>
      </c>
      <c r="G419" s="246"/>
      <c r="H419" s="249">
        <v>4.2000000000000002</v>
      </c>
      <c r="I419" s="250"/>
      <c r="J419" s="246"/>
      <c r="K419" s="246"/>
      <c r="L419" s="251"/>
      <c r="M419" s="252"/>
      <c r="N419" s="253"/>
      <c r="O419" s="253"/>
      <c r="P419" s="253"/>
      <c r="Q419" s="253"/>
      <c r="R419" s="253"/>
      <c r="S419" s="253"/>
      <c r="T419" s="254"/>
      <c r="U419" s="14"/>
      <c r="V419" s="14"/>
      <c r="W419" s="14"/>
      <c r="X419" s="14"/>
      <c r="Y419" s="14"/>
      <c r="Z419" s="14"/>
      <c r="AA419" s="14"/>
      <c r="AB419" s="14"/>
      <c r="AC419" s="14"/>
      <c r="AD419" s="14"/>
      <c r="AE419" s="14"/>
      <c r="AT419" s="255" t="s">
        <v>238</v>
      </c>
      <c r="AU419" s="255" t="s">
        <v>78</v>
      </c>
      <c r="AV419" s="14" t="s">
        <v>78</v>
      </c>
      <c r="AW419" s="14" t="s">
        <v>31</v>
      </c>
      <c r="AX419" s="14" t="s">
        <v>69</v>
      </c>
      <c r="AY419" s="255" t="s">
        <v>225</v>
      </c>
    </row>
    <row r="420" s="15" customFormat="1">
      <c r="A420" s="15"/>
      <c r="B420" s="256"/>
      <c r="C420" s="257"/>
      <c r="D420" s="233" t="s">
        <v>238</v>
      </c>
      <c r="E420" s="258" t="s">
        <v>118</v>
      </c>
      <c r="F420" s="259" t="s">
        <v>243</v>
      </c>
      <c r="G420" s="257"/>
      <c r="H420" s="260">
        <v>33.899999999999999</v>
      </c>
      <c r="I420" s="261"/>
      <c r="J420" s="257"/>
      <c r="K420" s="257"/>
      <c r="L420" s="262"/>
      <c r="M420" s="263"/>
      <c r="N420" s="264"/>
      <c r="O420" s="264"/>
      <c r="P420" s="264"/>
      <c r="Q420" s="264"/>
      <c r="R420" s="264"/>
      <c r="S420" s="264"/>
      <c r="T420" s="265"/>
      <c r="U420" s="15"/>
      <c r="V420" s="15"/>
      <c r="W420" s="15"/>
      <c r="X420" s="15"/>
      <c r="Y420" s="15"/>
      <c r="Z420" s="15"/>
      <c r="AA420" s="15"/>
      <c r="AB420" s="15"/>
      <c r="AC420" s="15"/>
      <c r="AD420" s="15"/>
      <c r="AE420" s="15"/>
      <c r="AT420" s="266" t="s">
        <v>238</v>
      </c>
      <c r="AU420" s="266" t="s">
        <v>78</v>
      </c>
      <c r="AV420" s="15" t="s">
        <v>244</v>
      </c>
      <c r="AW420" s="15" t="s">
        <v>31</v>
      </c>
      <c r="AX420" s="15" t="s">
        <v>69</v>
      </c>
      <c r="AY420" s="266" t="s">
        <v>225</v>
      </c>
    </row>
    <row r="421" s="13" customFormat="1">
      <c r="A421" s="13"/>
      <c r="B421" s="235"/>
      <c r="C421" s="236"/>
      <c r="D421" s="233" t="s">
        <v>238</v>
      </c>
      <c r="E421" s="237" t="s">
        <v>19</v>
      </c>
      <c r="F421" s="238" t="s">
        <v>594</v>
      </c>
      <c r="G421" s="236"/>
      <c r="H421" s="237" t="s">
        <v>19</v>
      </c>
      <c r="I421" s="239"/>
      <c r="J421" s="236"/>
      <c r="K421" s="236"/>
      <c r="L421" s="240"/>
      <c r="M421" s="241"/>
      <c r="N421" s="242"/>
      <c r="O421" s="242"/>
      <c r="P421" s="242"/>
      <c r="Q421" s="242"/>
      <c r="R421" s="242"/>
      <c r="S421" s="242"/>
      <c r="T421" s="243"/>
      <c r="U421" s="13"/>
      <c r="V421" s="13"/>
      <c r="W421" s="13"/>
      <c r="X421" s="13"/>
      <c r="Y421" s="13"/>
      <c r="Z421" s="13"/>
      <c r="AA421" s="13"/>
      <c r="AB421" s="13"/>
      <c r="AC421" s="13"/>
      <c r="AD421" s="13"/>
      <c r="AE421" s="13"/>
      <c r="AT421" s="244" t="s">
        <v>238</v>
      </c>
      <c r="AU421" s="244" t="s">
        <v>78</v>
      </c>
      <c r="AV421" s="13" t="s">
        <v>76</v>
      </c>
      <c r="AW421" s="13" t="s">
        <v>31</v>
      </c>
      <c r="AX421" s="13" t="s">
        <v>69</v>
      </c>
      <c r="AY421" s="244" t="s">
        <v>225</v>
      </c>
    </row>
    <row r="422" s="14" customFormat="1">
      <c r="A422" s="14"/>
      <c r="B422" s="245"/>
      <c r="C422" s="246"/>
      <c r="D422" s="233" t="s">
        <v>238</v>
      </c>
      <c r="E422" s="247" t="s">
        <v>19</v>
      </c>
      <c r="F422" s="248" t="s">
        <v>595</v>
      </c>
      <c r="G422" s="246"/>
      <c r="H422" s="249">
        <v>22.5</v>
      </c>
      <c r="I422" s="250"/>
      <c r="J422" s="246"/>
      <c r="K422" s="246"/>
      <c r="L422" s="251"/>
      <c r="M422" s="252"/>
      <c r="N422" s="253"/>
      <c r="O422" s="253"/>
      <c r="P422" s="253"/>
      <c r="Q422" s="253"/>
      <c r="R422" s="253"/>
      <c r="S422" s="253"/>
      <c r="T422" s="254"/>
      <c r="U422" s="14"/>
      <c r="V422" s="14"/>
      <c r="W422" s="14"/>
      <c r="X422" s="14"/>
      <c r="Y422" s="14"/>
      <c r="Z422" s="14"/>
      <c r="AA422" s="14"/>
      <c r="AB422" s="14"/>
      <c r="AC422" s="14"/>
      <c r="AD422" s="14"/>
      <c r="AE422" s="14"/>
      <c r="AT422" s="255" t="s">
        <v>238</v>
      </c>
      <c r="AU422" s="255" t="s">
        <v>78</v>
      </c>
      <c r="AV422" s="14" t="s">
        <v>78</v>
      </c>
      <c r="AW422" s="14" t="s">
        <v>31</v>
      </c>
      <c r="AX422" s="14" t="s">
        <v>69</v>
      </c>
      <c r="AY422" s="255" t="s">
        <v>225</v>
      </c>
    </row>
    <row r="423" s="14" customFormat="1">
      <c r="A423" s="14"/>
      <c r="B423" s="245"/>
      <c r="C423" s="246"/>
      <c r="D423" s="233" t="s">
        <v>238</v>
      </c>
      <c r="E423" s="247" t="s">
        <v>19</v>
      </c>
      <c r="F423" s="248" t="s">
        <v>596</v>
      </c>
      <c r="G423" s="246"/>
      <c r="H423" s="249">
        <v>1</v>
      </c>
      <c r="I423" s="250"/>
      <c r="J423" s="246"/>
      <c r="K423" s="246"/>
      <c r="L423" s="251"/>
      <c r="M423" s="252"/>
      <c r="N423" s="253"/>
      <c r="O423" s="253"/>
      <c r="P423" s="253"/>
      <c r="Q423" s="253"/>
      <c r="R423" s="253"/>
      <c r="S423" s="253"/>
      <c r="T423" s="254"/>
      <c r="U423" s="14"/>
      <c r="V423" s="14"/>
      <c r="W423" s="14"/>
      <c r="X423" s="14"/>
      <c r="Y423" s="14"/>
      <c r="Z423" s="14"/>
      <c r="AA423" s="14"/>
      <c r="AB423" s="14"/>
      <c r="AC423" s="14"/>
      <c r="AD423" s="14"/>
      <c r="AE423" s="14"/>
      <c r="AT423" s="255" t="s">
        <v>238</v>
      </c>
      <c r="AU423" s="255" t="s">
        <v>78</v>
      </c>
      <c r="AV423" s="14" t="s">
        <v>78</v>
      </c>
      <c r="AW423" s="14" t="s">
        <v>31</v>
      </c>
      <c r="AX423" s="14" t="s">
        <v>69</v>
      </c>
      <c r="AY423" s="255" t="s">
        <v>225</v>
      </c>
    </row>
    <row r="424" s="14" customFormat="1">
      <c r="A424" s="14"/>
      <c r="B424" s="245"/>
      <c r="C424" s="246"/>
      <c r="D424" s="233" t="s">
        <v>238</v>
      </c>
      <c r="E424" s="247" t="s">
        <v>19</v>
      </c>
      <c r="F424" s="248" t="s">
        <v>597</v>
      </c>
      <c r="G424" s="246"/>
      <c r="H424" s="249">
        <v>0.93999999999999995</v>
      </c>
      <c r="I424" s="250"/>
      <c r="J424" s="246"/>
      <c r="K424" s="246"/>
      <c r="L424" s="251"/>
      <c r="M424" s="252"/>
      <c r="N424" s="253"/>
      <c r="O424" s="253"/>
      <c r="P424" s="253"/>
      <c r="Q424" s="253"/>
      <c r="R424" s="253"/>
      <c r="S424" s="253"/>
      <c r="T424" s="254"/>
      <c r="U424" s="14"/>
      <c r="V424" s="14"/>
      <c r="W424" s="14"/>
      <c r="X424" s="14"/>
      <c r="Y424" s="14"/>
      <c r="Z424" s="14"/>
      <c r="AA424" s="14"/>
      <c r="AB424" s="14"/>
      <c r="AC424" s="14"/>
      <c r="AD424" s="14"/>
      <c r="AE424" s="14"/>
      <c r="AT424" s="255" t="s">
        <v>238</v>
      </c>
      <c r="AU424" s="255" t="s">
        <v>78</v>
      </c>
      <c r="AV424" s="14" t="s">
        <v>78</v>
      </c>
      <c r="AW424" s="14" t="s">
        <v>31</v>
      </c>
      <c r="AX424" s="14" t="s">
        <v>69</v>
      </c>
      <c r="AY424" s="255" t="s">
        <v>225</v>
      </c>
    </row>
    <row r="425" s="14" customFormat="1">
      <c r="A425" s="14"/>
      <c r="B425" s="245"/>
      <c r="C425" s="246"/>
      <c r="D425" s="233" t="s">
        <v>238</v>
      </c>
      <c r="E425" s="247" t="s">
        <v>19</v>
      </c>
      <c r="F425" s="248" t="s">
        <v>598</v>
      </c>
      <c r="G425" s="246"/>
      <c r="H425" s="249">
        <v>8.4000000000000004</v>
      </c>
      <c r="I425" s="250"/>
      <c r="J425" s="246"/>
      <c r="K425" s="246"/>
      <c r="L425" s="251"/>
      <c r="M425" s="252"/>
      <c r="N425" s="253"/>
      <c r="O425" s="253"/>
      <c r="P425" s="253"/>
      <c r="Q425" s="253"/>
      <c r="R425" s="253"/>
      <c r="S425" s="253"/>
      <c r="T425" s="254"/>
      <c r="U425" s="14"/>
      <c r="V425" s="14"/>
      <c r="W425" s="14"/>
      <c r="X425" s="14"/>
      <c r="Y425" s="14"/>
      <c r="Z425" s="14"/>
      <c r="AA425" s="14"/>
      <c r="AB425" s="14"/>
      <c r="AC425" s="14"/>
      <c r="AD425" s="14"/>
      <c r="AE425" s="14"/>
      <c r="AT425" s="255" t="s">
        <v>238</v>
      </c>
      <c r="AU425" s="255" t="s">
        <v>78</v>
      </c>
      <c r="AV425" s="14" t="s">
        <v>78</v>
      </c>
      <c r="AW425" s="14" t="s">
        <v>31</v>
      </c>
      <c r="AX425" s="14" t="s">
        <v>69</v>
      </c>
      <c r="AY425" s="255" t="s">
        <v>225</v>
      </c>
    </row>
    <row r="426" s="14" customFormat="1">
      <c r="A426" s="14"/>
      <c r="B426" s="245"/>
      <c r="C426" s="246"/>
      <c r="D426" s="233" t="s">
        <v>238</v>
      </c>
      <c r="E426" s="247" t="s">
        <v>19</v>
      </c>
      <c r="F426" s="248" t="s">
        <v>599</v>
      </c>
      <c r="G426" s="246"/>
      <c r="H426" s="249">
        <v>1.3999999999999999</v>
      </c>
      <c r="I426" s="250"/>
      <c r="J426" s="246"/>
      <c r="K426" s="246"/>
      <c r="L426" s="251"/>
      <c r="M426" s="252"/>
      <c r="N426" s="253"/>
      <c r="O426" s="253"/>
      <c r="P426" s="253"/>
      <c r="Q426" s="253"/>
      <c r="R426" s="253"/>
      <c r="S426" s="253"/>
      <c r="T426" s="254"/>
      <c r="U426" s="14"/>
      <c r="V426" s="14"/>
      <c r="W426" s="14"/>
      <c r="X426" s="14"/>
      <c r="Y426" s="14"/>
      <c r="Z426" s="14"/>
      <c r="AA426" s="14"/>
      <c r="AB426" s="14"/>
      <c r="AC426" s="14"/>
      <c r="AD426" s="14"/>
      <c r="AE426" s="14"/>
      <c r="AT426" s="255" t="s">
        <v>238</v>
      </c>
      <c r="AU426" s="255" t="s">
        <v>78</v>
      </c>
      <c r="AV426" s="14" t="s">
        <v>78</v>
      </c>
      <c r="AW426" s="14" t="s">
        <v>31</v>
      </c>
      <c r="AX426" s="14" t="s">
        <v>69</v>
      </c>
      <c r="AY426" s="255" t="s">
        <v>225</v>
      </c>
    </row>
    <row r="427" s="14" customFormat="1">
      <c r="A427" s="14"/>
      <c r="B427" s="245"/>
      <c r="C427" s="246"/>
      <c r="D427" s="233" t="s">
        <v>238</v>
      </c>
      <c r="E427" s="247" t="s">
        <v>19</v>
      </c>
      <c r="F427" s="248" t="s">
        <v>600</v>
      </c>
      <c r="G427" s="246"/>
      <c r="H427" s="249">
        <v>8.4000000000000004</v>
      </c>
      <c r="I427" s="250"/>
      <c r="J427" s="246"/>
      <c r="K427" s="246"/>
      <c r="L427" s="251"/>
      <c r="M427" s="252"/>
      <c r="N427" s="253"/>
      <c r="O427" s="253"/>
      <c r="P427" s="253"/>
      <c r="Q427" s="253"/>
      <c r="R427" s="253"/>
      <c r="S427" s="253"/>
      <c r="T427" s="254"/>
      <c r="U427" s="14"/>
      <c r="V427" s="14"/>
      <c r="W427" s="14"/>
      <c r="X427" s="14"/>
      <c r="Y427" s="14"/>
      <c r="Z427" s="14"/>
      <c r="AA427" s="14"/>
      <c r="AB427" s="14"/>
      <c r="AC427" s="14"/>
      <c r="AD427" s="14"/>
      <c r="AE427" s="14"/>
      <c r="AT427" s="255" t="s">
        <v>238</v>
      </c>
      <c r="AU427" s="255" t="s">
        <v>78</v>
      </c>
      <c r="AV427" s="14" t="s">
        <v>78</v>
      </c>
      <c r="AW427" s="14" t="s">
        <v>31</v>
      </c>
      <c r="AX427" s="14" t="s">
        <v>69</v>
      </c>
      <c r="AY427" s="255" t="s">
        <v>225</v>
      </c>
    </row>
    <row r="428" s="14" customFormat="1">
      <c r="A428" s="14"/>
      <c r="B428" s="245"/>
      <c r="C428" s="246"/>
      <c r="D428" s="233" t="s">
        <v>238</v>
      </c>
      <c r="E428" s="247" t="s">
        <v>19</v>
      </c>
      <c r="F428" s="248" t="s">
        <v>601</v>
      </c>
      <c r="G428" s="246"/>
      <c r="H428" s="249">
        <v>2.3999999999999999</v>
      </c>
      <c r="I428" s="250"/>
      <c r="J428" s="246"/>
      <c r="K428" s="246"/>
      <c r="L428" s="251"/>
      <c r="M428" s="252"/>
      <c r="N428" s="253"/>
      <c r="O428" s="253"/>
      <c r="P428" s="253"/>
      <c r="Q428" s="253"/>
      <c r="R428" s="253"/>
      <c r="S428" s="253"/>
      <c r="T428" s="254"/>
      <c r="U428" s="14"/>
      <c r="V428" s="14"/>
      <c r="W428" s="14"/>
      <c r="X428" s="14"/>
      <c r="Y428" s="14"/>
      <c r="Z428" s="14"/>
      <c r="AA428" s="14"/>
      <c r="AB428" s="14"/>
      <c r="AC428" s="14"/>
      <c r="AD428" s="14"/>
      <c r="AE428" s="14"/>
      <c r="AT428" s="255" t="s">
        <v>238</v>
      </c>
      <c r="AU428" s="255" t="s">
        <v>78</v>
      </c>
      <c r="AV428" s="14" t="s">
        <v>78</v>
      </c>
      <c r="AW428" s="14" t="s">
        <v>31</v>
      </c>
      <c r="AX428" s="14" t="s">
        <v>69</v>
      </c>
      <c r="AY428" s="255" t="s">
        <v>225</v>
      </c>
    </row>
    <row r="429" s="14" customFormat="1">
      <c r="A429" s="14"/>
      <c r="B429" s="245"/>
      <c r="C429" s="246"/>
      <c r="D429" s="233" t="s">
        <v>238</v>
      </c>
      <c r="E429" s="247" t="s">
        <v>19</v>
      </c>
      <c r="F429" s="248" t="s">
        <v>602</v>
      </c>
      <c r="G429" s="246"/>
      <c r="H429" s="249">
        <v>1.3999999999999999</v>
      </c>
      <c r="I429" s="250"/>
      <c r="J429" s="246"/>
      <c r="K429" s="246"/>
      <c r="L429" s="251"/>
      <c r="M429" s="252"/>
      <c r="N429" s="253"/>
      <c r="O429" s="253"/>
      <c r="P429" s="253"/>
      <c r="Q429" s="253"/>
      <c r="R429" s="253"/>
      <c r="S429" s="253"/>
      <c r="T429" s="254"/>
      <c r="U429" s="14"/>
      <c r="V429" s="14"/>
      <c r="W429" s="14"/>
      <c r="X429" s="14"/>
      <c r="Y429" s="14"/>
      <c r="Z429" s="14"/>
      <c r="AA429" s="14"/>
      <c r="AB429" s="14"/>
      <c r="AC429" s="14"/>
      <c r="AD429" s="14"/>
      <c r="AE429" s="14"/>
      <c r="AT429" s="255" t="s">
        <v>238</v>
      </c>
      <c r="AU429" s="255" t="s">
        <v>78</v>
      </c>
      <c r="AV429" s="14" t="s">
        <v>78</v>
      </c>
      <c r="AW429" s="14" t="s">
        <v>31</v>
      </c>
      <c r="AX429" s="14" t="s">
        <v>69</v>
      </c>
      <c r="AY429" s="255" t="s">
        <v>225</v>
      </c>
    </row>
    <row r="430" s="14" customFormat="1">
      <c r="A430" s="14"/>
      <c r="B430" s="245"/>
      <c r="C430" s="246"/>
      <c r="D430" s="233" t="s">
        <v>238</v>
      </c>
      <c r="E430" s="247" t="s">
        <v>19</v>
      </c>
      <c r="F430" s="248" t="s">
        <v>603</v>
      </c>
      <c r="G430" s="246"/>
      <c r="H430" s="249">
        <v>1.2</v>
      </c>
      <c r="I430" s="250"/>
      <c r="J430" s="246"/>
      <c r="K430" s="246"/>
      <c r="L430" s="251"/>
      <c r="M430" s="252"/>
      <c r="N430" s="253"/>
      <c r="O430" s="253"/>
      <c r="P430" s="253"/>
      <c r="Q430" s="253"/>
      <c r="R430" s="253"/>
      <c r="S430" s="253"/>
      <c r="T430" s="254"/>
      <c r="U430" s="14"/>
      <c r="V430" s="14"/>
      <c r="W430" s="14"/>
      <c r="X430" s="14"/>
      <c r="Y430" s="14"/>
      <c r="Z430" s="14"/>
      <c r="AA430" s="14"/>
      <c r="AB430" s="14"/>
      <c r="AC430" s="14"/>
      <c r="AD430" s="14"/>
      <c r="AE430" s="14"/>
      <c r="AT430" s="255" t="s">
        <v>238</v>
      </c>
      <c r="AU430" s="255" t="s">
        <v>78</v>
      </c>
      <c r="AV430" s="14" t="s">
        <v>78</v>
      </c>
      <c r="AW430" s="14" t="s">
        <v>31</v>
      </c>
      <c r="AX430" s="14" t="s">
        <v>69</v>
      </c>
      <c r="AY430" s="255" t="s">
        <v>225</v>
      </c>
    </row>
    <row r="431" s="14" customFormat="1">
      <c r="A431" s="14"/>
      <c r="B431" s="245"/>
      <c r="C431" s="246"/>
      <c r="D431" s="233" t="s">
        <v>238</v>
      </c>
      <c r="E431" s="247" t="s">
        <v>19</v>
      </c>
      <c r="F431" s="248" t="s">
        <v>604</v>
      </c>
      <c r="G431" s="246"/>
      <c r="H431" s="249">
        <v>0.94999999999999996</v>
      </c>
      <c r="I431" s="250"/>
      <c r="J431" s="246"/>
      <c r="K431" s="246"/>
      <c r="L431" s="251"/>
      <c r="M431" s="252"/>
      <c r="N431" s="253"/>
      <c r="O431" s="253"/>
      <c r="P431" s="253"/>
      <c r="Q431" s="253"/>
      <c r="R431" s="253"/>
      <c r="S431" s="253"/>
      <c r="T431" s="254"/>
      <c r="U431" s="14"/>
      <c r="V431" s="14"/>
      <c r="W431" s="14"/>
      <c r="X431" s="14"/>
      <c r="Y431" s="14"/>
      <c r="Z431" s="14"/>
      <c r="AA431" s="14"/>
      <c r="AB431" s="14"/>
      <c r="AC431" s="14"/>
      <c r="AD431" s="14"/>
      <c r="AE431" s="14"/>
      <c r="AT431" s="255" t="s">
        <v>238</v>
      </c>
      <c r="AU431" s="255" t="s">
        <v>78</v>
      </c>
      <c r="AV431" s="14" t="s">
        <v>78</v>
      </c>
      <c r="AW431" s="14" t="s">
        <v>31</v>
      </c>
      <c r="AX431" s="14" t="s">
        <v>69</v>
      </c>
      <c r="AY431" s="255" t="s">
        <v>225</v>
      </c>
    </row>
    <row r="432" s="14" customFormat="1">
      <c r="A432" s="14"/>
      <c r="B432" s="245"/>
      <c r="C432" s="246"/>
      <c r="D432" s="233" t="s">
        <v>238</v>
      </c>
      <c r="E432" s="247" t="s">
        <v>19</v>
      </c>
      <c r="F432" s="248" t="s">
        <v>605</v>
      </c>
      <c r="G432" s="246"/>
      <c r="H432" s="249">
        <v>4.7400000000000002</v>
      </c>
      <c r="I432" s="250"/>
      <c r="J432" s="246"/>
      <c r="K432" s="246"/>
      <c r="L432" s="251"/>
      <c r="M432" s="252"/>
      <c r="N432" s="253"/>
      <c r="O432" s="253"/>
      <c r="P432" s="253"/>
      <c r="Q432" s="253"/>
      <c r="R432" s="253"/>
      <c r="S432" s="253"/>
      <c r="T432" s="254"/>
      <c r="U432" s="14"/>
      <c r="V432" s="14"/>
      <c r="W432" s="14"/>
      <c r="X432" s="14"/>
      <c r="Y432" s="14"/>
      <c r="Z432" s="14"/>
      <c r="AA432" s="14"/>
      <c r="AB432" s="14"/>
      <c r="AC432" s="14"/>
      <c r="AD432" s="14"/>
      <c r="AE432" s="14"/>
      <c r="AT432" s="255" t="s">
        <v>238</v>
      </c>
      <c r="AU432" s="255" t="s">
        <v>78</v>
      </c>
      <c r="AV432" s="14" t="s">
        <v>78</v>
      </c>
      <c r="AW432" s="14" t="s">
        <v>31</v>
      </c>
      <c r="AX432" s="14" t="s">
        <v>69</v>
      </c>
      <c r="AY432" s="255" t="s">
        <v>225</v>
      </c>
    </row>
    <row r="433" s="15" customFormat="1">
      <c r="A433" s="15"/>
      <c r="B433" s="256"/>
      <c r="C433" s="257"/>
      <c r="D433" s="233" t="s">
        <v>238</v>
      </c>
      <c r="E433" s="258" t="s">
        <v>120</v>
      </c>
      <c r="F433" s="259" t="s">
        <v>243</v>
      </c>
      <c r="G433" s="257"/>
      <c r="H433" s="260">
        <v>53.329999999999998</v>
      </c>
      <c r="I433" s="261"/>
      <c r="J433" s="257"/>
      <c r="K433" s="257"/>
      <c r="L433" s="262"/>
      <c r="M433" s="263"/>
      <c r="N433" s="264"/>
      <c r="O433" s="264"/>
      <c r="P433" s="264"/>
      <c r="Q433" s="264"/>
      <c r="R433" s="264"/>
      <c r="S433" s="264"/>
      <c r="T433" s="265"/>
      <c r="U433" s="15"/>
      <c r="V433" s="15"/>
      <c r="W433" s="15"/>
      <c r="X433" s="15"/>
      <c r="Y433" s="15"/>
      <c r="Z433" s="15"/>
      <c r="AA433" s="15"/>
      <c r="AB433" s="15"/>
      <c r="AC433" s="15"/>
      <c r="AD433" s="15"/>
      <c r="AE433" s="15"/>
      <c r="AT433" s="266" t="s">
        <v>238</v>
      </c>
      <c r="AU433" s="266" t="s">
        <v>78</v>
      </c>
      <c r="AV433" s="15" t="s">
        <v>244</v>
      </c>
      <c r="AW433" s="15" t="s">
        <v>31</v>
      </c>
      <c r="AX433" s="15" t="s">
        <v>69</v>
      </c>
      <c r="AY433" s="266" t="s">
        <v>225</v>
      </c>
    </row>
    <row r="434" s="14" customFormat="1">
      <c r="A434" s="14"/>
      <c r="B434" s="245"/>
      <c r="C434" s="246"/>
      <c r="D434" s="233" t="s">
        <v>238</v>
      </c>
      <c r="E434" s="247" t="s">
        <v>19</v>
      </c>
      <c r="F434" s="248" t="s">
        <v>606</v>
      </c>
      <c r="G434" s="246"/>
      <c r="H434" s="249">
        <v>1.5</v>
      </c>
      <c r="I434" s="250"/>
      <c r="J434" s="246"/>
      <c r="K434" s="246"/>
      <c r="L434" s="251"/>
      <c r="M434" s="252"/>
      <c r="N434" s="253"/>
      <c r="O434" s="253"/>
      <c r="P434" s="253"/>
      <c r="Q434" s="253"/>
      <c r="R434" s="253"/>
      <c r="S434" s="253"/>
      <c r="T434" s="254"/>
      <c r="U434" s="14"/>
      <c r="V434" s="14"/>
      <c r="W434" s="14"/>
      <c r="X434" s="14"/>
      <c r="Y434" s="14"/>
      <c r="Z434" s="14"/>
      <c r="AA434" s="14"/>
      <c r="AB434" s="14"/>
      <c r="AC434" s="14"/>
      <c r="AD434" s="14"/>
      <c r="AE434" s="14"/>
      <c r="AT434" s="255" t="s">
        <v>238</v>
      </c>
      <c r="AU434" s="255" t="s">
        <v>78</v>
      </c>
      <c r="AV434" s="14" t="s">
        <v>78</v>
      </c>
      <c r="AW434" s="14" t="s">
        <v>31</v>
      </c>
      <c r="AX434" s="14" t="s">
        <v>69</v>
      </c>
      <c r="AY434" s="255" t="s">
        <v>225</v>
      </c>
    </row>
    <row r="435" s="14" customFormat="1">
      <c r="A435" s="14"/>
      <c r="B435" s="245"/>
      <c r="C435" s="246"/>
      <c r="D435" s="233" t="s">
        <v>238</v>
      </c>
      <c r="E435" s="247" t="s">
        <v>19</v>
      </c>
      <c r="F435" s="248" t="s">
        <v>607</v>
      </c>
      <c r="G435" s="246"/>
      <c r="H435" s="249">
        <v>2.3500000000000001</v>
      </c>
      <c r="I435" s="250"/>
      <c r="J435" s="246"/>
      <c r="K435" s="246"/>
      <c r="L435" s="251"/>
      <c r="M435" s="252"/>
      <c r="N435" s="253"/>
      <c r="O435" s="253"/>
      <c r="P435" s="253"/>
      <c r="Q435" s="253"/>
      <c r="R435" s="253"/>
      <c r="S435" s="253"/>
      <c r="T435" s="254"/>
      <c r="U435" s="14"/>
      <c r="V435" s="14"/>
      <c r="W435" s="14"/>
      <c r="X435" s="14"/>
      <c r="Y435" s="14"/>
      <c r="Z435" s="14"/>
      <c r="AA435" s="14"/>
      <c r="AB435" s="14"/>
      <c r="AC435" s="14"/>
      <c r="AD435" s="14"/>
      <c r="AE435" s="14"/>
      <c r="AT435" s="255" t="s">
        <v>238</v>
      </c>
      <c r="AU435" s="255" t="s">
        <v>78</v>
      </c>
      <c r="AV435" s="14" t="s">
        <v>78</v>
      </c>
      <c r="AW435" s="14" t="s">
        <v>31</v>
      </c>
      <c r="AX435" s="14" t="s">
        <v>69</v>
      </c>
      <c r="AY435" s="255" t="s">
        <v>225</v>
      </c>
    </row>
    <row r="436" s="13" customFormat="1">
      <c r="A436" s="13"/>
      <c r="B436" s="235"/>
      <c r="C436" s="236"/>
      <c r="D436" s="233" t="s">
        <v>238</v>
      </c>
      <c r="E436" s="237" t="s">
        <v>19</v>
      </c>
      <c r="F436" s="238" t="s">
        <v>608</v>
      </c>
      <c r="G436" s="236"/>
      <c r="H436" s="237" t="s">
        <v>19</v>
      </c>
      <c r="I436" s="239"/>
      <c r="J436" s="236"/>
      <c r="K436" s="236"/>
      <c r="L436" s="240"/>
      <c r="M436" s="241"/>
      <c r="N436" s="242"/>
      <c r="O436" s="242"/>
      <c r="P436" s="242"/>
      <c r="Q436" s="242"/>
      <c r="R436" s="242"/>
      <c r="S436" s="242"/>
      <c r="T436" s="243"/>
      <c r="U436" s="13"/>
      <c r="V436" s="13"/>
      <c r="W436" s="13"/>
      <c r="X436" s="13"/>
      <c r="Y436" s="13"/>
      <c r="Z436" s="13"/>
      <c r="AA436" s="13"/>
      <c r="AB436" s="13"/>
      <c r="AC436" s="13"/>
      <c r="AD436" s="13"/>
      <c r="AE436" s="13"/>
      <c r="AT436" s="244" t="s">
        <v>238</v>
      </c>
      <c r="AU436" s="244" t="s">
        <v>78</v>
      </c>
      <c r="AV436" s="13" t="s">
        <v>76</v>
      </c>
      <c r="AW436" s="13" t="s">
        <v>31</v>
      </c>
      <c r="AX436" s="13" t="s">
        <v>69</v>
      </c>
      <c r="AY436" s="244" t="s">
        <v>225</v>
      </c>
    </row>
    <row r="437" s="14" customFormat="1">
      <c r="A437" s="14"/>
      <c r="B437" s="245"/>
      <c r="C437" s="246"/>
      <c r="D437" s="233" t="s">
        <v>238</v>
      </c>
      <c r="E437" s="247" t="s">
        <v>19</v>
      </c>
      <c r="F437" s="248" t="s">
        <v>609</v>
      </c>
      <c r="G437" s="246"/>
      <c r="H437" s="249">
        <v>3.6000000000000001</v>
      </c>
      <c r="I437" s="250"/>
      <c r="J437" s="246"/>
      <c r="K437" s="246"/>
      <c r="L437" s="251"/>
      <c r="M437" s="252"/>
      <c r="N437" s="253"/>
      <c r="O437" s="253"/>
      <c r="P437" s="253"/>
      <c r="Q437" s="253"/>
      <c r="R437" s="253"/>
      <c r="S437" s="253"/>
      <c r="T437" s="254"/>
      <c r="U437" s="14"/>
      <c r="V437" s="14"/>
      <c r="W437" s="14"/>
      <c r="X437" s="14"/>
      <c r="Y437" s="14"/>
      <c r="Z437" s="14"/>
      <c r="AA437" s="14"/>
      <c r="AB437" s="14"/>
      <c r="AC437" s="14"/>
      <c r="AD437" s="14"/>
      <c r="AE437" s="14"/>
      <c r="AT437" s="255" t="s">
        <v>238</v>
      </c>
      <c r="AU437" s="255" t="s">
        <v>78</v>
      </c>
      <c r="AV437" s="14" t="s">
        <v>78</v>
      </c>
      <c r="AW437" s="14" t="s">
        <v>31</v>
      </c>
      <c r="AX437" s="14" t="s">
        <v>69</v>
      </c>
      <c r="AY437" s="255" t="s">
        <v>225</v>
      </c>
    </row>
    <row r="438" s="13" customFormat="1">
      <c r="A438" s="13"/>
      <c r="B438" s="235"/>
      <c r="C438" s="236"/>
      <c r="D438" s="233" t="s">
        <v>238</v>
      </c>
      <c r="E438" s="237" t="s">
        <v>19</v>
      </c>
      <c r="F438" s="238" t="s">
        <v>610</v>
      </c>
      <c r="G438" s="236"/>
      <c r="H438" s="237" t="s">
        <v>19</v>
      </c>
      <c r="I438" s="239"/>
      <c r="J438" s="236"/>
      <c r="K438" s="236"/>
      <c r="L438" s="240"/>
      <c r="M438" s="241"/>
      <c r="N438" s="242"/>
      <c r="O438" s="242"/>
      <c r="P438" s="242"/>
      <c r="Q438" s="242"/>
      <c r="R438" s="242"/>
      <c r="S438" s="242"/>
      <c r="T438" s="243"/>
      <c r="U438" s="13"/>
      <c r="V438" s="13"/>
      <c r="W438" s="13"/>
      <c r="X438" s="13"/>
      <c r="Y438" s="13"/>
      <c r="Z438" s="13"/>
      <c r="AA438" s="13"/>
      <c r="AB438" s="13"/>
      <c r="AC438" s="13"/>
      <c r="AD438" s="13"/>
      <c r="AE438" s="13"/>
      <c r="AT438" s="244" t="s">
        <v>238</v>
      </c>
      <c r="AU438" s="244" t="s">
        <v>78</v>
      </c>
      <c r="AV438" s="13" t="s">
        <v>76</v>
      </c>
      <c r="AW438" s="13" t="s">
        <v>31</v>
      </c>
      <c r="AX438" s="13" t="s">
        <v>69</v>
      </c>
      <c r="AY438" s="244" t="s">
        <v>225</v>
      </c>
    </row>
    <row r="439" s="14" customFormat="1">
      <c r="A439" s="14"/>
      <c r="B439" s="245"/>
      <c r="C439" s="246"/>
      <c r="D439" s="233" t="s">
        <v>238</v>
      </c>
      <c r="E439" s="247" t="s">
        <v>19</v>
      </c>
      <c r="F439" s="248" t="s">
        <v>611</v>
      </c>
      <c r="G439" s="246"/>
      <c r="H439" s="249">
        <v>1.8</v>
      </c>
      <c r="I439" s="250"/>
      <c r="J439" s="246"/>
      <c r="K439" s="246"/>
      <c r="L439" s="251"/>
      <c r="M439" s="252"/>
      <c r="N439" s="253"/>
      <c r="O439" s="253"/>
      <c r="P439" s="253"/>
      <c r="Q439" s="253"/>
      <c r="R439" s="253"/>
      <c r="S439" s="253"/>
      <c r="T439" s="254"/>
      <c r="U439" s="14"/>
      <c r="V439" s="14"/>
      <c r="W439" s="14"/>
      <c r="X439" s="14"/>
      <c r="Y439" s="14"/>
      <c r="Z439" s="14"/>
      <c r="AA439" s="14"/>
      <c r="AB439" s="14"/>
      <c r="AC439" s="14"/>
      <c r="AD439" s="14"/>
      <c r="AE439" s="14"/>
      <c r="AT439" s="255" t="s">
        <v>238</v>
      </c>
      <c r="AU439" s="255" t="s">
        <v>78</v>
      </c>
      <c r="AV439" s="14" t="s">
        <v>78</v>
      </c>
      <c r="AW439" s="14" t="s">
        <v>31</v>
      </c>
      <c r="AX439" s="14" t="s">
        <v>69</v>
      </c>
      <c r="AY439" s="255" t="s">
        <v>225</v>
      </c>
    </row>
    <row r="440" s="13" customFormat="1">
      <c r="A440" s="13"/>
      <c r="B440" s="235"/>
      <c r="C440" s="236"/>
      <c r="D440" s="233" t="s">
        <v>238</v>
      </c>
      <c r="E440" s="237" t="s">
        <v>19</v>
      </c>
      <c r="F440" s="238" t="s">
        <v>612</v>
      </c>
      <c r="G440" s="236"/>
      <c r="H440" s="237" t="s">
        <v>19</v>
      </c>
      <c r="I440" s="239"/>
      <c r="J440" s="236"/>
      <c r="K440" s="236"/>
      <c r="L440" s="240"/>
      <c r="M440" s="241"/>
      <c r="N440" s="242"/>
      <c r="O440" s="242"/>
      <c r="P440" s="242"/>
      <c r="Q440" s="242"/>
      <c r="R440" s="242"/>
      <c r="S440" s="242"/>
      <c r="T440" s="243"/>
      <c r="U440" s="13"/>
      <c r="V440" s="13"/>
      <c r="W440" s="13"/>
      <c r="X440" s="13"/>
      <c r="Y440" s="13"/>
      <c r="Z440" s="13"/>
      <c r="AA440" s="13"/>
      <c r="AB440" s="13"/>
      <c r="AC440" s="13"/>
      <c r="AD440" s="13"/>
      <c r="AE440" s="13"/>
      <c r="AT440" s="244" t="s">
        <v>238</v>
      </c>
      <c r="AU440" s="244" t="s">
        <v>78</v>
      </c>
      <c r="AV440" s="13" t="s">
        <v>76</v>
      </c>
      <c r="AW440" s="13" t="s">
        <v>31</v>
      </c>
      <c r="AX440" s="13" t="s">
        <v>69</v>
      </c>
      <c r="AY440" s="244" t="s">
        <v>225</v>
      </c>
    </row>
    <row r="441" s="15" customFormat="1">
      <c r="A441" s="15"/>
      <c r="B441" s="256"/>
      <c r="C441" s="257"/>
      <c r="D441" s="233" t="s">
        <v>238</v>
      </c>
      <c r="E441" s="258" t="s">
        <v>121</v>
      </c>
      <c r="F441" s="259" t="s">
        <v>243</v>
      </c>
      <c r="G441" s="257"/>
      <c r="H441" s="260">
        <v>9.25</v>
      </c>
      <c r="I441" s="261"/>
      <c r="J441" s="257"/>
      <c r="K441" s="257"/>
      <c r="L441" s="262"/>
      <c r="M441" s="263"/>
      <c r="N441" s="264"/>
      <c r="O441" s="264"/>
      <c r="P441" s="264"/>
      <c r="Q441" s="264"/>
      <c r="R441" s="264"/>
      <c r="S441" s="264"/>
      <c r="T441" s="265"/>
      <c r="U441" s="15"/>
      <c r="V441" s="15"/>
      <c r="W441" s="15"/>
      <c r="X441" s="15"/>
      <c r="Y441" s="15"/>
      <c r="Z441" s="15"/>
      <c r="AA441" s="15"/>
      <c r="AB441" s="15"/>
      <c r="AC441" s="15"/>
      <c r="AD441" s="15"/>
      <c r="AE441" s="15"/>
      <c r="AT441" s="266" t="s">
        <v>238</v>
      </c>
      <c r="AU441" s="266" t="s">
        <v>78</v>
      </c>
      <c r="AV441" s="15" t="s">
        <v>244</v>
      </c>
      <c r="AW441" s="15" t="s">
        <v>31</v>
      </c>
      <c r="AX441" s="15" t="s">
        <v>69</v>
      </c>
      <c r="AY441" s="266" t="s">
        <v>225</v>
      </c>
    </row>
    <row r="442" s="13" customFormat="1">
      <c r="A442" s="13"/>
      <c r="B442" s="235"/>
      <c r="C442" s="236"/>
      <c r="D442" s="233" t="s">
        <v>238</v>
      </c>
      <c r="E442" s="237" t="s">
        <v>19</v>
      </c>
      <c r="F442" s="238" t="s">
        <v>613</v>
      </c>
      <c r="G442" s="236"/>
      <c r="H442" s="237" t="s">
        <v>19</v>
      </c>
      <c r="I442" s="239"/>
      <c r="J442" s="236"/>
      <c r="K442" s="236"/>
      <c r="L442" s="240"/>
      <c r="M442" s="241"/>
      <c r="N442" s="242"/>
      <c r="O442" s="242"/>
      <c r="P442" s="242"/>
      <c r="Q442" s="242"/>
      <c r="R442" s="242"/>
      <c r="S442" s="242"/>
      <c r="T442" s="243"/>
      <c r="U442" s="13"/>
      <c r="V442" s="13"/>
      <c r="W442" s="13"/>
      <c r="X442" s="13"/>
      <c r="Y442" s="13"/>
      <c r="Z442" s="13"/>
      <c r="AA442" s="13"/>
      <c r="AB442" s="13"/>
      <c r="AC442" s="13"/>
      <c r="AD442" s="13"/>
      <c r="AE442" s="13"/>
      <c r="AT442" s="244" t="s">
        <v>238</v>
      </c>
      <c r="AU442" s="244" t="s">
        <v>78</v>
      </c>
      <c r="AV442" s="13" t="s">
        <v>76</v>
      </c>
      <c r="AW442" s="13" t="s">
        <v>31</v>
      </c>
      <c r="AX442" s="13" t="s">
        <v>69</v>
      </c>
      <c r="AY442" s="244" t="s">
        <v>225</v>
      </c>
    </row>
    <row r="443" s="14" customFormat="1">
      <c r="A443" s="14"/>
      <c r="B443" s="245"/>
      <c r="C443" s="246"/>
      <c r="D443" s="233" t="s">
        <v>238</v>
      </c>
      <c r="E443" s="247" t="s">
        <v>19</v>
      </c>
      <c r="F443" s="248" t="s">
        <v>120</v>
      </c>
      <c r="G443" s="246"/>
      <c r="H443" s="249">
        <v>53.329999999999998</v>
      </c>
      <c r="I443" s="250"/>
      <c r="J443" s="246"/>
      <c r="K443" s="246"/>
      <c r="L443" s="251"/>
      <c r="M443" s="252"/>
      <c r="N443" s="253"/>
      <c r="O443" s="253"/>
      <c r="P443" s="253"/>
      <c r="Q443" s="253"/>
      <c r="R443" s="253"/>
      <c r="S443" s="253"/>
      <c r="T443" s="254"/>
      <c r="U443" s="14"/>
      <c r="V443" s="14"/>
      <c r="W443" s="14"/>
      <c r="X443" s="14"/>
      <c r="Y443" s="14"/>
      <c r="Z443" s="14"/>
      <c r="AA443" s="14"/>
      <c r="AB443" s="14"/>
      <c r="AC443" s="14"/>
      <c r="AD443" s="14"/>
      <c r="AE443" s="14"/>
      <c r="AT443" s="255" t="s">
        <v>238</v>
      </c>
      <c r="AU443" s="255" t="s">
        <v>78</v>
      </c>
      <c r="AV443" s="14" t="s">
        <v>78</v>
      </c>
      <c r="AW443" s="14" t="s">
        <v>31</v>
      </c>
      <c r="AX443" s="14" t="s">
        <v>69</v>
      </c>
      <c r="AY443" s="255" t="s">
        <v>225</v>
      </c>
    </row>
    <row r="444" s="15" customFormat="1">
      <c r="A444" s="15"/>
      <c r="B444" s="256"/>
      <c r="C444" s="257"/>
      <c r="D444" s="233" t="s">
        <v>238</v>
      </c>
      <c r="E444" s="258" t="s">
        <v>104</v>
      </c>
      <c r="F444" s="259" t="s">
        <v>243</v>
      </c>
      <c r="G444" s="257"/>
      <c r="H444" s="260">
        <v>53.329999999999998</v>
      </c>
      <c r="I444" s="261"/>
      <c r="J444" s="257"/>
      <c r="K444" s="257"/>
      <c r="L444" s="262"/>
      <c r="M444" s="263"/>
      <c r="N444" s="264"/>
      <c r="O444" s="264"/>
      <c r="P444" s="264"/>
      <c r="Q444" s="264"/>
      <c r="R444" s="264"/>
      <c r="S444" s="264"/>
      <c r="T444" s="265"/>
      <c r="U444" s="15"/>
      <c r="V444" s="15"/>
      <c r="W444" s="15"/>
      <c r="X444" s="15"/>
      <c r="Y444" s="15"/>
      <c r="Z444" s="15"/>
      <c r="AA444" s="15"/>
      <c r="AB444" s="15"/>
      <c r="AC444" s="15"/>
      <c r="AD444" s="15"/>
      <c r="AE444" s="15"/>
      <c r="AT444" s="266" t="s">
        <v>238</v>
      </c>
      <c r="AU444" s="266" t="s">
        <v>78</v>
      </c>
      <c r="AV444" s="15" t="s">
        <v>244</v>
      </c>
      <c r="AW444" s="15" t="s">
        <v>31</v>
      </c>
      <c r="AX444" s="15" t="s">
        <v>69</v>
      </c>
      <c r="AY444" s="266" t="s">
        <v>225</v>
      </c>
    </row>
    <row r="445" s="14" customFormat="1">
      <c r="A445" s="14"/>
      <c r="B445" s="245"/>
      <c r="C445" s="246"/>
      <c r="D445" s="233" t="s">
        <v>238</v>
      </c>
      <c r="E445" s="247" t="s">
        <v>19</v>
      </c>
      <c r="F445" s="248" t="s">
        <v>121</v>
      </c>
      <c r="G445" s="246"/>
      <c r="H445" s="249">
        <v>9.25</v>
      </c>
      <c r="I445" s="250"/>
      <c r="J445" s="246"/>
      <c r="K445" s="246"/>
      <c r="L445" s="251"/>
      <c r="M445" s="252"/>
      <c r="N445" s="253"/>
      <c r="O445" s="253"/>
      <c r="P445" s="253"/>
      <c r="Q445" s="253"/>
      <c r="R445" s="253"/>
      <c r="S445" s="253"/>
      <c r="T445" s="254"/>
      <c r="U445" s="14"/>
      <c r="V445" s="14"/>
      <c r="W445" s="14"/>
      <c r="X445" s="14"/>
      <c r="Y445" s="14"/>
      <c r="Z445" s="14"/>
      <c r="AA445" s="14"/>
      <c r="AB445" s="14"/>
      <c r="AC445" s="14"/>
      <c r="AD445" s="14"/>
      <c r="AE445" s="14"/>
      <c r="AT445" s="255" t="s">
        <v>238</v>
      </c>
      <c r="AU445" s="255" t="s">
        <v>78</v>
      </c>
      <c r="AV445" s="14" t="s">
        <v>78</v>
      </c>
      <c r="AW445" s="14" t="s">
        <v>31</v>
      </c>
      <c r="AX445" s="14" t="s">
        <v>69</v>
      </c>
      <c r="AY445" s="255" t="s">
        <v>225</v>
      </c>
    </row>
    <row r="446" s="14" customFormat="1">
      <c r="A446" s="14"/>
      <c r="B446" s="245"/>
      <c r="C446" s="246"/>
      <c r="D446" s="233" t="s">
        <v>238</v>
      </c>
      <c r="E446" s="247" t="s">
        <v>19</v>
      </c>
      <c r="F446" s="248" t="s">
        <v>614</v>
      </c>
      <c r="G446" s="246"/>
      <c r="H446" s="249">
        <v>1.3500000000000001</v>
      </c>
      <c r="I446" s="250"/>
      <c r="J446" s="246"/>
      <c r="K446" s="246"/>
      <c r="L446" s="251"/>
      <c r="M446" s="252"/>
      <c r="N446" s="253"/>
      <c r="O446" s="253"/>
      <c r="P446" s="253"/>
      <c r="Q446" s="253"/>
      <c r="R446" s="253"/>
      <c r="S446" s="253"/>
      <c r="T446" s="254"/>
      <c r="U446" s="14"/>
      <c r="V446" s="14"/>
      <c r="W446" s="14"/>
      <c r="X446" s="14"/>
      <c r="Y446" s="14"/>
      <c r="Z446" s="14"/>
      <c r="AA446" s="14"/>
      <c r="AB446" s="14"/>
      <c r="AC446" s="14"/>
      <c r="AD446" s="14"/>
      <c r="AE446" s="14"/>
      <c r="AT446" s="255" t="s">
        <v>238</v>
      </c>
      <c r="AU446" s="255" t="s">
        <v>78</v>
      </c>
      <c r="AV446" s="14" t="s">
        <v>78</v>
      </c>
      <c r="AW446" s="14" t="s">
        <v>31</v>
      </c>
      <c r="AX446" s="14" t="s">
        <v>69</v>
      </c>
      <c r="AY446" s="255" t="s">
        <v>225</v>
      </c>
    </row>
    <row r="447" s="14" customFormat="1">
      <c r="A447" s="14"/>
      <c r="B447" s="245"/>
      <c r="C447" s="246"/>
      <c r="D447" s="233" t="s">
        <v>238</v>
      </c>
      <c r="E447" s="247" t="s">
        <v>19</v>
      </c>
      <c r="F447" s="248" t="s">
        <v>615</v>
      </c>
      <c r="G447" s="246"/>
      <c r="H447" s="249">
        <v>0.80000000000000004</v>
      </c>
      <c r="I447" s="250"/>
      <c r="J447" s="246"/>
      <c r="K447" s="246"/>
      <c r="L447" s="251"/>
      <c r="M447" s="252"/>
      <c r="N447" s="253"/>
      <c r="O447" s="253"/>
      <c r="P447" s="253"/>
      <c r="Q447" s="253"/>
      <c r="R447" s="253"/>
      <c r="S447" s="253"/>
      <c r="T447" s="254"/>
      <c r="U447" s="14"/>
      <c r="V447" s="14"/>
      <c r="W447" s="14"/>
      <c r="X447" s="14"/>
      <c r="Y447" s="14"/>
      <c r="Z447" s="14"/>
      <c r="AA447" s="14"/>
      <c r="AB447" s="14"/>
      <c r="AC447" s="14"/>
      <c r="AD447" s="14"/>
      <c r="AE447" s="14"/>
      <c r="AT447" s="255" t="s">
        <v>238</v>
      </c>
      <c r="AU447" s="255" t="s">
        <v>78</v>
      </c>
      <c r="AV447" s="14" t="s">
        <v>78</v>
      </c>
      <c r="AW447" s="14" t="s">
        <v>31</v>
      </c>
      <c r="AX447" s="14" t="s">
        <v>69</v>
      </c>
      <c r="AY447" s="255" t="s">
        <v>225</v>
      </c>
    </row>
    <row r="448" s="14" customFormat="1">
      <c r="A448" s="14"/>
      <c r="B448" s="245"/>
      <c r="C448" s="246"/>
      <c r="D448" s="233" t="s">
        <v>238</v>
      </c>
      <c r="E448" s="247" t="s">
        <v>19</v>
      </c>
      <c r="F448" s="248" t="s">
        <v>616</v>
      </c>
      <c r="G448" s="246"/>
      <c r="H448" s="249">
        <v>1.5</v>
      </c>
      <c r="I448" s="250"/>
      <c r="J448" s="246"/>
      <c r="K448" s="246"/>
      <c r="L448" s="251"/>
      <c r="M448" s="252"/>
      <c r="N448" s="253"/>
      <c r="O448" s="253"/>
      <c r="P448" s="253"/>
      <c r="Q448" s="253"/>
      <c r="R448" s="253"/>
      <c r="S448" s="253"/>
      <c r="T448" s="254"/>
      <c r="U448" s="14"/>
      <c r="V448" s="14"/>
      <c r="W448" s="14"/>
      <c r="X448" s="14"/>
      <c r="Y448" s="14"/>
      <c r="Z448" s="14"/>
      <c r="AA448" s="14"/>
      <c r="AB448" s="14"/>
      <c r="AC448" s="14"/>
      <c r="AD448" s="14"/>
      <c r="AE448" s="14"/>
      <c r="AT448" s="255" t="s">
        <v>238</v>
      </c>
      <c r="AU448" s="255" t="s">
        <v>78</v>
      </c>
      <c r="AV448" s="14" t="s">
        <v>78</v>
      </c>
      <c r="AW448" s="14" t="s">
        <v>31</v>
      </c>
      <c r="AX448" s="14" t="s">
        <v>69</v>
      </c>
      <c r="AY448" s="255" t="s">
        <v>225</v>
      </c>
    </row>
    <row r="449" s="15" customFormat="1">
      <c r="A449" s="15"/>
      <c r="B449" s="256"/>
      <c r="C449" s="257"/>
      <c r="D449" s="233" t="s">
        <v>238</v>
      </c>
      <c r="E449" s="258" t="s">
        <v>107</v>
      </c>
      <c r="F449" s="259" t="s">
        <v>243</v>
      </c>
      <c r="G449" s="257"/>
      <c r="H449" s="260">
        <v>12.9</v>
      </c>
      <c r="I449" s="261"/>
      <c r="J449" s="257"/>
      <c r="K449" s="257"/>
      <c r="L449" s="262"/>
      <c r="M449" s="263"/>
      <c r="N449" s="264"/>
      <c r="O449" s="264"/>
      <c r="P449" s="264"/>
      <c r="Q449" s="264"/>
      <c r="R449" s="264"/>
      <c r="S449" s="264"/>
      <c r="T449" s="265"/>
      <c r="U449" s="15"/>
      <c r="V449" s="15"/>
      <c r="W449" s="15"/>
      <c r="X449" s="15"/>
      <c r="Y449" s="15"/>
      <c r="Z449" s="15"/>
      <c r="AA449" s="15"/>
      <c r="AB449" s="15"/>
      <c r="AC449" s="15"/>
      <c r="AD449" s="15"/>
      <c r="AE449" s="15"/>
      <c r="AT449" s="266" t="s">
        <v>238</v>
      </c>
      <c r="AU449" s="266" t="s">
        <v>78</v>
      </c>
      <c r="AV449" s="15" t="s">
        <v>244</v>
      </c>
      <c r="AW449" s="15" t="s">
        <v>31</v>
      </c>
      <c r="AX449" s="15" t="s">
        <v>69</v>
      </c>
      <c r="AY449" s="266" t="s">
        <v>225</v>
      </c>
    </row>
    <row r="450" s="16" customFormat="1">
      <c r="A450" s="16"/>
      <c r="B450" s="267"/>
      <c r="C450" s="268"/>
      <c r="D450" s="233" t="s">
        <v>238</v>
      </c>
      <c r="E450" s="269" t="s">
        <v>19</v>
      </c>
      <c r="F450" s="270" t="s">
        <v>245</v>
      </c>
      <c r="G450" s="268"/>
      <c r="H450" s="271">
        <v>286.82999999999998</v>
      </c>
      <c r="I450" s="272"/>
      <c r="J450" s="268"/>
      <c r="K450" s="268"/>
      <c r="L450" s="273"/>
      <c r="M450" s="274"/>
      <c r="N450" s="275"/>
      <c r="O450" s="275"/>
      <c r="P450" s="275"/>
      <c r="Q450" s="275"/>
      <c r="R450" s="275"/>
      <c r="S450" s="275"/>
      <c r="T450" s="276"/>
      <c r="U450" s="16"/>
      <c r="V450" s="16"/>
      <c r="W450" s="16"/>
      <c r="X450" s="16"/>
      <c r="Y450" s="16"/>
      <c r="Z450" s="16"/>
      <c r="AA450" s="16"/>
      <c r="AB450" s="16"/>
      <c r="AC450" s="16"/>
      <c r="AD450" s="16"/>
      <c r="AE450" s="16"/>
      <c r="AT450" s="277" t="s">
        <v>238</v>
      </c>
      <c r="AU450" s="277" t="s">
        <v>78</v>
      </c>
      <c r="AV450" s="16" t="s">
        <v>232</v>
      </c>
      <c r="AW450" s="16" t="s">
        <v>31</v>
      </c>
      <c r="AX450" s="16" t="s">
        <v>76</v>
      </c>
      <c r="AY450" s="277" t="s">
        <v>225</v>
      </c>
    </row>
    <row r="451" s="2" customFormat="1" ht="16.5" customHeight="1">
      <c r="A451" s="39"/>
      <c r="B451" s="40"/>
      <c r="C451" s="278" t="s">
        <v>617</v>
      </c>
      <c r="D451" s="278" t="s">
        <v>255</v>
      </c>
      <c r="E451" s="279" t="s">
        <v>618</v>
      </c>
      <c r="F451" s="280" t="s">
        <v>619</v>
      </c>
      <c r="G451" s="281" t="s">
        <v>290</v>
      </c>
      <c r="H451" s="282">
        <v>76.331000000000003</v>
      </c>
      <c r="I451" s="283"/>
      <c r="J451" s="284">
        <f>ROUND(I451*H451,2)</f>
        <v>0</v>
      </c>
      <c r="K451" s="280" t="s">
        <v>249</v>
      </c>
      <c r="L451" s="285"/>
      <c r="M451" s="286" t="s">
        <v>19</v>
      </c>
      <c r="N451" s="287" t="s">
        <v>40</v>
      </c>
      <c r="O451" s="85"/>
      <c r="P451" s="224">
        <f>O451*H451</f>
        <v>0</v>
      </c>
      <c r="Q451" s="224">
        <v>0.00068999999999999997</v>
      </c>
      <c r="R451" s="224">
        <f>Q451*H451</f>
        <v>0.052668390000000002</v>
      </c>
      <c r="S451" s="224">
        <v>0</v>
      </c>
      <c r="T451" s="225">
        <f>S451*H451</f>
        <v>0</v>
      </c>
      <c r="U451" s="39"/>
      <c r="V451" s="39"/>
      <c r="W451" s="39"/>
      <c r="X451" s="39"/>
      <c r="Y451" s="39"/>
      <c r="Z451" s="39"/>
      <c r="AA451" s="39"/>
      <c r="AB451" s="39"/>
      <c r="AC451" s="39"/>
      <c r="AD451" s="39"/>
      <c r="AE451" s="39"/>
      <c r="AR451" s="226" t="s">
        <v>259</v>
      </c>
      <c r="AT451" s="226" t="s">
        <v>255</v>
      </c>
      <c r="AU451" s="226" t="s">
        <v>78</v>
      </c>
      <c r="AY451" s="18" t="s">
        <v>225</v>
      </c>
      <c r="BE451" s="227">
        <f>IF(N451="základní",J451,0)</f>
        <v>0</v>
      </c>
      <c r="BF451" s="227">
        <f>IF(N451="snížená",J451,0)</f>
        <v>0</v>
      </c>
      <c r="BG451" s="227">
        <f>IF(N451="zákl. přenesená",J451,0)</f>
        <v>0</v>
      </c>
      <c r="BH451" s="227">
        <f>IF(N451="sníž. přenesená",J451,0)</f>
        <v>0</v>
      </c>
      <c r="BI451" s="227">
        <f>IF(N451="nulová",J451,0)</f>
        <v>0</v>
      </c>
      <c r="BJ451" s="18" t="s">
        <v>76</v>
      </c>
      <c r="BK451" s="227">
        <f>ROUND(I451*H451,2)</f>
        <v>0</v>
      </c>
      <c r="BL451" s="18" t="s">
        <v>232</v>
      </c>
      <c r="BM451" s="226" t="s">
        <v>620</v>
      </c>
    </row>
    <row r="452" s="14" customFormat="1">
      <c r="A452" s="14"/>
      <c r="B452" s="245"/>
      <c r="C452" s="246"/>
      <c r="D452" s="233" t="s">
        <v>238</v>
      </c>
      <c r="E452" s="247" t="s">
        <v>19</v>
      </c>
      <c r="F452" s="248" t="s">
        <v>621</v>
      </c>
      <c r="G452" s="246"/>
      <c r="H452" s="249">
        <v>59.622999999999998</v>
      </c>
      <c r="I452" s="250"/>
      <c r="J452" s="246"/>
      <c r="K452" s="246"/>
      <c r="L452" s="251"/>
      <c r="M452" s="252"/>
      <c r="N452" s="253"/>
      <c r="O452" s="253"/>
      <c r="P452" s="253"/>
      <c r="Q452" s="253"/>
      <c r="R452" s="253"/>
      <c r="S452" s="253"/>
      <c r="T452" s="254"/>
      <c r="U452" s="14"/>
      <c r="V452" s="14"/>
      <c r="W452" s="14"/>
      <c r="X452" s="14"/>
      <c r="Y452" s="14"/>
      <c r="Z452" s="14"/>
      <c r="AA452" s="14"/>
      <c r="AB452" s="14"/>
      <c r="AC452" s="14"/>
      <c r="AD452" s="14"/>
      <c r="AE452" s="14"/>
      <c r="AT452" s="255" t="s">
        <v>238</v>
      </c>
      <c r="AU452" s="255" t="s">
        <v>78</v>
      </c>
      <c r="AV452" s="14" t="s">
        <v>78</v>
      </c>
      <c r="AW452" s="14" t="s">
        <v>31</v>
      </c>
      <c r="AX452" s="14" t="s">
        <v>69</v>
      </c>
      <c r="AY452" s="255" t="s">
        <v>225</v>
      </c>
    </row>
    <row r="453" s="14" customFormat="1">
      <c r="A453" s="14"/>
      <c r="B453" s="245"/>
      <c r="C453" s="246"/>
      <c r="D453" s="233" t="s">
        <v>238</v>
      </c>
      <c r="E453" s="247" t="s">
        <v>19</v>
      </c>
      <c r="F453" s="248" t="s">
        <v>622</v>
      </c>
      <c r="G453" s="246"/>
      <c r="H453" s="249">
        <v>16.707999999999998</v>
      </c>
      <c r="I453" s="250"/>
      <c r="J453" s="246"/>
      <c r="K453" s="246"/>
      <c r="L453" s="251"/>
      <c r="M453" s="252"/>
      <c r="N453" s="253"/>
      <c r="O453" s="253"/>
      <c r="P453" s="253"/>
      <c r="Q453" s="253"/>
      <c r="R453" s="253"/>
      <c r="S453" s="253"/>
      <c r="T453" s="254"/>
      <c r="U453" s="14"/>
      <c r="V453" s="14"/>
      <c r="W453" s="14"/>
      <c r="X453" s="14"/>
      <c r="Y453" s="14"/>
      <c r="Z453" s="14"/>
      <c r="AA453" s="14"/>
      <c r="AB453" s="14"/>
      <c r="AC453" s="14"/>
      <c r="AD453" s="14"/>
      <c r="AE453" s="14"/>
      <c r="AT453" s="255" t="s">
        <v>238</v>
      </c>
      <c r="AU453" s="255" t="s">
        <v>78</v>
      </c>
      <c r="AV453" s="14" t="s">
        <v>78</v>
      </c>
      <c r="AW453" s="14" t="s">
        <v>31</v>
      </c>
      <c r="AX453" s="14" t="s">
        <v>69</v>
      </c>
      <c r="AY453" s="255" t="s">
        <v>225</v>
      </c>
    </row>
    <row r="454" s="16" customFormat="1">
      <c r="A454" s="16"/>
      <c r="B454" s="267"/>
      <c r="C454" s="268"/>
      <c r="D454" s="233" t="s">
        <v>238</v>
      </c>
      <c r="E454" s="269" t="s">
        <v>19</v>
      </c>
      <c r="F454" s="270" t="s">
        <v>245</v>
      </c>
      <c r="G454" s="268"/>
      <c r="H454" s="271">
        <v>76.331000000000003</v>
      </c>
      <c r="I454" s="272"/>
      <c r="J454" s="268"/>
      <c r="K454" s="268"/>
      <c r="L454" s="273"/>
      <c r="M454" s="274"/>
      <c r="N454" s="275"/>
      <c r="O454" s="275"/>
      <c r="P454" s="275"/>
      <c r="Q454" s="275"/>
      <c r="R454" s="275"/>
      <c r="S454" s="275"/>
      <c r="T454" s="276"/>
      <c r="U454" s="16"/>
      <c r="V454" s="16"/>
      <c r="W454" s="16"/>
      <c r="X454" s="16"/>
      <c r="Y454" s="16"/>
      <c r="Z454" s="16"/>
      <c r="AA454" s="16"/>
      <c r="AB454" s="16"/>
      <c r="AC454" s="16"/>
      <c r="AD454" s="16"/>
      <c r="AE454" s="16"/>
      <c r="AT454" s="277" t="s">
        <v>238</v>
      </c>
      <c r="AU454" s="277" t="s">
        <v>78</v>
      </c>
      <c r="AV454" s="16" t="s">
        <v>232</v>
      </c>
      <c r="AW454" s="16" t="s">
        <v>31</v>
      </c>
      <c r="AX454" s="16" t="s">
        <v>76</v>
      </c>
      <c r="AY454" s="277" t="s">
        <v>225</v>
      </c>
    </row>
    <row r="455" s="2" customFormat="1" ht="16.5" customHeight="1">
      <c r="A455" s="39"/>
      <c r="B455" s="40"/>
      <c r="C455" s="278" t="s">
        <v>623</v>
      </c>
      <c r="D455" s="278" t="s">
        <v>255</v>
      </c>
      <c r="E455" s="279" t="s">
        <v>624</v>
      </c>
      <c r="F455" s="280" t="s">
        <v>625</v>
      </c>
      <c r="G455" s="281" t="s">
        <v>290</v>
      </c>
      <c r="H455" s="282">
        <v>21.221</v>
      </c>
      <c r="I455" s="283"/>
      <c r="J455" s="284">
        <f>ROUND(I455*H455,2)</f>
        <v>0</v>
      </c>
      <c r="K455" s="280" t="s">
        <v>249</v>
      </c>
      <c r="L455" s="285"/>
      <c r="M455" s="286" t="s">
        <v>19</v>
      </c>
      <c r="N455" s="287" t="s">
        <v>40</v>
      </c>
      <c r="O455" s="85"/>
      <c r="P455" s="224">
        <f>O455*H455</f>
        <v>0</v>
      </c>
      <c r="Q455" s="224">
        <v>0.00089999999999999998</v>
      </c>
      <c r="R455" s="224">
        <f>Q455*H455</f>
        <v>0.019098899999999999</v>
      </c>
      <c r="S455" s="224">
        <v>0</v>
      </c>
      <c r="T455" s="225">
        <f>S455*H455</f>
        <v>0</v>
      </c>
      <c r="U455" s="39"/>
      <c r="V455" s="39"/>
      <c r="W455" s="39"/>
      <c r="X455" s="39"/>
      <c r="Y455" s="39"/>
      <c r="Z455" s="39"/>
      <c r="AA455" s="39"/>
      <c r="AB455" s="39"/>
      <c r="AC455" s="39"/>
      <c r="AD455" s="39"/>
      <c r="AE455" s="39"/>
      <c r="AR455" s="226" t="s">
        <v>259</v>
      </c>
      <c r="AT455" s="226" t="s">
        <v>255</v>
      </c>
      <c r="AU455" s="226" t="s">
        <v>78</v>
      </c>
      <c r="AY455" s="18" t="s">
        <v>225</v>
      </c>
      <c r="BE455" s="227">
        <f>IF(N455="základní",J455,0)</f>
        <v>0</v>
      </c>
      <c r="BF455" s="227">
        <f>IF(N455="snížená",J455,0)</f>
        <v>0</v>
      </c>
      <c r="BG455" s="227">
        <f>IF(N455="zákl. přenesená",J455,0)</f>
        <v>0</v>
      </c>
      <c r="BH455" s="227">
        <f>IF(N455="sníž. přenesená",J455,0)</f>
        <v>0</v>
      </c>
      <c r="BI455" s="227">
        <f>IF(N455="nulová",J455,0)</f>
        <v>0</v>
      </c>
      <c r="BJ455" s="18" t="s">
        <v>76</v>
      </c>
      <c r="BK455" s="227">
        <f>ROUND(I455*H455,2)</f>
        <v>0</v>
      </c>
      <c r="BL455" s="18" t="s">
        <v>232</v>
      </c>
      <c r="BM455" s="226" t="s">
        <v>626</v>
      </c>
    </row>
    <row r="456" s="14" customFormat="1">
      <c r="A456" s="14"/>
      <c r="B456" s="245"/>
      <c r="C456" s="246"/>
      <c r="D456" s="233" t="s">
        <v>238</v>
      </c>
      <c r="E456" s="247" t="s">
        <v>19</v>
      </c>
      <c r="F456" s="248" t="s">
        <v>627</v>
      </c>
      <c r="G456" s="246"/>
      <c r="H456" s="249">
        <v>17.919</v>
      </c>
      <c r="I456" s="250"/>
      <c r="J456" s="246"/>
      <c r="K456" s="246"/>
      <c r="L456" s="251"/>
      <c r="M456" s="252"/>
      <c r="N456" s="253"/>
      <c r="O456" s="253"/>
      <c r="P456" s="253"/>
      <c r="Q456" s="253"/>
      <c r="R456" s="253"/>
      <c r="S456" s="253"/>
      <c r="T456" s="254"/>
      <c r="U456" s="14"/>
      <c r="V456" s="14"/>
      <c r="W456" s="14"/>
      <c r="X456" s="14"/>
      <c r="Y456" s="14"/>
      <c r="Z456" s="14"/>
      <c r="AA456" s="14"/>
      <c r="AB456" s="14"/>
      <c r="AC456" s="14"/>
      <c r="AD456" s="14"/>
      <c r="AE456" s="14"/>
      <c r="AT456" s="255" t="s">
        <v>238</v>
      </c>
      <c r="AU456" s="255" t="s">
        <v>78</v>
      </c>
      <c r="AV456" s="14" t="s">
        <v>78</v>
      </c>
      <c r="AW456" s="14" t="s">
        <v>31</v>
      </c>
      <c r="AX456" s="14" t="s">
        <v>69</v>
      </c>
      <c r="AY456" s="255" t="s">
        <v>225</v>
      </c>
    </row>
    <row r="457" s="14" customFormat="1">
      <c r="A457" s="14"/>
      <c r="B457" s="245"/>
      <c r="C457" s="246"/>
      <c r="D457" s="233" t="s">
        <v>238</v>
      </c>
      <c r="E457" s="247" t="s">
        <v>19</v>
      </c>
      <c r="F457" s="248" t="s">
        <v>628</v>
      </c>
      <c r="G457" s="246"/>
      <c r="H457" s="249">
        <v>3.302</v>
      </c>
      <c r="I457" s="250"/>
      <c r="J457" s="246"/>
      <c r="K457" s="246"/>
      <c r="L457" s="251"/>
      <c r="M457" s="252"/>
      <c r="N457" s="253"/>
      <c r="O457" s="253"/>
      <c r="P457" s="253"/>
      <c r="Q457" s="253"/>
      <c r="R457" s="253"/>
      <c r="S457" s="253"/>
      <c r="T457" s="254"/>
      <c r="U457" s="14"/>
      <c r="V457" s="14"/>
      <c r="W457" s="14"/>
      <c r="X457" s="14"/>
      <c r="Y457" s="14"/>
      <c r="Z457" s="14"/>
      <c r="AA457" s="14"/>
      <c r="AB457" s="14"/>
      <c r="AC457" s="14"/>
      <c r="AD457" s="14"/>
      <c r="AE457" s="14"/>
      <c r="AT457" s="255" t="s">
        <v>238</v>
      </c>
      <c r="AU457" s="255" t="s">
        <v>78</v>
      </c>
      <c r="AV457" s="14" t="s">
        <v>78</v>
      </c>
      <c r="AW457" s="14" t="s">
        <v>31</v>
      </c>
      <c r="AX457" s="14" t="s">
        <v>69</v>
      </c>
      <c r="AY457" s="255" t="s">
        <v>225</v>
      </c>
    </row>
    <row r="458" s="16" customFormat="1">
      <c r="A458" s="16"/>
      <c r="B458" s="267"/>
      <c r="C458" s="268"/>
      <c r="D458" s="233" t="s">
        <v>238</v>
      </c>
      <c r="E458" s="269" t="s">
        <v>19</v>
      </c>
      <c r="F458" s="270" t="s">
        <v>245</v>
      </c>
      <c r="G458" s="268"/>
      <c r="H458" s="271">
        <v>21.221</v>
      </c>
      <c r="I458" s="272"/>
      <c r="J458" s="268"/>
      <c r="K458" s="268"/>
      <c r="L458" s="273"/>
      <c r="M458" s="274"/>
      <c r="N458" s="275"/>
      <c r="O458" s="275"/>
      <c r="P458" s="275"/>
      <c r="Q458" s="275"/>
      <c r="R458" s="275"/>
      <c r="S458" s="275"/>
      <c r="T458" s="276"/>
      <c r="U458" s="16"/>
      <c r="V458" s="16"/>
      <c r="W458" s="16"/>
      <c r="X458" s="16"/>
      <c r="Y458" s="16"/>
      <c r="Z458" s="16"/>
      <c r="AA458" s="16"/>
      <c r="AB458" s="16"/>
      <c r="AC458" s="16"/>
      <c r="AD458" s="16"/>
      <c r="AE458" s="16"/>
      <c r="AT458" s="277" t="s">
        <v>238</v>
      </c>
      <c r="AU458" s="277" t="s">
        <v>78</v>
      </c>
      <c r="AV458" s="16" t="s">
        <v>232</v>
      </c>
      <c r="AW458" s="16" t="s">
        <v>31</v>
      </c>
      <c r="AX458" s="16" t="s">
        <v>76</v>
      </c>
      <c r="AY458" s="277" t="s">
        <v>225</v>
      </c>
    </row>
    <row r="459" s="2" customFormat="1" ht="24.15" customHeight="1">
      <c r="A459" s="39"/>
      <c r="B459" s="40"/>
      <c r="C459" s="215" t="s">
        <v>629</v>
      </c>
      <c r="D459" s="215" t="s">
        <v>227</v>
      </c>
      <c r="E459" s="216" t="s">
        <v>630</v>
      </c>
      <c r="F459" s="217" t="s">
        <v>631</v>
      </c>
      <c r="G459" s="218" t="s">
        <v>290</v>
      </c>
      <c r="H459" s="219">
        <v>492.33800000000002</v>
      </c>
      <c r="I459" s="220"/>
      <c r="J459" s="221">
        <f>ROUND(I459*H459,2)</f>
        <v>0</v>
      </c>
      <c r="K459" s="217" t="s">
        <v>249</v>
      </c>
      <c r="L459" s="45"/>
      <c r="M459" s="222" t="s">
        <v>19</v>
      </c>
      <c r="N459" s="223" t="s">
        <v>40</v>
      </c>
      <c r="O459" s="85"/>
      <c r="P459" s="224">
        <f>O459*H459</f>
        <v>0</v>
      </c>
      <c r="Q459" s="224">
        <v>0.00010060000000000001</v>
      </c>
      <c r="R459" s="224">
        <f>Q459*H459</f>
        <v>0.049529202800000005</v>
      </c>
      <c r="S459" s="224">
        <v>0</v>
      </c>
      <c r="T459" s="225">
        <f>S459*H459</f>
        <v>0</v>
      </c>
      <c r="U459" s="39"/>
      <c r="V459" s="39"/>
      <c r="W459" s="39"/>
      <c r="X459" s="39"/>
      <c r="Y459" s="39"/>
      <c r="Z459" s="39"/>
      <c r="AA459" s="39"/>
      <c r="AB459" s="39"/>
      <c r="AC459" s="39"/>
      <c r="AD459" s="39"/>
      <c r="AE459" s="39"/>
      <c r="AR459" s="226" t="s">
        <v>232</v>
      </c>
      <c r="AT459" s="226" t="s">
        <v>227</v>
      </c>
      <c r="AU459" s="226" t="s">
        <v>78</v>
      </c>
      <c r="AY459" s="18" t="s">
        <v>225</v>
      </c>
      <c r="BE459" s="227">
        <f>IF(N459="základní",J459,0)</f>
        <v>0</v>
      </c>
      <c r="BF459" s="227">
        <f>IF(N459="snížená",J459,0)</f>
        <v>0</v>
      </c>
      <c r="BG459" s="227">
        <f>IF(N459="zákl. přenesená",J459,0)</f>
        <v>0</v>
      </c>
      <c r="BH459" s="227">
        <f>IF(N459="sníž. přenesená",J459,0)</f>
        <v>0</v>
      </c>
      <c r="BI459" s="227">
        <f>IF(N459="nulová",J459,0)</f>
        <v>0</v>
      </c>
      <c r="BJ459" s="18" t="s">
        <v>76</v>
      </c>
      <c r="BK459" s="227">
        <f>ROUND(I459*H459,2)</f>
        <v>0</v>
      </c>
      <c r="BL459" s="18" t="s">
        <v>232</v>
      </c>
      <c r="BM459" s="226" t="s">
        <v>632</v>
      </c>
    </row>
    <row r="460" s="2" customFormat="1">
      <c r="A460" s="39"/>
      <c r="B460" s="40"/>
      <c r="C460" s="41"/>
      <c r="D460" s="228" t="s">
        <v>234</v>
      </c>
      <c r="E460" s="41"/>
      <c r="F460" s="229" t="s">
        <v>633</v>
      </c>
      <c r="G460" s="41"/>
      <c r="H460" s="41"/>
      <c r="I460" s="230"/>
      <c r="J460" s="41"/>
      <c r="K460" s="41"/>
      <c r="L460" s="45"/>
      <c r="M460" s="231"/>
      <c r="N460" s="232"/>
      <c r="O460" s="85"/>
      <c r="P460" s="85"/>
      <c r="Q460" s="85"/>
      <c r="R460" s="85"/>
      <c r="S460" s="85"/>
      <c r="T460" s="86"/>
      <c r="U460" s="39"/>
      <c r="V460" s="39"/>
      <c r="W460" s="39"/>
      <c r="X460" s="39"/>
      <c r="Y460" s="39"/>
      <c r="Z460" s="39"/>
      <c r="AA460" s="39"/>
      <c r="AB460" s="39"/>
      <c r="AC460" s="39"/>
      <c r="AD460" s="39"/>
      <c r="AE460" s="39"/>
      <c r="AT460" s="18" t="s">
        <v>234</v>
      </c>
      <c r="AU460" s="18" t="s">
        <v>78</v>
      </c>
    </row>
    <row r="461" s="2" customFormat="1">
      <c r="A461" s="39"/>
      <c r="B461" s="40"/>
      <c r="C461" s="41"/>
      <c r="D461" s="233" t="s">
        <v>236</v>
      </c>
      <c r="E461" s="41"/>
      <c r="F461" s="234" t="s">
        <v>485</v>
      </c>
      <c r="G461" s="41"/>
      <c r="H461" s="41"/>
      <c r="I461" s="230"/>
      <c r="J461" s="41"/>
      <c r="K461" s="41"/>
      <c r="L461" s="45"/>
      <c r="M461" s="231"/>
      <c r="N461" s="232"/>
      <c r="O461" s="85"/>
      <c r="P461" s="85"/>
      <c r="Q461" s="85"/>
      <c r="R461" s="85"/>
      <c r="S461" s="85"/>
      <c r="T461" s="86"/>
      <c r="U461" s="39"/>
      <c r="V461" s="39"/>
      <c r="W461" s="39"/>
      <c r="X461" s="39"/>
      <c r="Y461" s="39"/>
      <c r="Z461" s="39"/>
      <c r="AA461" s="39"/>
      <c r="AB461" s="39"/>
      <c r="AC461" s="39"/>
      <c r="AD461" s="39"/>
      <c r="AE461" s="39"/>
      <c r="AT461" s="18" t="s">
        <v>236</v>
      </c>
      <c r="AU461" s="18" t="s">
        <v>78</v>
      </c>
    </row>
    <row r="462" s="14" customFormat="1">
      <c r="A462" s="14"/>
      <c r="B462" s="245"/>
      <c r="C462" s="246"/>
      <c r="D462" s="233" t="s">
        <v>238</v>
      </c>
      <c r="E462" s="247" t="s">
        <v>19</v>
      </c>
      <c r="F462" s="248" t="s">
        <v>98</v>
      </c>
      <c r="G462" s="246"/>
      <c r="H462" s="249">
        <v>316.58300000000003</v>
      </c>
      <c r="I462" s="250"/>
      <c r="J462" s="246"/>
      <c r="K462" s="246"/>
      <c r="L462" s="251"/>
      <c r="M462" s="252"/>
      <c r="N462" s="253"/>
      <c r="O462" s="253"/>
      <c r="P462" s="253"/>
      <c r="Q462" s="253"/>
      <c r="R462" s="253"/>
      <c r="S462" s="253"/>
      <c r="T462" s="254"/>
      <c r="U462" s="14"/>
      <c r="V462" s="14"/>
      <c r="W462" s="14"/>
      <c r="X462" s="14"/>
      <c r="Y462" s="14"/>
      <c r="Z462" s="14"/>
      <c r="AA462" s="14"/>
      <c r="AB462" s="14"/>
      <c r="AC462" s="14"/>
      <c r="AD462" s="14"/>
      <c r="AE462" s="14"/>
      <c r="AT462" s="255" t="s">
        <v>238</v>
      </c>
      <c r="AU462" s="255" t="s">
        <v>78</v>
      </c>
      <c r="AV462" s="14" t="s">
        <v>78</v>
      </c>
      <c r="AW462" s="14" t="s">
        <v>31</v>
      </c>
      <c r="AX462" s="14" t="s">
        <v>69</v>
      </c>
      <c r="AY462" s="255" t="s">
        <v>225</v>
      </c>
    </row>
    <row r="463" s="14" customFormat="1">
      <c r="A463" s="14"/>
      <c r="B463" s="245"/>
      <c r="C463" s="246"/>
      <c r="D463" s="233" t="s">
        <v>238</v>
      </c>
      <c r="E463" s="247" t="s">
        <v>19</v>
      </c>
      <c r="F463" s="248" t="s">
        <v>100</v>
      </c>
      <c r="G463" s="246"/>
      <c r="H463" s="249">
        <v>113.45</v>
      </c>
      <c r="I463" s="250"/>
      <c r="J463" s="246"/>
      <c r="K463" s="246"/>
      <c r="L463" s="251"/>
      <c r="M463" s="252"/>
      <c r="N463" s="253"/>
      <c r="O463" s="253"/>
      <c r="P463" s="253"/>
      <c r="Q463" s="253"/>
      <c r="R463" s="253"/>
      <c r="S463" s="253"/>
      <c r="T463" s="254"/>
      <c r="U463" s="14"/>
      <c r="V463" s="14"/>
      <c r="W463" s="14"/>
      <c r="X463" s="14"/>
      <c r="Y463" s="14"/>
      <c r="Z463" s="14"/>
      <c r="AA463" s="14"/>
      <c r="AB463" s="14"/>
      <c r="AC463" s="14"/>
      <c r="AD463" s="14"/>
      <c r="AE463" s="14"/>
      <c r="AT463" s="255" t="s">
        <v>238</v>
      </c>
      <c r="AU463" s="255" t="s">
        <v>78</v>
      </c>
      <c r="AV463" s="14" t="s">
        <v>78</v>
      </c>
      <c r="AW463" s="14" t="s">
        <v>31</v>
      </c>
      <c r="AX463" s="14" t="s">
        <v>69</v>
      </c>
      <c r="AY463" s="255" t="s">
        <v>225</v>
      </c>
    </row>
    <row r="464" s="14" customFormat="1">
      <c r="A464" s="14"/>
      <c r="B464" s="245"/>
      <c r="C464" s="246"/>
      <c r="D464" s="233" t="s">
        <v>238</v>
      </c>
      <c r="E464" s="247" t="s">
        <v>19</v>
      </c>
      <c r="F464" s="248" t="s">
        <v>634</v>
      </c>
      <c r="G464" s="246"/>
      <c r="H464" s="249">
        <v>62.305</v>
      </c>
      <c r="I464" s="250"/>
      <c r="J464" s="246"/>
      <c r="K464" s="246"/>
      <c r="L464" s="251"/>
      <c r="M464" s="252"/>
      <c r="N464" s="253"/>
      <c r="O464" s="253"/>
      <c r="P464" s="253"/>
      <c r="Q464" s="253"/>
      <c r="R464" s="253"/>
      <c r="S464" s="253"/>
      <c r="T464" s="254"/>
      <c r="U464" s="14"/>
      <c r="V464" s="14"/>
      <c r="W464" s="14"/>
      <c r="X464" s="14"/>
      <c r="Y464" s="14"/>
      <c r="Z464" s="14"/>
      <c r="AA464" s="14"/>
      <c r="AB464" s="14"/>
      <c r="AC464" s="14"/>
      <c r="AD464" s="14"/>
      <c r="AE464" s="14"/>
      <c r="AT464" s="255" t="s">
        <v>238</v>
      </c>
      <c r="AU464" s="255" t="s">
        <v>78</v>
      </c>
      <c r="AV464" s="14" t="s">
        <v>78</v>
      </c>
      <c r="AW464" s="14" t="s">
        <v>31</v>
      </c>
      <c r="AX464" s="14" t="s">
        <v>69</v>
      </c>
      <c r="AY464" s="255" t="s">
        <v>225</v>
      </c>
    </row>
    <row r="465" s="16" customFormat="1">
      <c r="A465" s="16"/>
      <c r="B465" s="267"/>
      <c r="C465" s="268"/>
      <c r="D465" s="233" t="s">
        <v>238</v>
      </c>
      <c r="E465" s="269" t="s">
        <v>19</v>
      </c>
      <c r="F465" s="270" t="s">
        <v>245</v>
      </c>
      <c r="G465" s="268"/>
      <c r="H465" s="271">
        <v>492.33800000000002</v>
      </c>
      <c r="I465" s="272"/>
      <c r="J465" s="268"/>
      <c r="K465" s="268"/>
      <c r="L465" s="273"/>
      <c r="M465" s="274"/>
      <c r="N465" s="275"/>
      <c r="O465" s="275"/>
      <c r="P465" s="275"/>
      <c r="Q465" s="275"/>
      <c r="R465" s="275"/>
      <c r="S465" s="275"/>
      <c r="T465" s="276"/>
      <c r="U465" s="16"/>
      <c r="V465" s="16"/>
      <c r="W465" s="16"/>
      <c r="X465" s="16"/>
      <c r="Y465" s="16"/>
      <c r="Z465" s="16"/>
      <c r="AA465" s="16"/>
      <c r="AB465" s="16"/>
      <c r="AC465" s="16"/>
      <c r="AD465" s="16"/>
      <c r="AE465" s="16"/>
      <c r="AT465" s="277" t="s">
        <v>238</v>
      </c>
      <c r="AU465" s="277" t="s">
        <v>78</v>
      </c>
      <c r="AV465" s="16" t="s">
        <v>232</v>
      </c>
      <c r="AW465" s="16" t="s">
        <v>31</v>
      </c>
      <c r="AX465" s="16" t="s">
        <v>76</v>
      </c>
      <c r="AY465" s="277" t="s">
        <v>225</v>
      </c>
    </row>
    <row r="466" s="2" customFormat="1" ht="37.8" customHeight="1">
      <c r="A466" s="39"/>
      <c r="B466" s="40"/>
      <c r="C466" s="215" t="s">
        <v>635</v>
      </c>
      <c r="D466" s="215" t="s">
        <v>227</v>
      </c>
      <c r="E466" s="216" t="s">
        <v>636</v>
      </c>
      <c r="F466" s="217" t="s">
        <v>637</v>
      </c>
      <c r="G466" s="218" t="s">
        <v>290</v>
      </c>
      <c r="H466" s="219">
        <v>28.847000000000001</v>
      </c>
      <c r="I466" s="220"/>
      <c r="J466" s="221">
        <f>ROUND(I466*H466,2)</f>
        <v>0</v>
      </c>
      <c r="K466" s="217" t="s">
        <v>249</v>
      </c>
      <c r="L466" s="45"/>
      <c r="M466" s="222" t="s">
        <v>19</v>
      </c>
      <c r="N466" s="223" t="s">
        <v>40</v>
      </c>
      <c r="O466" s="85"/>
      <c r="P466" s="224">
        <f>O466*H466</f>
        <v>0</v>
      </c>
      <c r="Q466" s="224">
        <v>0.0083947199999999996</v>
      </c>
      <c r="R466" s="224">
        <f>Q466*H466</f>
        <v>0.24216248784</v>
      </c>
      <c r="S466" s="224">
        <v>0</v>
      </c>
      <c r="T466" s="225">
        <f>S466*H466</f>
        <v>0</v>
      </c>
      <c r="U466" s="39"/>
      <c r="V466" s="39"/>
      <c r="W466" s="39"/>
      <c r="X466" s="39"/>
      <c r="Y466" s="39"/>
      <c r="Z466" s="39"/>
      <c r="AA466" s="39"/>
      <c r="AB466" s="39"/>
      <c r="AC466" s="39"/>
      <c r="AD466" s="39"/>
      <c r="AE466" s="39"/>
      <c r="AR466" s="226" t="s">
        <v>232</v>
      </c>
      <c r="AT466" s="226" t="s">
        <v>227</v>
      </c>
      <c r="AU466" s="226" t="s">
        <v>78</v>
      </c>
      <c r="AY466" s="18" t="s">
        <v>225</v>
      </c>
      <c r="BE466" s="227">
        <f>IF(N466="základní",J466,0)</f>
        <v>0</v>
      </c>
      <c r="BF466" s="227">
        <f>IF(N466="snížená",J466,0)</f>
        <v>0</v>
      </c>
      <c r="BG466" s="227">
        <f>IF(N466="zákl. přenesená",J466,0)</f>
        <v>0</v>
      </c>
      <c r="BH466" s="227">
        <f>IF(N466="sníž. přenesená",J466,0)</f>
        <v>0</v>
      </c>
      <c r="BI466" s="227">
        <f>IF(N466="nulová",J466,0)</f>
        <v>0</v>
      </c>
      <c r="BJ466" s="18" t="s">
        <v>76</v>
      </c>
      <c r="BK466" s="227">
        <f>ROUND(I466*H466,2)</f>
        <v>0</v>
      </c>
      <c r="BL466" s="18" t="s">
        <v>232</v>
      </c>
      <c r="BM466" s="226" t="s">
        <v>638</v>
      </c>
    </row>
    <row r="467" s="2" customFormat="1">
      <c r="A467" s="39"/>
      <c r="B467" s="40"/>
      <c r="C467" s="41"/>
      <c r="D467" s="228" t="s">
        <v>234</v>
      </c>
      <c r="E467" s="41"/>
      <c r="F467" s="229" t="s">
        <v>639</v>
      </c>
      <c r="G467" s="41"/>
      <c r="H467" s="41"/>
      <c r="I467" s="230"/>
      <c r="J467" s="41"/>
      <c r="K467" s="41"/>
      <c r="L467" s="45"/>
      <c r="M467" s="231"/>
      <c r="N467" s="232"/>
      <c r="O467" s="85"/>
      <c r="P467" s="85"/>
      <c r="Q467" s="85"/>
      <c r="R467" s="85"/>
      <c r="S467" s="85"/>
      <c r="T467" s="86"/>
      <c r="U467" s="39"/>
      <c r="V467" s="39"/>
      <c r="W467" s="39"/>
      <c r="X467" s="39"/>
      <c r="Y467" s="39"/>
      <c r="Z467" s="39"/>
      <c r="AA467" s="39"/>
      <c r="AB467" s="39"/>
      <c r="AC467" s="39"/>
      <c r="AD467" s="39"/>
      <c r="AE467" s="39"/>
      <c r="AT467" s="18" t="s">
        <v>234</v>
      </c>
      <c r="AU467" s="18" t="s">
        <v>78</v>
      </c>
    </row>
    <row r="468" s="2" customFormat="1">
      <c r="A468" s="39"/>
      <c r="B468" s="40"/>
      <c r="C468" s="41"/>
      <c r="D468" s="233" t="s">
        <v>236</v>
      </c>
      <c r="E468" s="41"/>
      <c r="F468" s="234" t="s">
        <v>485</v>
      </c>
      <c r="G468" s="41"/>
      <c r="H468" s="41"/>
      <c r="I468" s="230"/>
      <c r="J468" s="41"/>
      <c r="K468" s="41"/>
      <c r="L468" s="45"/>
      <c r="M468" s="231"/>
      <c r="N468" s="232"/>
      <c r="O468" s="85"/>
      <c r="P468" s="85"/>
      <c r="Q468" s="85"/>
      <c r="R468" s="85"/>
      <c r="S468" s="85"/>
      <c r="T468" s="86"/>
      <c r="U468" s="39"/>
      <c r="V468" s="39"/>
      <c r="W468" s="39"/>
      <c r="X468" s="39"/>
      <c r="Y468" s="39"/>
      <c r="Z468" s="39"/>
      <c r="AA468" s="39"/>
      <c r="AB468" s="39"/>
      <c r="AC468" s="39"/>
      <c r="AD468" s="39"/>
      <c r="AE468" s="39"/>
      <c r="AT468" s="18" t="s">
        <v>236</v>
      </c>
      <c r="AU468" s="18" t="s">
        <v>78</v>
      </c>
    </row>
    <row r="469" s="13" customFormat="1">
      <c r="A469" s="13"/>
      <c r="B469" s="235"/>
      <c r="C469" s="236"/>
      <c r="D469" s="233" t="s">
        <v>238</v>
      </c>
      <c r="E469" s="237" t="s">
        <v>19</v>
      </c>
      <c r="F469" s="238" t="s">
        <v>640</v>
      </c>
      <c r="G469" s="236"/>
      <c r="H469" s="237" t="s">
        <v>19</v>
      </c>
      <c r="I469" s="239"/>
      <c r="J469" s="236"/>
      <c r="K469" s="236"/>
      <c r="L469" s="240"/>
      <c r="M469" s="241"/>
      <c r="N469" s="242"/>
      <c r="O469" s="242"/>
      <c r="P469" s="242"/>
      <c r="Q469" s="242"/>
      <c r="R469" s="242"/>
      <c r="S469" s="242"/>
      <c r="T469" s="243"/>
      <c r="U469" s="13"/>
      <c r="V469" s="13"/>
      <c r="W469" s="13"/>
      <c r="X469" s="13"/>
      <c r="Y469" s="13"/>
      <c r="Z469" s="13"/>
      <c r="AA469" s="13"/>
      <c r="AB469" s="13"/>
      <c r="AC469" s="13"/>
      <c r="AD469" s="13"/>
      <c r="AE469" s="13"/>
      <c r="AT469" s="244" t="s">
        <v>238</v>
      </c>
      <c r="AU469" s="244" t="s">
        <v>78</v>
      </c>
      <c r="AV469" s="13" t="s">
        <v>76</v>
      </c>
      <c r="AW469" s="13" t="s">
        <v>31</v>
      </c>
      <c r="AX469" s="13" t="s">
        <v>69</v>
      </c>
      <c r="AY469" s="244" t="s">
        <v>225</v>
      </c>
    </row>
    <row r="470" s="13" customFormat="1">
      <c r="A470" s="13"/>
      <c r="B470" s="235"/>
      <c r="C470" s="236"/>
      <c r="D470" s="233" t="s">
        <v>238</v>
      </c>
      <c r="E470" s="237" t="s">
        <v>19</v>
      </c>
      <c r="F470" s="238" t="s">
        <v>353</v>
      </c>
      <c r="G470" s="236"/>
      <c r="H470" s="237" t="s">
        <v>19</v>
      </c>
      <c r="I470" s="239"/>
      <c r="J470" s="236"/>
      <c r="K470" s="236"/>
      <c r="L470" s="240"/>
      <c r="M470" s="241"/>
      <c r="N470" s="242"/>
      <c r="O470" s="242"/>
      <c r="P470" s="242"/>
      <c r="Q470" s="242"/>
      <c r="R470" s="242"/>
      <c r="S470" s="242"/>
      <c r="T470" s="243"/>
      <c r="U470" s="13"/>
      <c r="V470" s="13"/>
      <c r="W470" s="13"/>
      <c r="X470" s="13"/>
      <c r="Y470" s="13"/>
      <c r="Z470" s="13"/>
      <c r="AA470" s="13"/>
      <c r="AB470" s="13"/>
      <c r="AC470" s="13"/>
      <c r="AD470" s="13"/>
      <c r="AE470" s="13"/>
      <c r="AT470" s="244" t="s">
        <v>238</v>
      </c>
      <c r="AU470" s="244" t="s">
        <v>78</v>
      </c>
      <c r="AV470" s="13" t="s">
        <v>76</v>
      </c>
      <c r="AW470" s="13" t="s">
        <v>31</v>
      </c>
      <c r="AX470" s="13" t="s">
        <v>69</v>
      </c>
      <c r="AY470" s="244" t="s">
        <v>225</v>
      </c>
    </row>
    <row r="471" s="14" customFormat="1">
      <c r="A471" s="14"/>
      <c r="B471" s="245"/>
      <c r="C471" s="246"/>
      <c r="D471" s="233" t="s">
        <v>238</v>
      </c>
      <c r="E471" s="247" t="s">
        <v>19</v>
      </c>
      <c r="F471" s="248" t="s">
        <v>641</v>
      </c>
      <c r="G471" s="246"/>
      <c r="H471" s="249">
        <v>26.120999999999999</v>
      </c>
      <c r="I471" s="250"/>
      <c r="J471" s="246"/>
      <c r="K471" s="246"/>
      <c r="L471" s="251"/>
      <c r="M471" s="252"/>
      <c r="N471" s="253"/>
      <c r="O471" s="253"/>
      <c r="P471" s="253"/>
      <c r="Q471" s="253"/>
      <c r="R471" s="253"/>
      <c r="S471" s="253"/>
      <c r="T471" s="254"/>
      <c r="U471" s="14"/>
      <c r="V471" s="14"/>
      <c r="W471" s="14"/>
      <c r="X471" s="14"/>
      <c r="Y471" s="14"/>
      <c r="Z471" s="14"/>
      <c r="AA471" s="14"/>
      <c r="AB471" s="14"/>
      <c r="AC471" s="14"/>
      <c r="AD471" s="14"/>
      <c r="AE471" s="14"/>
      <c r="AT471" s="255" t="s">
        <v>238</v>
      </c>
      <c r="AU471" s="255" t="s">
        <v>78</v>
      </c>
      <c r="AV471" s="14" t="s">
        <v>78</v>
      </c>
      <c r="AW471" s="14" t="s">
        <v>31</v>
      </c>
      <c r="AX471" s="14" t="s">
        <v>69</v>
      </c>
      <c r="AY471" s="255" t="s">
        <v>225</v>
      </c>
    </row>
    <row r="472" s="13" customFormat="1">
      <c r="A472" s="13"/>
      <c r="B472" s="235"/>
      <c r="C472" s="236"/>
      <c r="D472" s="233" t="s">
        <v>238</v>
      </c>
      <c r="E472" s="237" t="s">
        <v>19</v>
      </c>
      <c r="F472" s="238" t="s">
        <v>355</v>
      </c>
      <c r="G472" s="236"/>
      <c r="H472" s="237" t="s">
        <v>19</v>
      </c>
      <c r="I472" s="239"/>
      <c r="J472" s="236"/>
      <c r="K472" s="236"/>
      <c r="L472" s="240"/>
      <c r="M472" s="241"/>
      <c r="N472" s="242"/>
      <c r="O472" s="242"/>
      <c r="P472" s="242"/>
      <c r="Q472" s="242"/>
      <c r="R472" s="242"/>
      <c r="S472" s="242"/>
      <c r="T472" s="243"/>
      <c r="U472" s="13"/>
      <c r="V472" s="13"/>
      <c r="W472" s="13"/>
      <c r="X472" s="13"/>
      <c r="Y472" s="13"/>
      <c r="Z472" s="13"/>
      <c r="AA472" s="13"/>
      <c r="AB472" s="13"/>
      <c r="AC472" s="13"/>
      <c r="AD472" s="13"/>
      <c r="AE472" s="13"/>
      <c r="AT472" s="244" t="s">
        <v>238</v>
      </c>
      <c r="AU472" s="244" t="s">
        <v>78</v>
      </c>
      <c r="AV472" s="13" t="s">
        <v>76</v>
      </c>
      <c r="AW472" s="13" t="s">
        <v>31</v>
      </c>
      <c r="AX472" s="13" t="s">
        <v>69</v>
      </c>
      <c r="AY472" s="244" t="s">
        <v>225</v>
      </c>
    </row>
    <row r="473" s="14" customFormat="1">
      <c r="A473" s="14"/>
      <c r="B473" s="245"/>
      <c r="C473" s="246"/>
      <c r="D473" s="233" t="s">
        <v>238</v>
      </c>
      <c r="E473" s="247" t="s">
        <v>19</v>
      </c>
      <c r="F473" s="248" t="s">
        <v>642</v>
      </c>
      <c r="G473" s="246"/>
      <c r="H473" s="249">
        <v>2.0880000000000001</v>
      </c>
      <c r="I473" s="250"/>
      <c r="J473" s="246"/>
      <c r="K473" s="246"/>
      <c r="L473" s="251"/>
      <c r="M473" s="252"/>
      <c r="N473" s="253"/>
      <c r="O473" s="253"/>
      <c r="P473" s="253"/>
      <c r="Q473" s="253"/>
      <c r="R473" s="253"/>
      <c r="S473" s="253"/>
      <c r="T473" s="254"/>
      <c r="U473" s="14"/>
      <c r="V473" s="14"/>
      <c r="W473" s="14"/>
      <c r="X473" s="14"/>
      <c r="Y473" s="14"/>
      <c r="Z473" s="14"/>
      <c r="AA473" s="14"/>
      <c r="AB473" s="14"/>
      <c r="AC473" s="14"/>
      <c r="AD473" s="14"/>
      <c r="AE473" s="14"/>
      <c r="AT473" s="255" t="s">
        <v>238</v>
      </c>
      <c r="AU473" s="255" t="s">
        <v>78</v>
      </c>
      <c r="AV473" s="14" t="s">
        <v>78</v>
      </c>
      <c r="AW473" s="14" t="s">
        <v>31</v>
      </c>
      <c r="AX473" s="14" t="s">
        <v>69</v>
      </c>
      <c r="AY473" s="255" t="s">
        <v>225</v>
      </c>
    </row>
    <row r="474" s="13" customFormat="1">
      <c r="A474" s="13"/>
      <c r="B474" s="235"/>
      <c r="C474" s="236"/>
      <c r="D474" s="233" t="s">
        <v>238</v>
      </c>
      <c r="E474" s="237" t="s">
        <v>19</v>
      </c>
      <c r="F474" s="238" t="s">
        <v>357</v>
      </c>
      <c r="G474" s="236"/>
      <c r="H474" s="237" t="s">
        <v>19</v>
      </c>
      <c r="I474" s="239"/>
      <c r="J474" s="236"/>
      <c r="K474" s="236"/>
      <c r="L474" s="240"/>
      <c r="M474" s="241"/>
      <c r="N474" s="242"/>
      <c r="O474" s="242"/>
      <c r="P474" s="242"/>
      <c r="Q474" s="242"/>
      <c r="R474" s="242"/>
      <c r="S474" s="242"/>
      <c r="T474" s="243"/>
      <c r="U474" s="13"/>
      <c r="V474" s="13"/>
      <c r="W474" s="13"/>
      <c r="X474" s="13"/>
      <c r="Y474" s="13"/>
      <c r="Z474" s="13"/>
      <c r="AA474" s="13"/>
      <c r="AB474" s="13"/>
      <c r="AC474" s="13"/>
      <c r="AD474" s="13"/>
      <c r="AE474" s="13"/>
      <c r="AT474" s="244" t="s">
        <v>238</v>
      </c>
      <c r="AU474" s="244" t="s">
        <v>78</v>
      </c>
      <c r="AV474" s="13" t="s">
        <v>76</v>
      </c>
      <c r="AW474" s="13" t="s">
        <v>31</v>
      </c>
      <c r="AX474" s="13" t="s">
        <v>69</v>
      </c>
      <c r="AY474" s="244" t="s">
        <v>225</v>
      </c>
    </row>
    <row r="475" s="14" customFormat="1">
      <c r="A475" s="14"/>
      <c r="B475" s="245"/>
      <c r="C475" s="246"/>
      <c r="D475" s="233" t="s">
        <v>238</v>
      </c>
      <c r="E475" s="247" t="s">
        <v>19</v>
      </c>
      <c r="F475" s="248" t="s">
        <v>643</v>
      </c>
      <c r="G475" s="246"/>
      <c r="H475" s="249">
        <v>0.63800000000000001</v>
      </c>
      <c r="I475" s="250"/>
      <c r="J475" s="246"/>
      <c r="K475" s="246"/>
      <c r="L475" s="251"/>
      <c r="M475" s="252"/>
      <c r="N475" s="253"/>
      <c r="O475" s="253"/>
      <c r="P475" s="253"/>
      <c r="Q475" s="253"/>
      <c r="R475" s="253"/>
      <c r="S475" s="253"/>
      <c r="T475" s="254"/>
      <c r="U475" s="14"/>
      <c r="V475" s="14"/>
      <c r="W475" s="14"/>
      <c r="X475" s="14"/>
      <c r="Y475" s="14"/>
      <c r="Z475" s="14"/>
      <c r="AA475" s="14"/>
      <c r="AB475" s="14"/>
      <c r="AC475" s="14"/>
      <c r="AD475" s="14"/>
      <c r="AE475" s="14"/>
      <c r="AT475" s="255" t="s">
        <v>238</v>
      </c>
      <c r="AU475" s="255" t="s">
        <v>78</v>
      </c>
      <c r="AV475" s="14" t="s">
        <v>78</v>
      </c>
      <c r="AW475" s="14" t="s">
        <v>31</v>
      </c>
      <c r="AX475" s="14" t="s">
        <v>69</v>
      </c>
      <c r="AY475" s="255" t="s">
        <v>225</v>
      </c>
    </row>
    <row r="476" s="16" customFormat="1">
      <c r="A476" s="16"/>
      <c r="B476" s="267"/>
      <c r="C476" s="268"/>
      <c r="D476" s="233" t="s">
        <v>238</v>
      </c>
      <c r="E476" s="269" t="s">
        <v>125</v>
      </c>
      <c r="F476" s="270" t="s">
        <v>245</v>
      </c>
      <c r="G476" s="268"/>
      <c r="H476" s="271">
        <v>28.847000000000001</v>
      </c>
      <c r="I476" s="272"/>
      <c r="J476" s="268"/>
      <c r="K476" s="268"/>
      <c r="L476" s="273"/>
      <c r="M476" s="274"/>
      <c r="N476" s="275"/>
      <c r="O476" s="275"/>
      <c r="P476" s="275"/>
      <c r="Q476" s="275"/>
      <c r="R476" s="275"/>
      <c r="S476" s="275"/>
      <c r="T476" s="276"/>
      <c r="U476" s="16"/>
      <c r="V476" s="16"/>
      <c r="W476" s="16"/>
      <c r="X476" s="16"/>
      <c r="Y476" s="16"/>
      <c r="Z476" s="16"/>
      <c r="AA476" s="16"/>
      <c r="AB476" s="16"/>
      <c r="AC476" s="16"/>
      <c r="AD476" s="16"/>
      <c r="AE476" s="16"/>
      <c r="AT476" s="277" t="s">
        <v>238</v>
      </c>
      <c r="AU476" s="277" t="s">
        <v>78</v>
      </c>
      <c r="AV476" s="16" t="s">
        <v>232</v>
      </c>
      <c r="AW476" s="16" t="s">
        <v>31</v>
      </c>
      <c r="AX476" s="16" t="s">
        <v>76</v>
      </c>
      <c r="AY476" s="277" t="s">
        <v>225</v>
      </c>
    </row>
    <row r="477" s="2" customFormat="1" ht="37.8" customHeight="1">
      <c r="A477" s="39"/>
      <c r="B477" s="40"/>
      <c r="C477" s="215" t="s">
        <v>644</v>
      </c>
      <c r="D477" s="215" t="s">
        <v>227</v>
      </c>
      <c r="E477" s="216" t="s">
        <v>645</v>
      </c>
      <c r="F477" s="217" t="s">
        <v>646</v>
      </c>
      <c r="G477" s="218" t="s">
        <v>290</v>
      </c>
      <c r="H477" s="219">
        <v>33.457999999999998</v>
      </c>
      <c r="I477" s="220"/>
      <c r="J477" s="221">
        <f>ROUND(I477*H477,2)</f>
        <v>0</v>
      </c>
      <c r="K477" s="217" t="s">
        <v>249</v>
      </c>
      <c r="L477" s="45"/>
      <c r="M477" s="222" t="s">
        <v>19</v>
      </c>
      <c r="N477" s="223" t="s">
        <v>40</v>
      </c>
      <c r="O477" s="85"/>
      <c r="P477" s="224">
        <f>O477*H477</f>
        <v>0</v>
      </c>
      <c r="Q477" s="224">
        <v>0.0083540799999999998</v>
      </c>
      <c r="R477" s="224">
        <f>Q477*H477</f>
        <v>0.27951080864</v>
      </c>
      <c r="S477" s="224">
        <v>0</v>
      </c>
      <c r="T477" s="225">
        <f>S477*H477</f>
        <v>0</v>
      </c>
      <c r="U477" s="39"/>
      <c r="V477" s="39"/>
      <c r="W477" s="39"/>
      <c r="X477" s="39"/>
      <c r="Y477" s="39"/>
      <c r="Z477" s="39"/>
      <c r="AA477" s="39"/>
      <c r="AB477" s="39"/>
      <c r="AC477" s="39"/>
      <c r="AD477" s="39"/>
      <c r="AE477" s="39"/>
      <c r="AR477" s="226" t="s">
        <v>232</v>
      </c>
      <c r="AT477" s="226" t="s">
        <v>227</v>
      </c>
      <c r="AU477" s="226" t="s">
        <v>78</v>
      </c>
      <c r="AY477" s="18" t="s">
        <v>225</v>
      </c>
      <c r="BE477" s="227">
        <f>IF(N477="základní",J477,0)</f>
        <v>0</v>
      </c>
      <c r="BF477" s="227">
        <f>IF(N477="snížená",J477,0)</f>
        <v>0</v>
      </c>
      <c r="BG477" s="227">
        <f>IF(N477="zákl. přenesená",J477,0)</f>
        <v>0</v>
      </c>
      <c r="BH477" s="227">
        <f>IF(N477="sníž. přenesená",J477,0)</f>
        <v>0</v>
      </c>
      <c r="BI477" s="227">
        <f>IF(N477="nulová",J477,0)</f>
        <v>0</v>
      </c>
      <c r="BJ477" s="18" t="s">
        <v>76</v>
      </c>
      <c r="BK477" s="227">
        <f>ROUND(I477*H477,2)</f>
        <v>0</v>
      </c>
      <c r="BL477" s="18" t="s">
        <v>232</v>
      </c>
      <c r="BM477" s="226" t="s">
        <v>647</v>
      </c>
    </row>
    <row r="478" s="2" customFormat="1">
      <c r="A478" s="39"/>
      <c r="B478" s="40"/>
      <c r="C478" s="41"/>
      <c r="D478" s="228" t="s">
        <v>234</v>
      </c>
      <c r="E478" s="41"/>
      <c r="F478" s="229" t="s">
        <v>648</v>
      </c>
      <c r="G478" s="41"/>
      <c r="H478" s="41"/>
      <c r="I478" s="230"/>
      <c r="J478" s="41"/>
      <c r="K478" s="41"/>
      <c r="L478" s="45"/>
      <c r="M478" s="231"/>
      <c r="N478" s="232"/>
      <c r="O478" s="85"/>
      <c r="P478" s="85"/>
      <c r="Q478" s="85"/>
      <c r="R478" s="85"/>
      <c r="S478" s="85"/>
      <c r="T478" s="86"/>
      <c r="U478" s="39"/>
      <c r="V478" s="39"/>
      <c r="W478" s="39"/>
      <c r="X478" s="39"/>
      <c r="Y478" s="39"/>
      <c r="Z478" s="39"/>
      <c r="AA478" s="39"/>
      <c r="AB478" s="39"/>
      <c r="AC478" s="39"/>
      <c r="AD478" s="39"/>
      <c r="AE478" s="39"/>
      <c r="AT478" s="18" t="s">
        <v>234</v>
      </c>
      <c r="AU478" s="18" t="s">
        <v>78</v>
      </c>
    </row>
    <row r="479" s="2" customFormat="1">
      <c r="A479" s="39"/>
      <c r="B479" s="40"/>
      <c r="C479" s="41"/>
      <c r="D479" s="233" t="s">
        <v>236</v>
      </c>
      <c r="E479" s="41"/>
      <c r="F479" s="234" t="s">
        <v>485</v>
      </c>
      <c r="G479" s="41"/>
      <c r="H479" s="41"/>
      <c r="I479" s="230"/>
      <c r="J479" s="41"/>
      <c r="K479" s="41"/>
      <c r="L479" s="45"/>
      <c r="M479" s="231"/>
      <c r="N479" s="232"/>
      <c r="O479" s="85"/>
      <c r="P479" s="85"/>
      <c r="Q479" s="85"/>
      <c r="R479" s="85"/>
      <c r="S479" s="85"/>
      <c r="T479" s="86"/>
      <c r="U479" s="39"/>
      <c r="V479" s="39"/>
      <c r="W479" s="39"/>
      <c r="X479" s="39"/>
      <c r="Y479" s="39"/>
      <c r="Z479" s="39"/>
      <c r="AA479" s="39"/>
      <c r="AB479" s="39"/>
      <c r="AC479" s="39"/>
      <c r="AD479" s="39"/>
      <c r="AE479" s="39"/>
      <c r="AT479" s="18" t="s">
        <v>236</v>
      </c>
      <c r="AU479" s="18" t="s">
        <v>78</v>
      </c>
    </row>
    <row r="480" s="13" customFormat="1">
      <c r="A480" s="13"/>
      <c r="B480" s="235"/>
      <c r="C480" s="236"/>
      <c r="D480" s="233" t="s">
        <v>238</v>
      </c>
      <c r="E480" s="237" t="s">
        <v>19</v>
      </c>
      <c r="F480" s="238" t="s">
        <v>649</v>
      </c>
      <c r="G480" s="236"/>
      <c r="H480" s="237" t="s">
        <v>19</v>
      </c>
      <c r="I480" s="239"/>
      <c r="J480" s="236"/>
      <c r="K480" s="236"/>
      <c r="L480" s="240"/>
      <c r="M480" s="241"/>
      <c r="N480" s="242"/>
      <c r="O480" s="242"/>
      <c r="P480" s="242"/>
      <c r="Q480" s="242"/>
      <c r="R480" s="242"/>
      <c r="S480" s="242"/>
      <c r="T480" s="243"/>
      <c r="U480" s="13"/>
      <c r="V480" s="13"/>
      <c r="W480" s="13"/>
      <c r="X480" s="13"/>
      <c r="Y480" s="13"/>
      <c r="Z480" s="13"/>
      <c r="AA480" s="13"/>
      <c r="AB480" s="13"/>
      <c r="AC480" s="13"/>
      <c r="AD480" s="13"/>
      <c r="AE480" s="13"/>
      <c r="AT480" s="244" t="s">
        <v>238</v>
      </c>
      <c r="AU480" s="244" t="s">
        <v>78</v>
      </c>
      <c r="AV480" s="13" t="s">
        <v>76</v>
      </c>
      <c r="AW480" s="13" t="s">
        <v>31</v>
      </c>
      <c r="AX480" s="13" t="s">
        <v>69</v>
      </c>
      <c r="AY480" s="244" t="s">
        <v>225</v>
      </c>
    </row>
    <row r="481" s="13" customFormat="1">
      <c r="A481" s="13"/>
      <c r="B481" s="235"/>
      <c r="C481" s="236"/>
      <c r="D481" s="233" t="s">
        <v>238</v>
      </c>
      <c r="E481" s="237" t="s">
        <v>19</v>
      </c>
      <c r="F481" s="238" t="s">
        <v>353</v>
      </c>
      <c r="G481" s="236"/>
      <c r="H481" s="237" t="s">
        <v>19</v>
      </c>
      <c r="I481" s="239"/>
      <c r="J481" s="236"/>
      <c r="K481" s="236"/>
      <c r="L481" s="240"/>
      <c r="M481" s="241"/>
      <c r="N481" s="242"/>
      <c r="O481" s="242"/>
      <c r="P481" s="242"/>
      <c r="Q481" s="242"/>
      <c r="R481" s="242"/>
      <c r="S481" s="242"/>
      <c r="T481" s="243"/>
      <c r="U481" s="13"/>
      <c r="V481" s="13"/>
      <c r="W481" s="13"/>
      <c r="X481" s="13"/>
      <c r="Y481" s="13"/>
      <c r="Z481" s="13"/>
      <c r="AA481" s="13"/>
      <c r="AB481" s="13"/>
      <c r="AC481" s="13"/>
      <c r="AD481" s="13"/>
      <c r="AE481" s="13"/>
      <c r="AT481" s="244" t="s">
        <v>238</v>
      </c>
      <c r="AU481" s="244" t="s">
        <v>78</v>
      </c>
      <c r="AV481" s="13" t="s">
        <v>76</v>
      </c>
      <c r="AW481" s="13" t="s">
        <v>31</v>
      </c>
      <c r="AX481" s="13" t="s">
        <v>69</v>
      </c>
      <c r="AY481" s="244" t="s">
        <v>225</v>
      </c>
    </row>
    <row r="482" s="14" customFormat="1">
      <c r="A482" s="14"/>
      <c r="B482" s="245"/>
      <c r="C482" s="246"/>
      <c r="D482" s="233" t="s">
        <v>238</v>
      </c>
      <c r="E482" s="247" t="s">
        <v>19</v>
      </c>
      <c r="F482" s="248" t="s">
        <v>650</v>
      </c>
      <c r="G482" s="246"/>
      <c r="H482" s="249">
        <v>25.553000000000001</v>
      </c>
      <c r="I482" s="250"/>
      <c r="J482" s="246"/>
      <c r="K482" s="246"/>
      <c r="L482" s="251"/>
      <c r="M482" s="252"/>
      <c r="N482" s="253"/>
      <c r="O482" s="253"/>
      <c r="P482" s="253"/>
      <c r="Q482" s="253"/>
      <c r="R482" s="253"/>
      <c r="S482" s="253"/>
      <c r="T482" s="254"/>
      <c r="U482" s="14"/>
      <c r="V482" s="14"/>
      <c r="W482" s="14"/>
      <c r="X482" s="14"/>
      <c r="Y482" s="14"/>
      <c r="Z482" s="14"/>
      <c r="AA482" s="14"/>
      <c r="AB482" s="14"/>
      <c r="AC482" s="14"/>
      <c r="AD482" s="14"/>
      <c r="AE482" s="14"/>
      <c r="AT482" s="255" t="s">
        <v>238</v>
      </c>
      <c r="AU482" s="255" t="s">
        <v>78</v>
      </c>
      <c r="AV482" s="14" t="s">
        <v>78</v>
      </c>
      <c r="AW482" s="14" t="s">
        <v>31</v>
      </c>
      <c r="AX482" s="14" t="s">
        <v>69</v>
      </c>
      <c r="AY482" s="255" t="s">
        <v>225</v>
      </c>
    </row>
    <row r="483" s="13" customFormat="1">
      <c r="A483" s="13"/>
      <c r="B483" s="235"/>
      <c r="C483" s="236"/>
      <c r="D483" s="233" t="s">
        <v>238</v>
      </c>
      <c r="E483" s="237" t="s">
        <v>19</v>
      </c>
      <c r="F483" s="238" t="s">
        <v>355</v>
      </c>
      <c r="G483" s="236"/>
      <c r="H483" s="237" t="s">
        <v>19</v>
      </c>
      <c r="I483" s="239"/>
      <c r="J483" s="236"/>
      <c r="K483" s="236"/>
      <c r="L483" s="240"/>
      <c r="M483" s="241"/>
      <c r="N483" s="242"/>
      <c r="O483" s="242"/>
      <c r="P483" s="242"/>
      <c r="Q483" s="242"/>
      <c r="R483" s="242"/>
      <c r="S483" s="242"/>
      <c r="T483" s="243"/>
      <c r="U483" s="13"/>
      <c r="V483" s="13"/>
      <c r="W483" s="13"/>
      <c r="X483" s="13"/>
      <c r="Y483" s="13"/>
      <c r="Z483" s="13"/>
      <c r="AA483" s="13"/>
      <c r="AB483" s="13"/>
      <c r="AC483" s="13"/>
      <c r="AD483" s="13"/>
      <c r="AE483" s="13"/>
      <c r="AT483" s="244" t="s">
        <v>238</v>
      </c>
      <c r="AU483" s="244" t="s">
        <v>78</v>
      </c>
      <c r="AV483" s="13" t="s">
        <v>76</v>
      </c>
      <c r="AW483" s="13" t="s">
        <v>31</v>
      </c>
      <c r="AX483" s="13" t="s">
        <v>69</v>
      </c>
      <c r="AY483" s="244" t="s">
        <v>225</v>
      </c>
    </row>
    <row r="484" s="14" customFormat="1">
      <c r="A484" s="14"/>
      <c r="B484" s="245"/>
      <c r="C484" s="246"/>
      <c r="D484" s="233" t="s">
        <v>238</v>
      </c>
      <c r="E484" s="247" t="s">
        <v>19</v>
      </c>
      <c r="F484" s="248" t="s">
        <v>651</v>
      </c>
      <c r="G484" s="246"/>
      <c r="H484" s="249">
        <v>6.0549999999999997</v>
      </c>
      <c r="I484" s="250"/>
      <c r="J484" s="246"/>
      <c r="K484" s="246"/>
      <c r="L484" s="251"/>
      <c r="M484" s="252"/>
      <c r="N484" s="253"/>
      <c r="O484" s="253"/>
      <c r="P484" s="253"/>
      <c r="Q484" s="253"/>
      <c r="R484" s="253"/>
      <c r="S484" s="253"/>
      <c r="T484" s="254"/>
      <c r="U484" s="14"/>
      <c r="V484" s="14"/>
      <c r="W484" s="14"/>
      <c r="X484" s="14"/>
      <c r="Y484" s="14"/>
      <c r="Z484" s="14"/>
      <c r="AA484" s="14"/>
      <c r="AB484" s="14"/>
      <c r="AC484" s="14"/>
      <c r="AD484" s="14"/>
      <c r="AE484" s="14"/>
      <c r="AT484" s="255" t="s">
        <v>238</v>
      </c>
      <c r="AU484" s="255" t="s">
        <v>78</v>
      </c>
      <c r="AV484" s="14" t="s">
        <v>78</v>
      </c>
      <c r="AW484" s="14" t="s">
        <v>31</v>
      </c>
      <c r="AX484" s="14" t="s">
        <v>69</v>
      </c>
      <c r="AY484" s="255" t="s">
        <v>225</v>
      </c>
    </row>
    <row r="485" s="13" customFormat="1">
      <c r="A485" s="13"/>
      <c r="B485" s="235"/>
      <c r="C485" s="236"/>
      <c r="D485" s="233" t="s">
        <v>238</v>
      </c>
      <c r="E485" s="237" t="s">
        <v>19</v>
      </c>
      <c r="F485" s="238" t="s">
        <v>357</v>
      </c>
      <c r="G485" s="236"/>
      <c r="H485" s="237" t="s">
        <v>19</v>
      </c>
      <c r="I485" s="239"/>
      <c r="J485" s="236"/>
      <c r="K485" s="236"/>
      <c r="L485" s="240"/>
      <c r="M485" s="241"/>
      <c r="N485" s="242"/>
      <c r="O485" s="242"/>
      <c r="P485" s="242"/>
      <c r="Q485" s="242"/>
      <c r="R485" s="242"/>
      <c r="S485" s="242"/>
      <c r="T485" s="243"/>
      <c r="U485" s="13"/>
      <c r="V485" s="13"/>
      <c r="W485" s="13"/>
      <c r="X485" s="13"/>
      <c r="Y485" s="13"/>
      <c r="Z485" s="13"/>
      <c r="AA485" s="13"/>
      <c r="AB485" s="13"/>
      <c r="AC485" s="13"/>
      <c r="AD485" s="13"/>
      <c r="AE485" s="13"/>
      <c r="AT485" s="244" t="s">
        <v>238</v>
      </c>
      <c r="AU485" s="244" t="s">
        <v>78</v>
      </c>
      <c r="AV485" s="13" t="s">
        <v>76</v>
      </c>
      <c r="AW485" s="13" t="s">
        <v>31</v>
      </c>
      <c r="AX485" s="13" t="s">
        <v>69</v>
      </c>
      <c r="AY485" s="244" t="s">
        <v>225</v>
      </c>
    </row>
    <row r="486" s="14" customFormat="1">
      <c r="A486" s="14"/>
      <c r="B486" s="245"/>
      <c r="C486" s="246"/>
      <c r="D486" s="233" t="s">
        <v>238</v>
      </c>
      <c r="E486" s="247" t="s">
        <v>19</v>
      </c>
      <c r="F486" s="248" t="s">
        <v>652</v>
      </c>
      <c r="G486" s="246"/>
      <c r="H486" s="249">
        <v>1.8500000000000001</v>
      </c>
      <c r="I486" s="250"/>
      <c r="J486" s="246"/>
      <c r="K486" s="246"/>
      <c r="L486" s="251"/>
      <c r="M486" s="252"/>
      <c r="N486" s="253"/>
      <c r="O486" s="253"/>
      <c r="P486" s="253"/>
      <c r="Q486" s="253"/>
      <c r="R486" s="253"/>
      <c r="S486" s="253"/>
      <c r="T486" s="254"/>
      <c r="U486" s="14"/>
      <c r="V486" s="14"/>
      <c r="W486" s="14"/>
      <c r="X486" s="14"/>
      <c r="Y486" s="14"/>
      <c r="Z486" s="14"/>
      <c r="AA486" s="14"/>
      <c r="AB486" s="14"/>
      <c r="AC486" s="14"/>
      <c r="AD486" s="14"/>
      <c r="AE486" s="14"/>
      <c r="AT486" s="255" t="s">
        <v>238</v>
      </c>
      <c r="AU486" s="255" t="s">
        <v>78</v>
      </c>
      <c r="AV486" s="14" t="s">
        <v>78</v>
      </c>
      <c r="AW486" s="14" t="s">
        <v>31</v>
      </c>
      <c r="AX486" s="14" t="s">
        <v>69</v>
      </c>
      <c r="AY486" s="255" t="s">
        <v>225</v>
      </c>
    </row>
    <row r="487" s="16" customFormat="1">
      <c r="A487" s="16"/>
      <c r="B487" s="267"/>
      <c r="C487" s="268"/>
      <c r="D487" s="233" t="s">
        <v>238</v>
      </c>
      <c r="E487" s="269" t="s">
        <v>123</v>
      </c>
      <c r="F487" s="270" t="s">
        <v>245</v>
      </c>
      <c r="G487" s="268"/>
      <c r="H487" s="271">
        <v>33.457999999999998</v>
      </c>
      <c r="I487" s="272"/>
      <c r="J487" s="268"/>
      <c r="K487" s="268"/>
      <c r="L487" s="273"/>
      <c r="M487" s="274"/>
      <c r="N487" s="275"/>
      <c r="O487" s="275"/>
      <c r="P487" s="275"/>
      <c r="Q487" s="275"/>
      <c r="R487" s="275"/>
      <c r="S487" s="275"/>
      <c r="T487" s="276"/>
      <c r="U487" s="16"/>
      <c r="V487" s="16"/>
      <c r="W487" s="16"/>
      <c r="X487" s="16"/>
      <c r="Y487" s="16"/>
      <c r="Z487" s="16"/>
      <c r="AA487" s="16"/>
      <c r="AB487" s="16"/>
      <c r="AC487" s="16"/>
      <c r="AD487" s="16"/>
      <c r="AE487" s="16"/>
      <c r="AT487" s="277" t="s">
        <v>238</v>
      </c>
      <c r="AU487" s="277" t="s">
        <v>78</v>
      </c>
      <c r="AV487" s="16" t="s">
        <v>232</v>
      </c>
      <c r="AW487" s="16" t="s">
        <v>31</v>
      </c>
      <c r="AX487" s="16" t="s">
        <v>76</v>
      </c>
      <c r="AY487" s="277" t="s">
        <v>225</v>
      </c>
    </row>
    <row r="488" s="2" customFormat="1" ht="16.5" customHeight="1">
      <c r="A488" s="39"/>
      <c r="B488" s="40"/>
      <c r="C488" s="278" t="s">
        <v>653</v>
      </c>
      <c r="D488" s="278" t="s">
        <v>255</v>
      </c>
      <c r="E488" s="279" t="s">
        <v>654</v>
      </c>
      <c r="F488" s="280" t="s">
        <v>655</v>
      </c>
      <c r="G488" s="281" t="s">
        <v>290</v>
      </c>
      <c r="H488" s="282">
        <v>65.420000000000002</v>
      </c>
      <c r="I488" s="283"/>
      <c r="J488" s="284">
        <f>ROUND(I488*H488,2)</f>
        <v>0</v>
      </c>
      <c r="K488" s="280" t="s">
        <v>249</v>
      </c>
      <c r="L488" s="285"/>
      <c r="M488" s="286" t="s">
        <v>19</v>
      </c>
      <c r="N488" s="287" t="s">
        <v>40</v>
      </c>
      <c r="O488" s="85"/>
      <c r="P488" s="224">
        <f>O488*H488</f>
        <v>0</v>
      </c>
      <c r="Q488" s="224">
        <v>0.00089999999999999998</v>
      </c>
      <c r="R488" s="224">
        <f>Q488*H488</f>
        <v>0.058878</v>
      </c>
      <c r="S488" s="224">
        <v>0</v>
      </c>
      <c r="T488" s="225">
        <f>S488*H488</f>
        <v>0</v>
      </c>
      <c r="U488" s="39"/>
      <c r="V488" s="39"/>
      <c r="W488" s="39"/>
      <c r="X488" s="39"/>
      <c r="Y488" s="39"/>
      <c r="Z488" s="39"/>
      <c r="AA488" s="39"/>
      <c r="AB488" s="39"/>
      <c r="AC488" s="39"/>
      <c r="AD488" s="39"/>
      <c r="AE488" s="39"/>
      <c r="AR488" s="226" t="s">
        <v>259</v>
      </c>
      <c r="AT488" s="226" t="s">
        <v>255</v>
      </c>
      <c r="AU488" s="226" t="s">
        <v>78</v>
      </c>
      <c r="AY488" s="18" t="s">
        <v>225</v>
      </c>
      <c r="BE488" s="227">
        <f>IF(N488="základní",J488,0)</f>
        <v>0</v>
      </c>
      <c r="BF488" s="227">
        <f>IF(N488="snížená",J488,0)</f>
        <v>0</v>
      </c>
      <c r="BG488" s="227">
        <f>IF(N488="zákl. přenesená",J488,0)</f>
        <v>0</v>
      </c>
      <c r="BH488" s="227">
        <f>IF(N488="sníž. přenesená",J488,0)</f>
        <v>0</v>
      </c>
      <c r="BI488" s="227">
        <f>IF(N488="nulová",J488,0)</f>
        <v>0</v>
      </c>
      <c r="BJ488" s="18" t="s">
        <v>76</v>
      </c>
      <c r="BK488" s="227">
        <f>ROUND(I488*H488,2)</f>
        <v>0</v>
      </c>
      <c r="BL488" s="18" t="s">
        <v>232</v>
      </c>
      <c r="BM488" s="226" t="s">
        <v>656</v>
      </c>
    </row>
    <row r="489" s="13" customFormat="1">
      <c r="A489" s="13"/>
      <c r="B489" s="235"/>
      <c r="C489" s="236"/>
      <c r="D489" s="233" t="s">
        <v>238</v>
      </c>
      <c r="E489" s="237" t="s">
        <v>19</v>
      </c>
      <c r="F489" s="238" t="s">
        <v>516</v>
      </c>
      <c r="G489" s="236"/>
      <c r="H489" s="237" t="s">
        <v>19</v>
      </c>
      <c r="I489" s="239"/>
      <c r="J489" s="236"/>
      <c r="K489" s="236"/>
      <c r="L489" s="240"/>
      <c r="M489" s="241"/>
      <c r="N489" s="242"/>
      <c r="O489" s="242"/>
      <c r="P489" s="242"/>
      <c r="Q489" s="242"/>
      <c r="R489" s="242"/>
      <c r="S489" s="242"/>
      <c r="T489" s="243"/>
      <c r="U489" s="13"/>
      <c r="V489" s="13"/>
      <c r="W489" s="13"/>
      <c r="X489" s="13"/>
      <c r="Y489" s="13"/>
      <c r="Z489" s="13"/>
      <c r="AA489" s="13"/>
      <c r="AB489" s="13"/>
      <c r="AC489" s="13"/>
      <c r="AD489" s="13"/>
      <c r="AE489" s="13"/>
      <c r="AT489" s="244" t="s">
        <v>238</v>
      </c>
      <c r="AU489" s="244" t="s">
        <v>78</v>
      </c>
      <c r="AV489" s="13" t="s">
        <v>76</v>
      </c>
      <c r="AW489" s="13" t="s">
        <v>31</v>
      </c>
      <c r="AX489" s="13" t="s">
        <v>69</v>
      </c>
      <c r="AY489" s="244" t="s">
        <v>225</v>
      </c>
    </row>
    <row r="490" s="14" customFormat="1">
      <c r="A490" s="14"/>
      <c r="B490" s="245"/>
      <c r="C490" s="246"/>
      <c r="D490" s="233" t="s">
        <v>238</v>
      </c>
      <c r="E490" s="247" t="s">
        <v>19</v>
      </c>
      <c r="F490" s="248" t="s">
        <v>657</v>
      </c>
      <c r="G490" s="246"/>
      <c r="H490" s="249">
        <v>30.289000000000001</v>
      </c>
      <c r="I490" s="250"/>
      <c r="J490" s="246"/>
      <c r="K490" s="246"/>
      <c r="L490" s="251"/>
      <c r="M490" s="252"/>
      <c r="N490" s="253"/>
      <c r="O490" s="253"/>
      <c r="P490" s="253"/>
      <c r="Q490" s="253"/>
      <c r="R490" s="253"/>
      <c r="S490" s="253"/>
      <c r="T490" s="254"/>
      <c r="U490" s="14"/>
      <c r="V490" s="14"/>
      <c r="W490" s="14"/>
      <c r="X490" s="14"/>
      <c r="Y490" s="14"/>
      <c r="Z490" s="14"/>
      <c r="AA490" s="14"/>
      <c r="AB490" s="14"/>
      <c r="AC490" s="14"/>
      <c r="AD490" s="14"/>
      <c r="AE490" s="14"/>
      <c r="AT490" s="255" t="s">
        <v>238</v>
      </c>
      <c r="AU490" s="255" t="s">
        <v>78</v>
      </c>
      <c r="AV490" s="14" t="s">
        <v>78</v>
      </c>
      <c r="AW490" s="14" t="s">
        <v>31</v>
      </c>
      <c r="AX490" s="14" t="s">
        <v>69</v>
      </c>
      <c r="AY490" s="255" t="s">
        <v>225</v>
      </c>
    </row>
    <row r="491" s="14" customFormat="1">
      <c r="A491" s="14"/>
      <c r="B491" s="245"/>
      <c r="C491" s="246"/>
      <c r="D491" s="233" t="s">
        <v>238</v>
      </c>
      <c r="E491" s="247" t="s">
        <v>19</v>
      </c>
      <c r="F491" s="248" t="s">
        <v>658</v>
      </c>
      <c r="G491" s="246"/>
      <c r="H491" s="249">
        <v>35.131</v>
      </c>
      <c r="I491" s="250"/>
      <c r="J491" s="246"/>
      <c r="K491" s="246"/>
      <c r="L491" s="251"/>
      <c r="M491" s="252"/>
      <c r="N491" s="253"/>
      <c r="O491" s="253"/>
      <c r="P491" s="253"/>
      <c r="Q491" s="253"/>
      <c r="R491" s="253"/>
      <c r="S491" s="253"/>
      <c r="T491" s="254"/>
      <c r="U491" s="14"/>
      <c r="V491" s="14"/>
      <c r="W491" s="14"/>
      <c r="X491" s="14"/>
      <c r="Y491" s="14"/>
      <c r="Z491" s="14"/>
      <c r="AA491" s="14"/>
      <c r="AB491" s="14"/>
      <c r="AC491" s="14"/>
      <c r="AD491" s="14"/>
      <c r="AE491" s="14"/>
      <c r="AT491" s="255" t="s">
        <v>238</v>
      </c>
      <c r="AU491" s="255" t="s">
        <v>78</v>
      </c>
      <c r="AV491" s="14" t="s">
        <v>78</v>
      </c>
      <c r="AW491" s="14" t="s">
        <v>31</v>
      </c>
      <c r="AX491" s="14" t="s">
        <v>69</v>
      </c>
      <c r="AY491" s="255" t="s">
        <v>225</v>
      </c>
    </row>
    <row r="492" s="16" customFormat="1">
      <c r="A492" s="16"/>
      <c r="B492" s="267"/>
      <c r="C492" s="268"/>
      <c r="D492" s="233" t="s">
        <v>238</v>
      </c>
      <c r="E492" s="269" t="s">
        <v>19</v>
      </c>
      <c r="F492" s="270" t="s">
        <v>245</v>
      </c>
      <c r="G492" s="268"/>
      <c r="H492" s="271">
        <v>65.420000000000002</v>
      </c>
      <c r="I492" s="272"/>
      <c r="J492" s="268"/>
      <c r="K492" s="268"/>
      <c r="L492" s="273"/>
      <c r="M492" s="274"/>
      <c r="N492" s="275"/>
      <c r="O492" s="275"/>
      <c r="P492" s="275"/>
      <c r="Q492" s="275"/>
      <c r="R492" s="275"/>
      <c r="S492" s="275"/>
      <c r="T492" s="276"/>
      <c r="U492" s="16"/>
      <c r="V492" s="16"/>
      <c r="W492" s="16"/>
      <c r="X492" s="16"/>
      <c r="Y492" s="16"/>
      <c r="Z492" s="16"/>
      <c r="AA492" s="16"/>
      <c r="AB492" s="16"/>
      <c r="AC492" s="16"/>
      <c r="AD492" s="16"/>
      <c r="AE492" s="16"/>
      <c r="AT492" s="277" t="s">
        <v>238</v>
      </c>
      <c r="AU492" s="277" t="s">
        <v>78</v>
      </c>
      <c r="AV492" s="16" t="s">
        <v>232</v>
      </c>
      <c r="AW492" s="16" t="s">
        <v>31</v>
      </c>
      <c r="AX492" s="16" t="s">
        <v>76</v>
      </c>
      <c r="AY492" s="277" t="s">
        <v>225</v>
      </c>
    </row>
    <row r="493" s="2" customFormat="1" ht="16.5" customHeight="1">
      <c r="A493" s="39"/>
      <c r="B493" s="40"/>
      <c r="C493" s="215" t="s">
        <v>659</v>
      </c>
      <c r="D493" s="215" t="s">
        <v>227</v>
      </c>
      <c r="E493" s="216" t="s">
        <v>660</v>
      </c>
      <c r="F493" s="217" t="s">
        <v>661</v>
      </c>
      <c r="G493" s="218" t="s">
        <v>326</v>
      </c>
      <c r="H493" s="219">
        <v>475.32999999999998</v>
      </c>
      <c r="I493" s="220"/>
      <c r="J493" s="221">
        <f>ROUND(I493*H493,2)</f>
        <v>0</v>
      </c>
      <c r="K493" s="217" t="s">
        <v>249</v>
      </c>
      <c r="L493" s="45"/>
      <c r="M493" s="222" t="s">
        <v>19</v>
      </c>
      <c r="N493" s="223" t="s">
        <v>40</v>
      </c>
      <c r="O493" s="85"/>
      <c r="P493" s="224">
        <f>O493*H493</f>
        <v>0</v>
      </c>
      <c r="Q493" s="224">
        <v>0</v>
      </c>
      <c r="R493" s="224">
        <f>Q493*H493</f>
        <v>0</v>
      </c>
      <c r="S493" s="224">
        <v>0</v>
      </c>
      <c r="T493" s="225">
        <f>S493*H493</f>
        <v>0</v>
      </c>
      <c r="U493" s="39"/>
      <c r="V493" s="39"/>
      <c r="W493" s="39"/>
      <c r="X493" s="39"/>
      <c r="Y493" s="39"/>
      <c r="Z493" s="39"/>
      <c r="AA493" s="39"/>
      <c r="AB493" s="39"/>
      <c r="AC493" s="39"/>
      <c r="AD493" s="39"/>
      <c r="AE493" s="39"/>
      <c r="AR493" s="226" t="s">
        <v>232</v>
      </c>
      <c r="AT493" s="226" t="s">
        <v>227</v>
      </c>
      <c r="AU493" s="226" t="s">
        <v>78</v>
      </c>
      <c r="AY493" s="18" t="s">
        <v>225</v>
      </c>
      <c r="BE493" s="227">
        <f>IF(N493="základní",J493,0)</f>
        <v>0</v>
      </c>
      <c r="BF493" s="227">
        <f>IF(N493="snížená",J493,0)</f>
        <v>0</v>
      </c>
      <c r="BG493" s="227">
        <f>IF(N493="zákl. přenesená",J493,0)</f>
        <v>0</v>
      </c>
      <c r="BH493" s="227">
        <f>IF(N493="sníž. přenesená",J493,0)</f>
        <v>0</v>
      </c>
      <c r="BI493" s="227">
        <f>IF(N493="nulová",J493,0)</f>
        <v>0</v>
      </c>
      <c r="BJ493" s="18" t="s">
        <v>76</v>
      </c>
      <c r="BK493" s="227">
        <f>ROUND(I493*H493,2)</f>
        <v>0</v>
      </c>
      <c r="BL493" s="18" t="s">
        <v>232</v>
      </c>
      <c r="BM493" s="226" t="s">
        <v>662</v>
      </c>
    </row>
    <row r="494" s="2" customFormat="1">
      <c r="A494" s="39"/>
      <c r="B494" s="40"/>
      <c r="C494" s="41"/>
      <c r="D494" s="228" t="s">
        <v>234</v>
      </c>
      <c r="E494" s="41"/>
      <c r="F494" s="229" t="s">
        <v>663</v>
      </c>
      <c r="G494" s="41"/>
      <c r="H494" s="41"/>
      <c r="I494" s="230"/>
      <c r="J494" s="41"/>
      <c r="K494" s="41"/>
      <c r="L494" s="45"/>
      <c r="M494" s="231"/>
      <c r="N494" s="232"/>
      <c r="O494" s="85"/>
      <c r="P494" s="85"/>
      <c r="Q494" s="85"/>
      <c r="R494" s="85"/>
      <c r="S494" s="85"/>
      <c r="T494" s="86"/>
      <c r="U494" s="39"/>
      <c r="V494" s="39"/>
      <c r="W494" s="39"/>
      <c r="X494" s="39"/>
      <c r="Y494" s="39"/>
      <c r="Z494" s="39"/>
      <c r="AA494" s="39"/>
      <c r="AB494" s="39"/>
      <c r="AC494" s="39"/>
      <c r="AD494" s="39"/>
      <c r="AE494" s="39"/>
      <c r="AT494" s="18" t="s">
        <v>234</v>
      </c>
      <c r="AU494" s="18" t="s">
        <v>78</v>
      </c>
    </row>
    <row r="495" s="2" customFormat="1">
      <c r="A495" s="39"/>
      <c r="B495" s="40"/>
      <c r="C495" s="41"/>
      <c r="D495" s="233" t="s">
        <v>236</v>
      </c>
      <c r="E495" s="41"/>
      <c r="F495" s="234" t="s">
        <v>664</v>
      </c>
      <c r="G495" s="41"/>
      <c r="H495" s="41"/>
      <c r="I495" s="230"/>
      <c r="J495" s="41"/>
      <c r="K495" s="41"/>
      <c r="L495" s="45"/>
      <c r="M495" s="231"/>
      <c r="N495" s="232"/>
      <c r="O495" s="85"/>
      <c r="P495" s="85"/>
      <c r="Q495" s="85"/>
      <c r="R495" s="85"/>
      <c r="S495" s="85"/>
      <c r="T495" s="86"/>
      <c r="U495" s="39"/>
      <c r="V495" s="39"/>
      <c r="W495" s="39"/>
      <c r="X495" s="39"/>
      <c r="Y495" s="39"/>
      <c r="Z495" s="39"/>
      <c r="AA495" s="39"/>
      <c r="AB495" s="39"/>
      <c r="AC495" s="39"/>
      <c r="AD495" s="39"/>
      <c r="AE495" s="39"/>
      <c r="AT495" s="18" t="s">
        <v>236</v>
      </c>
      <c r="AU495" s="18" t="s">
        <v>78</v>
      </c>
    </row>
    <row r="496" s="14" customFormat="1">
      <c r="A496" s="14"/>
      <c r="B496" s="245"/>
      <c r="C496" s="246"/>
      <c r="D496" s="233" t="s">
        <v>238</v>
      </c>
      <c r="E496" s="247" t="s">
        <v>19</v>
      </c>
      <c r="F496" s="248" t="s">
        <v>665</v>
      </c>
      <c r="G496" s="246"/>
      <c r="H496" s="249">
        <v>66.230000000000004</v>
      </c>
      <c r="I496" s="250"/>
      <c r="J496" s="246"/>
      <c r="K496" s="246"/>
      <c r="L496" s="251"/>
      <c r="M496" s="252"/>
      <c r="N496" s="253"/>
      <c r="O496" s="253"/>
      <c r="P496" s="253"/>
      <c r="Q496" s="253"/>
      <c r="R496" s="253"/>
      <c r="S496" s="253"/>
      <c r="T496" s="254"/>
      <c r="U496" s="14"/>
      <c r="V496" s="14"/>
      <c r="W496" s="14"/>
      <c r="X496" s="14"/>
      <c r="Y496" s="14"/>
      <c r="Z496" s="14"/>
      <c r="AA496" s="14"/>
      <c r="AB496" s="14"/>
      <c r="AC496" s="14"/>
      <c r="AD496" s="14"/>
      <c r="AE496" s="14"/>
      <c r="AT496" s="255" t="s">
        <v>238</v>
      </c>
      <c r="AU496" s="255" t="s">
        <v>78</v>
      </c>
      <c r="AV496" s="14" t="s">
        <v>78</v>
      </c>
      <c r="AW496" s="14" t="s">
        <v>31</v>
      </c>
      <c r="AX496" s="14" t="s">
        <v>69</v>
      </c>
      <c r="AY496" s="255" t="s">
        <v>225</v>
      </c>
    </row>
    <row r="497" s="14" customFormat="1">
      <c r="A497" s="14"/>
      <c r="B497" s="245"/>
      <c r="C497" s="246"/>
      <c r="D497" s="233" t="s">
        <v>238</v>
      </c>
      <c r="E497" s="247" t="s">
        <v>19</v>
      </c>
      <c r="F497" s="248" t="s">
        <v>666</v>
      </c>
      <c r="G497" s="246"/>
      <c r="H497" s="249">
        <v>158.02000000000001</v>
      </c>
      <c r="I497" s="250"/>
      <c r="J497" s="246"/>
      <c r="K497" s="246"/>
      <c r="L497" s="251"/>
      <c r="M497" s="252"/>
      <c r="N497" s="253"/>
      <c r="O497" s="253"/>
      <c r="P497" s="253"/>
      <c r="Q497" s="253"/>
      <c r="R497" s="253"/>
      <c r="S497" s="253"/>
      <c r="T497" s="254"/>
      <c r="U497" s="14"/>
      <c r="V497" s="14"/>
      <c r="W497" s="14"/>
      <c r="X497" s="14"/>
      <c r="Y497" s="14"/>
      <c r="Z497" s="14"/>
      <c r="AA497" s="14"/>
      <c r="AB497" s="14"/>
      <c r="AC497" s="14"/>
      <c r="AD497" s="14"/>
      <c r="AE497" s="14"/>
      <c r="AT497" s="255" t="s">
        <v>238</v>
      </c>
      <c r="AU497" s="255" t="s">
        <v>78</v>
      </c>
      <c r="AV497" s="14" t="s">
        <v>78</v>
      </c>
      <c r="AW497" s="14" t="s">
        <v>31</v>
      </c>
      <c r="AX497" s="14" t="s">
        <v>69</v>
      </c>
      <c r="AY497" s="255" t="s">
        <v>225</v>
      </c>
    </row>
    <row r="498" s="14" customFormat="1">
      <c r="A498" s="14"/>
      <c r="B498" s="245"/>
      <c r="C498" s="246"/>
      <c r="D498" s="233" t="s">
        <v>238</v>
      </c>
      <c r="E498" s="247" t="s">
        <v>19</v>
      </c>
      <c r="F498" s="248" t="s">
        <v>667</v>
      </c>
      <c r="G498" s="246"/>
      <c r="H498" s="249">
        <v>62.579999999999998</v>
      </c>
      <c r="I498" s="250"/>
      <c r="J498" s="246"/>
      <c r="K498" s="246"/>
      <c r="L498" s="251"/>
      <c r="M498" s="252"/>
      <c r="N498" s="253"/>
      <c r="O498" s="253"/>
      <c r="P498" s="253"/>
      <c r="Q498" s="253"/>
      <c r="R498" s="253"/>
      <c r="S498" s="253"/>
      <c r="T498" s="254"/>
      <c r="U498" s="14"/>
      <c r="V498" s="14"/>
      <c r="W498" s="14"/>
      <c r="X498" s="14"/>
      <c r="Y498" s="14"/>
      <c r="Z498" s="14"/>
      <c r="AA498" s="14"/>
      <c r="AB498" s="14"/>
      <c r="AC498" s="14"/>
      <c r="AD498" s="14"/>
      <c r="AE498" s="14"/>
      <c r="AT498" s="255" t="s">
        <v>238</v>
      </c>
      <c r="AU498" s="255" t="s">
        <v>78</v>
      </c>
      <c r="AV498" s="14" t="s">
        <v>78</v>
      </c>
      <c r="AW498" s="14" t="s">
        <v>31</v>
      </c>
      <c r="AX498" s="14" t="s">
        <v>69</v>
      </c>
      <c r="AY498" s="255" t="s">
        <v>225</v>
      </c>
    </row>
    <row r="499" s="15" customFormat="1">
      <c r="A499" s="15"/>
      <c r="B499" s="256"/>
      <c r="C499" s="257"/>
      <c r="D499" s="233" t="s">
        <v>238</v>
      </c>
      <c r="E499" s="258" t="s">
        <v>19</v>
      </c>
      <c r="F499" s="259" t="s">
        <v>243</v>
      </c>
      <c r="G499" s="257"/>
      <c r="H499" s="260">
        <v>286.82999999999998</v>
      </c>
      <c r="I499" s="261"/>
      <c r="J499" s="257"/>
      <c r="K499" s="257"/>
      <c r="L499" s="262"/>
      <c r="M499" s="263"/>
      <c r="N499" s="264"/>
      <c r="O499" s="264"/>
      <c r="P499" s="264"/>
      <c r="Q499" s="264"/>
      <c r="R499" s="264"/>
      <c r="S499" s="264"/>
      <c r="T499" s="265"/>
      <c r="U499" s="15"/>
      <c r="V499" s="15"/>
      <c r="W499" s="15"/>
      <c r="X499" s="15"/>
      <c r="Y499" s="15"/>
      <c r="Z499" s="15"/>
      <c r="AA499" s="15"/>
      <c r="AB499" s="15"/>
      <c r="AC499" s="15"/>
      <c r="AD499" s="15"/>
      <c r="AE499" s="15"/>
      <c r="AT499" s="266" t="s">
        <v>238</v>
      </c>
      <c r="AU499" s="266" t="s">
        <v>78</v>
      </c>
      <c r="AV499" s="15" t="s">
        <v>244</v>
      </c>
      <c r="AW499" s="15" t="s">
        <v>31</v>
      </c>
      <c r="AX499" s="15" t="s">
        <v>69</v>
      </c>
      <c r="AY499" s="266" t="s">
        <v>225</v>
      </c>
    </row>
    <row r="500" s="13" customFormat="1">
      <c r="A500" s="13"/>
      <c r="B500" s="235"/>
      <c r="C500" s="236"/>
      <c r="D500" s="233" t="s">
        <v>238</v>
      </c>
      <c r="E500" s="237" t="s">
        <v>19</v>
      </c>
      <c r="F500" s="238" t="s">
        <v>668</v>
      </c>
      <c r="G500" s="236"/>
      <c r="H500" s="237" t="s">
        <v>19</v>
      </c>
      <c r="I500" s="239"/>
      <c r="J500" s="236"/>
      <c r="K500" s="236"/>
      <c r="L500" s="240"/>
      <c r="M500" s="241"/>
      <c r="N500" s="242"/>
      <c r="O500" s="242"/>
      <c r="P500" s="242"/>
      <c r="Q500" s="242"/>
      <c r="R500" s="242"/>
      <c r="S500" s="242"/>
      <c r="T500" s="243"/>
      <c r="U500" s="13"/>
      <c r="V500" s="13"/>
      <c r="W500" s="13"/>
      <c r="X500" s="13"/>
      <c r="Y500" s="13"/>
      <c r="Z500" s="13"/>
      <c r="AA500" s="13"/>
      <c r="AB500" s="13"/>
      <c r="AC500" s="13"/>
      <c r="AD500" s="13"/>
      <c r="AE500" s="13"/>
      <c r="AT500" s="244" t="s">
        <v>238</v>
      </c>
      <c r="AU500" s="244" t="s">
        <v>78</v>
      </c>
      <c r="AV500" s="13" t="s">
        <v>76</v>
      </c>
      <c r="AW500" s="13" t="s">
        <v>31</v>
      </c>
      <c r="AX500" s="13" t="s">
        <v>69</v>
      </c>
      <c r="AY500" s="244" t="s">
        <v>225</v>
      </c>
    </row>
    <row r="501" s="14" customFormat="1">
      <c r="A501" s="14"/>
      <c r="B501" s="245"/>
      <c r="C501" s="246"/>
      <c r="D501" s="233" t="s">
        <v>238</v>
      </c>
      <c r="E501" s="247" t="s">
        <v>19</v>
      </c>
      <c r="F501" s="248" t="s">
        <v>669</v>
      </c>
      <c r="G501" s="246"/>
      <c r="H501" s="249">
        <v>9.5999999999999996</v>
      </c>
      <c r="I501" s="250"/>
      <c r="J501" s="246"/>
      <c r="K501" s="246"/>
      <c r="L501" s="251"/>
      <c r="M501" s="252"/>
      <c r="N501" s="253"/>
      <c r="O501" s="253"/>
      <c r="P501" s="253"/>
      <c r="Q501" s="253"/>
      <c r="R501" s="253"/>
      <c r="S501" s="253"/>
      <c r="T501" s="254"/>
      <c r="U501" s="14"/>
      <c r="V501" s="14"/>
      <c r="W501" s="14"/>
      <c r="X501" s="14"/>
      <c r="Y501" s="14"/>
      <c r="Z501" s="14"/>
      <c r="AA501" s="14"/>
      <c r="AB501" s="14"/>
      <c r="AC501" s="14"/>
      <c r="AD501" s="14"/>
      <c r="AE501" s="14"/>
      <c r="AT501" s="255" t="s">
        <v>238</v>
      </c>
      <c r="AU501" s="255" t="s">
        <v>78</v>
      </c>
      <c r="AV501" s="14" t="s">
        <v>78</v>
      </c>
      <c r="AW501" s="14" t="s">
        <v>31</v>
      </c>
      <c r="AX501" s="14" t="s">
        <v>69</v>
      </c>
      <c r="AY501" s="255" t="s">
        <v>225</v>
      </c>
    </row>
    <row r="502" s="14" customFormat="1">
      <c r="A502" s="14"/>
      <c r="B502" s="245"/>
      <c r="C502" s="246"/>
      <c r="D502" s="233" t="s">
        <v>238</v>
      </c>
      <c r="E502" s="247" t="s">
        <v>19</v>
      </c>
      <c r="F502" s="248" t="s">
        <v>670</v>
      </c>
      <c r="G502" s="246"/>
      <c r="H502" s="249">
        <v>0.64000000000000001</v>
      </c>
      <c r="I502" s="250"/>
      <c r="J502" s="246"/>
      <c r="K502" s="246"/>
      <c r="L502" s="251"/>
      <c r="M502" s="252"/>
      <c r="N502" s="253"/>
      <c r="O502" s="253"/>
      <c r="P502" s="253"/>
      <c r="Q502" s="253"/>
      <c r="R502" s="253"/>
      <c r="S502" s="253"/>
      <c r="T502" s="254"/>
      <c r="U502" s="14"/>
      <c r="V502" s="14"/>
      <c r="W502" s="14"/>
      <c r="X502" s="14"/>
      <c r="Y502" s="14"/>
      <c r="Z502" s="14"/>
      <c r="AA502" s="14"/>
      <c r="AB502" s="14"/>
      <c r="AC502" s="14"/>
      <c r="AD502" s="14"/>
      <c r="AE502" s="14"/>
      <c r="AT502" s="255" t="s">
        <v>238</v>
      </c>
      <c r="AU502" s="255" t="s">
        <v>78</v>
      </c>
      <c r="AV502" s="14" t="s">
        <v>78</v>
      </c>
      <c r="AW502" s="14" t="s">
        <v>31</v>
      </c>
      <c r="AX502" s="14" t="s">
        <v>69</v>
      </c>
      <c r="AY502" s="255" t="s">
        <v>225</v>
      </c>
    </row>
    <row r="503" s="14" customFormat="1">
      <c r="A503" s="14"/>
      <c r="B503" s="245"/>
      <c r="C503" s="246"/>
      <c r="D503" s="233" t="s">
        <v>238</v>
      </c>
      <c r="E503" s="247" t="s">
        <v>19</v>
      </c>
      <c r="F503" s="248" t="s">
        <v>671</v>
      </c>
      <c r="G503" s="246"/>
      <c r="H503" s="249">
        <v>0.64000000000000001</v>
      </c>
      <c r="I503" s="250"/>
      <c r="J503" s="246"/>
      <c r="K503" s="246"/>
      <c r="L503" s="251"/>
      <c r="M503" s="252"/>
      <c r="N503" s="253"/>
      <c r="O503" s="253"/>
      <c r="P503" s="253"/>
      <c r="Q503" s="253"/>
      <c r="R503" s="253"/>
      <c r="S503" s="253"/>
      <c r="T503" s="254"/>
      <c r="U503" s="14"/>
      <c r="V503" s="14"/>
      <c r="W503" s="14"/>
      <c r="X503" s="14"/>
      <c r="Y503" s="14"/>
      <c r="Z503" s="14"/>
      <c r="AA503" s="14"/>
      <c r="AB503" s="14"/>
      <c r="AC503" s="14"/>
      <c r="AD503" s="14"/>
      <c r="AE503" s="14"/>
      <c r="AT503" s="255" t="s">
        <v>238</v>
      </c>
      <c r="AU503" s="255" t="s">
        <v>78</v>
      </c>
      <c r="AV503" s="14" t="s">
        <v>78</v>
      </c>
      <c r="AW503" s="14" t="s">
        <v>31</v>
      </c>
      <c r="AX503" s="14" t="s">
        <v>69</v>
      </c>
      <c r="AY503" s="255" t="s">
        <v>225</v>
      </c>
    </row>
    <row r="504" s="14" customFormat="1">
      <c r="A504" s="14"/>
      <c r="B504" s="245"/>
      <c r="C504" s="246"/>
      <c r="D504" s="233" t="s">
        <v>238</v>
      </c>
      <c r="E504" s="247" t="s">
        <v>19</v>
      </c>
      <c r="F504" s="248" t="s">
        <v>672</v>
      </c>
      <c r="G504" s="246"/>
      <c r="H504" s="249">
        <v>4.4800000000000004</v>
      </c>
      <c r="I504" s="250"/>
      <c r="J504" s="246"/>
      <c r="K504" s="246"/>
      <c r="L504" s="251"/>
      <c r="M504" s="252"/>
      <c r="N504" s="253"/>
      <c r="O504" s="253"/>
      <c r="P504" s="253"/>
      <c r="Q504" s="253"/>
      <c r="R504" s="253"/>
      <c r="S504" s="253"/>
      <c r="T504" s="254"/>
      <c r="U504" s="14"/>
      <c r="V504" s="14"/>
      <c r="W504" s="14"/>
      <c r="X504" s="14"/>
      <c r="Y504" s="14"/>
      <c r="Z504" s="14"/>
      <c r="AA504" s="14"/>
      <c r="AB504" s="14"/>
      <c r="AC504" s="14"/>
      <c r="AD504" s="14"/>
      <c r="AE504" s="14"/>
      <c r="AT504" s="255" t="s">
        <v>238</v>
      </c>
      <c r="AU504" s="255" t="s">
        <v>78</v>
      </c>
      <c r="AV504" s="14" t="s">
        <v>78</v>
      </c>
      <c r="AW504" s="14" t="s">
        <v>31</v>
      </c>
      <c r="AX504" s="14" t="s">
        <v>69</v>
      </c>
      <c r="AY504" s="255" t="s">
        <v>225</v>
      </c>
    </row>
    <row r="505" s="14" customFormat="1">
      <c r="A505" s="14"/>
      <c r="B505" s="245"/>
      <c r="C505" s="246"/>
      <c r="D505" s="233" t="s">
        <v>238</v>
      </c>
      <c r="E505" s="247" t="s">
        <v>19</v>
      </c>
      <c r="F505" s="248" t="s">
        <v>673</v>
      </c>
      <c r="G505" s="246"/>
      <c r="H505" s="249">
        <v>1.28</v>
      </c>
      <c r="I505" s="250"/>
      <c r="J505" s="246"/>
      <c r="K505" s="246"/>
      <c r="L505" s="251"/>
      <c r="M505" s="252"/>
      <c r="N505" s="253"/>
      <c r="O505" s="253"/>
      <c r="P505" s="253"/>
      <c r="Q505" s="253"/>
      <c r="R505" s="253"/>
      <c r="S505" s="253"/>
      <c r="T505" s="254"/>
      <c r="U505" s="14"/>
      <c r="V505" s="14"/>
      <c r="W505" s="14"/>
      <c r="X505" s="14"/>
      <c r="Y505" s="14"/>
      <c r="Z505" s="14"/>
      <c r="AA505" s="14"/>
      <c r="AB505" s="14"/>
      <c r="AC505" s="14"/>
      <c r="AD505" s="14"/>
      <c r="AE505" s="14"/>
      <c r="AT505" s="255" t="s">
        <v>238</v>
      </c>
      <c r="AU505" s="255" t="s">
        <v>78</v>
      </c>
      <c r="AV505" s="14" t="s">
        <v>78</v>
      </c>
      <c r="AW505" s="14" t="s">
        <v>31</v>
      </c>
      <c r="AX505" s="14" t="s">
        <v>69</v>
      </c>
      <c r="AY505" s="255" t="s">
        <v>225</v>
      </c>
    </row>
    <row r="506" s="14" customFormat="1">
      <c r="A506" s="14"/>
      <c r="B506" s="245"/>
      <c r="C506" s="246"/>
      <c r="D506" s="233" t="s">
        <v>238</v>
      </c>
      <c r="E506" s="247" t="s">
        <v>19</v>
      </c>
      <c r="F506" s="248" t="s">
        <v>674</v>
      </c>
      <c r="G506" s="246"/>
      <c r="H506" s="249">
        <v>2.5600000000000001</v>
      </c>
      <c r="I506" s="250"/>
      <c r="J506" s="246"/>
      <c r="K506" s="246"/>
      <c r="L506" s="251"/>
      <c r="M506" s="252"/>
      <c r="N506" s="253"/>
      <c r="O506" s="253"/>
      <c r="P506" s="253"/>
      <c r="Q506" s="253"/>
      <c r="R506" s="253"/>
      <c r="S506" s="253"/>
      <c r="T506" s="254"/>
      <c r="U506" s="14"/>
      <c r="V506" s="14"/>
      <c r="W506" s="14"/>
      <c r="X506" s="14"/>
      <c r="Y506" s="14"/>
      <c r="Z506" s="14"/>
      <c r="AA506" s="14"/>
      <c r="AB506" s="14"/>
      <c r="AC506" s="14"/>
      <c r="AD506" s="14"/>
      <c r="AE506" s="14"/>
      <c r="AT506" s="255" t="s">
        <v>238</v>
      </c>
      <c r="AU506" s="255" t="s">
        <v>78</v>
      </c>
      <c r="AV506" s="14" t="s">
        <v>78</v>
      </c>
      <c r="AW506" s="14" t="s">
        <v>31</v>
      </c>
      <c r="AX506" s="14" t="s">
        <v>69</v>
      </c>
      <c r="AY506" s="255" t="s">
        <v>225</v>
      </c>
    </row>
    <row r="507" s="14" customFormat="1">
      <c r="A507" s="14"/>
      <c r="B507" s="245"/>
      <c r="C507" s="246"/>
      <c r="D507" s="233" t="s">
        <v>238</v>
      </c>
      <c r="E507" s="247" t="s">
        <v>19</v>
      </c>
      <c r="F507" s="248" t="s">
        <v>675</v>
      </c>
      <c r="G507" s="246"/>
      <c r="H507" s="249">
        <v>1.28</v>
      </c>
      <c r="I507" s="250"/>
      <c r="J507" s="246"/>
      <c r="K507" s="246"/>
      <c r="L507" s="251"/>
      <c r="M507" s="252"/>
      <c r="N507" s="253"/>
      <c r="O507" s="253"/>
      <c r="P507" s="253"/>
      <c r="Q507" s="253"/>
      <c r="R507" s="253"/>
      <c r="S507" s="253"/>
      <c r="T507" s="254"/>
      <c r="U507" s="14"/>
      <c r="V507" s="14"/>
      <c r="W507" s="14"/>
      <c r="X507" s="14"/>
      <c r="Y507" s="14"/>
      <c r="Z507" s="14"/>
      <c r="AA507" s="14"/>
      <c r="AB507" s="14"/>
      <c r="AC507" s="14"/>
      <c r="AD507" s="14"/>
      <c r="AE507" s="14"/>
      <c r="AT507" s="255" t="s">
        <v>238</v>
      </c>
      <c r="AU507" s="255" t="s">
        <v>78</v>
      </c>
      <c r="AV507" s="14" t="s">
        <v>78</v>
      </c>
      <c r="AW507" s="14" t="s">
        <v>31</v>
      </c>
      <c r="AX507" s="14" t="s">
        <v>69</v>
      </c>
      <c r="AY507" s="255" t="s">
        <v>225</v>
      </c>
    </row>
    <row r="508" s="14" customFormat="1">
      <c r="A508" s="14"/>
      <c r="B508" s="245"/>
      <c r="C508" s="246"/>
      <c r="D508" s="233" t="s">
        <v>238</v>
      </c>
      <c r="E508" s="247" t="s">
        <v>19</v>
      </c>
      <c r="F508" s="248" t="s">
        <v>676</v>
      </c>
      <c r="G508" s="246"/>
      <c r="H508" s="249">
        <v>0.64000000000000001</v>
      </c>
      <c r="I508" s="250"/>
      <c r="J508" s="246"/>
      <c r="K508" s="246"/>
      <c r="L508" s="251"/>
      <c r="M508" s="252"/>
      <c r="N508" s="253"/>
      <c r="O508" s="253"/>
      <c r="P508" s="253"/>
      <c r="Q508" s="253"/>
      <c r="R508" s="253"/>
      <c r="S508" s="253"/>
      <c r="T508" s="254"/>
      <c r="U508" s="14"/>
      <c r="V508" s="14"/>
      <c r="W508" s="14"/>
      <c r="X508" s="14"/>
      <c r="Y508" s="14"/>
      <c r="Z508" s="14"/>
      <c r="AA508" s="14"/>
      <c r="AB508" s="14"/>
      <c r="AC508" s="14"/>
      <c r="AD508" s="14"/>
      <c r="AE508" s="14"/>
      <c r="AT508" s="255" t="s">
        <v>238</v>
      </c>
      <c r="AU508" s="255" t="s">
        <v>78</v>
      </c>
      <c r="AV508" s="14" t="s">
        <v>78</v>
      </c>
      <c r="AW508" s="14" t="s">
        <v>31</v>
      </c>
      <c r="AX508" s="14" t="s">
        <v>69</v>
      </c>
      <c r="AY508" s="255" t="s">
        <v>225</v>
      </c>
    </row>
    <row r="509" s="14" customFormat="1">
      <c r="A509" s="14"/>
      <c r="B509" s="245"/>
      <c r="C509" s="246"/>
      <c r="D509" s="233" t="s">
        <v>238</v>
      </c>
      <c r="E509" s="247" t="s">
        <v>19</v>
      </c>
      <c r="F509" s="248" t="s">
        <v>677</v>
      </c>
      <c r="G509" s="246"/>
      <c r="H509" s="249">
        <v>1.28</v>
      </c>
      <c r="I509" s="250"/>
      <c r="J509" s="246"/>
      <c r="K509" s="246"/>
      <c r="L509" s="251"/>
      <c r="M509" s="252"/>
      <c r="N509" s="253"/>
      <c r="O509" s="253"/>
      <c r="P509" s="253"/>
      <c r="Q509" s="253"/>
      <c r="R509" s="253"/>
      <c r="S509" s="253"/>
      <c r="T509" s="254"/>
      <c r="U509" s="14"/>
      <c r="V509" s="14"/>
      <c r="W509" s="14"/>
      <c r="X509" s="14"/>
      <c r="Y509" s="14"/>
      <c r="Z509" s="14"/>
      <c r="AA509" s="14"/>
      <c r="AB509" s="14"/>
      <c r="AC509" s="14"/>
      <c r="AD509" s="14"/>
      <c r="AE509" s="14"/>
      <c r="AT509" s="255" t="s">
        <v>238</v>
      </c>
      <c r="AU509" s="255" t="s">
        <v>78</v>
      </c>
      <c r="AV509" s="14" t="s">
        <v>78</v>
      </c>
      <c r="AW509" s="14" t="s">
        <v>31</v>
      </c>
      <c r="AX509" s="14" t="s">
        <v>69</v>
      </c>
      <c r="AY509" s="255" t="s">
        <v>225</v>
      </c>
    </row>
    <row r="510" s="14" customFormat="1">
      <c r="A510" s="14"/>
      <c r="B510" s="245"/>
      <c r="C510" s="246"/>
      <c r="D510" s="233" t="s">
        <v>238</v>
      </c>
      <c r="E510" s="247" t="s">
        <v>19</v>
      </c>
      <c r="F510" s="248" t="s">
        <v>678</v>
      </c>
      <c r="G510" s="246"/>
      <c r="H510" s="249">
        <v>0.64000000000000001</v>
      </c>
      <c r="I510" s="250"/>
      <c r="J510" s="246"/>
      <c r="K510" s="246"/>
      <c r="L510" s="251"/>
      <c r="M510" s="252"/>
      <c r="N510" s="253"/>
      <c r="O510" s="253"/>
      <c r="P510" s="253"/>
      <c r="Q510" s="253"/>
      <c r="R510" s="253"/>
      <c r="S510" s="253"/>
      <c r="T510" s="254"/>
      <c r="U510" s="14"/>
      <c r="V510" s="14"/>
      <c r="W510" s="14"/>
      <c r="X510" s="14"/>
      <c r="Y510" s="14"/>
      <c r="Z510" s="14"/>
      <c r="AA510" s="14"/>
      <c r="AB510" s="14"/>
      <c r="AC510" s="14"/>
      <c r="AD510" s="14"/>
      <c r="AE510" s="14"/>
      <c r="AT510" s="255" t="s">
        <v>238</v>
      </c>
      <c r="AU510" s="255" t="s">
        <v>78</v>
      </c>
      <c r="AV510" s="14" t="s">
        <v>78</v>
      </c>
      <c r="AW510" s="14" t="s">
        <v>31</v>
      </c>
      <c r="AX510" s="14" t="s">
        <v>69</v>
      </c>
      <c r="AY510" s="255" t="s">
        <v>225</v>
      </c>
    </row>
    <row r="511" s="14" customFormat="1">
      <c r="A511" s="14"/>
      <c r="B511" s="245"/>
      <c r="C511" s="246"/>
      <c r="D511" s="233" t="s">
        <v>238</v>
      </c>
      <c r="E511" s="247" t="s">
        <v>19</v>
      </c>
      <c r="F511" s="248" t="s">
        <v>679</v>
      </c>
      <c r="G511" s="246"/>
      <c r="H511" s="249">
        <v>1.28</v>
      </c>
      <c r="I511" s="250"/>
      <c r="J511" s="246"/>
      <c r="K511" s="246"/>
      <c r="L511" s="251"/>
      <c r="M511" s="252"/>
      <c r="N511" s="253"/>
      <c r="O511" s="253"/>
      <c r="P511" s="253"/>
      <c r="Q511" s="253"/>
      <c r="R511" s="253"/>
      <c r="S511" s="253"/>
      <c r="T511" s="254"/>
      <c r="U511" s="14"/>
      <c r="V511" s="14"/>
      <c r="W511" s="14"/>
      <c r="X511" s="14"/>
      <c r="Y511" s="14"/>
      <c r="Z511" s="14"/>
      <c r="AA511" s="14"/>
      <c r="AB511" s="14"/>
      <c r="AC511" s="14"/>
      <c r="AD511" s="14"/>
      <c r="AE511" s="14"/>
      <c r="AT511" s="255" t="s">
        <v>238</v>
      </c>
      <c r="AU511" s="255" t="s">
        <v>78</v>
      </c>
      <c r="AV511" s="14" t="s">
        <v>78</v>
      </c>
      <c r="AW511" s="14" t="s">
        <v>31</v>
      </c>
      <c r="AX511" s="14" t="s">
        <v>69</v>
      </c>
      <c r="AY511" s="255" t="s">
        <v>225</v>
      </c>
    </row>
    <row r="512" s="15" customFormat="1">
      <c r="A512" s="15"/>
      <c r="B512" s="256"/>
      <c r="C512" s="257"/>
      <c r="D512" s="233" t="s">
        <v>238</v>
      </c>
      <c r="E512" s="258" t="s">
        <v>110</v>
      </c>
      <c r="F512" s="259" t="s">
        <v>243</v>
      </c>
      <c r="G512" s="257"/>
      <c r="H512" s="260">
        <v>24.32</v>
      </c>
      <c r="I512" s="261"/>
      <c r="J512" s="257"/>
      <c r="K512" s="257"/>
      <c r="L512" s="262"/>
      <c r="M512" s="263"/>
      <c r="N512" s="264"/>
      <c r="O512" s="264"/>
      <c r="P512" s="264"/>
      <c r="Q512" s="264"/>
      <c r="R512" s="264"/>
      <c r="S512" s="264"/>
      <c r="T512" s="265"/>
      <c r="U512" s="15"/>
      <c r="V512" s="15"/>
      <c r="W512" s="15"/>
      <c r="X512" s="15"/>
      <c r="Y512" s="15"/>
      <c r="Z512" s="15"/>
      <c r="AA512" s="15"/>
      <c r="AB512" s="15"/>
      <c r="AC512" s="15"/>
      <c r="AD512" s="15"/>
      <c r="AE512" s="15"/>
      <c r="AT512" s="266" t="s">
        <v>238</v>
      </c>
      <c r="AU512" s="266" t="s">
        <v>78</v>
      </c>
      <c r="AV512" s="15" t="s">
        <v>244</v>
      </c>
      <c r="AW512" s="15" t="s">
        <v>31</v>
      </c>
      <c r="AX512" s="15" t="s">
        <v>69</v>
      </c>
      <c r="AY512" s="266" t="s">
        <v>225</v>
      </c>
    </row>
    <row r="513" s="14" customFormat="1">
      <c r="A513" s="14"/>
      <c r="B513" s="245"/>
      <c r="C513" s="246"/>
      <c r="D513" s="233" t="s">
        <v>238</v>
      </c>
      <c r="E513" s="247" t="s">
        <v>19</v>
      </c>
      <c r="F513" s="248" t="s">
        <v>680</v>
      </c>
      <c r="G513" s="246"/>
      <c r="H513" s="249">
        <v>0.68000000000000005</v>
      </c>
      <c r="I513" s="250"/>
      <c r="J513" s="246"/>
      <c r="K513" s="246"/>
      <c r="L513" s="251"/>
      <c r="M513" s="252"/>
      <c r="N513" s="253"/>
      <c r="O513" s="253"/>
      <c r="P513" s="253"/>
      <c r="Q513" s="253"/>
      <c r="R513" s="253"/>
      <c r="S513" s="253"/>
      <c r="T513" s="254"/>
      <c r="U513" s="14"/>
      <c r="V513" s="14"/>
      <c r="W513" s="14"/>
      <c r="X513" s="14"/>
      <c r="Y513" s="14"/>
      <c r="Z513" s="14"/>
      <c r="AA513" s="14"/>
      <c r="AB513" s="14"/>
      <c r="AC513" s="14"/>
      <c r="AD513" s="14"/>
      <c r="AE513" s="14"/>
      <c r="AT513" s="255" t="s">
        <v>238</v>
      </c>
      <c r="AU513" s="255" t="s">
        <v>78</v>
      </c>
      <c r="AV513" s="14" t="s">
        <v>78</v>
      </c>
      <c r="AW513" s="14" t="s">
        <v>31</v>
      </c>
      <c r="AX513" s="14" t="s">
        <v>69</v>
      </c>
      <c r="AY513" s="255" t="s">
        <v>225</v>
      </c>
    </row>
    <row r="514" s="14" customFormat="1">
      <c r="A514" s="14"/>
      <c r="B514" s="245"/>
      <c r="C514" s="246"/>
      <c r="D514" s="233" t="s">
        <v>238</v>
      </c>
      <c r="E514" s="247" t="s">
        <v>19</v>
      </c>
      <c r="F514" s="248" t="s">
        <v>681</v>
      </c>
      <c r="G514" s="246"/>
      <c r="H514" s="249">
        <v>0.68000000000000005</v>
      </c>
      <c r="I514" s="250"/>
      <c r="J514" s="246"/>
      <c r="K514" s="246"/>
      <c r="L514" s="251"/>
      <c r="M514" s="252"/>
      <c r="N514" s="253"/>
      <c r="O514" s="253"/>
      <c r="P514" s="253"/>
      <c r="Q514" s="253"/>
      <c r="R514" s="253"/>
      <c r="S514" s="253"/>
      <c r="T514" s="254"/>
      <c r="U514" s="14"/>
      <c r="V514" s="14"/>
      <c r="W514" s="14"/>
      <c r="X514" s="14"/>
      <c r="Y514" s="14"/>
      <c r="Z514" s="14"/>
      <c r="AA514" s="14"/>
      <c r="AB514" s="14"/>
      <c r="AC514" s="14"/>
      <c r="AD514" s="14"/>
      <c r="AE514" s="14"/>
      <c r="AT514" s="255" t="s">
        <v>238</v>
      </c>
      <c r="AU514" s="255" t="s">
        <v>78</v>
      </c>
      <c r="AV514" s="14" t="s">
        <v>78</v>
      </c>
      <c r="AW514" s="14" t="s">
        <v>31</v>
      </c>
      <c r="AX514" s="14" t="s">
        <v>69</v>
      </c>
      <c r="AY514" s="255" t="s">
        <v>225</v>
      </c>
    </row>
    <row r="515" s="14" customFormat="1">
      <c r="A515" s="14"/>
      <c r="B515" s="245"/>
      <c r="C515" s="246"/>
      <c r="D515" s="233" t="s">
        <v>238</v>
      </c>
      <c r="E515" s="247" t="s">
        <v>19</v>
      </c>
      <c r="F515" s="248" t="s">
        <v>682</v>
      </c>
      <c r="G515" s="246"/>
      <c r="H515" s="249">
        <v>0.68000000000000005</v>
      </c>
      <c r="I515" s="250"/>
      <c r="J515" s="246"/>
      <c r="K515" s="246"/>
      <c r="L515" s="251"/>
      <c r="M515" s="252"/>
      <c r="N515" s="253"/>
      <c r="O515" s="253"/>
      <c r="P515" s="253"/>
      <c r="Q515" s="253"/>
      <c r="R515" s="253"/>
      <c r="S515" s="253"/>
      <c r="T515" s="254"/>
      <c r="U515" s="14"/>
      <c r="V515" s="14"/>
      <c r="W515" s="14"/>
      <c r="X515" s="14"/>
      <c r="Y515" s="14"/>
      <c r="Z515" s="14"/>
      <c r="AA515" s="14"/>
      <c r="AB515" s="14"/>
      <c r="AC515" s="14"/>
      <c r="AD515" s="14"/>
      <c r="AE515" s="14"/>
      <c r="AT515" s="255" t="s">
        <v>238</v>
      </c>
      <c r="AU515" s="255" t="s">
        <v>78</v>
      </c>
      <c r="AV515" s="14" t="s">
        <v>78</v>
      </c>
      <c r="AW515" s="14" t="s">
        <v>31</v>
      </c>
      <c r="AX515" s="14" t="s">
        <v>69</v>
      </c>
      <c r="AY515" s="255" t="s">
        <v>225</v>
      </c>
    </row>
    <row r="516" s="14" customFormat="1">
      <c r="A516" s="14"/>
      <c r="B516" s="245"/>
      <c r="C516" s="246"/>
      <c r="D516" s="233" t="s">
        <v>238</v>
      </c>
      <c r="E516" s="247" t="s">
        <v>19</v>
      </c>
      <c r="F516" s="248" t="s">
        <v>683</v>
      </c>
      <c r="G516" s="246"/>
      <c r="H516" s="249">
        <v>2.04</v>
      </c>
      <c r="I516" s="250"/>
      <c r="J516" s="246"/>
      <c r="K516" s="246"/>
      <c r="L516" s="251"/>
      <c r="M516" s="252"/>
      <c r="N516" s="253"/>
      <c r="O516" s="253"/>
      <c r="P516" s="253"/>
      <c r="Q516" s="253"/>
      <c r="R516" s="253"/>
      <c r="S516" s="253"/>
      <c r="T516" s="254"/>
      <c r="U516" s="14"/>
      <c r="V516" s="14"/>
      <c r="W516" s="14"/>
      <c r="X516" s="14"/>
      <c r="Y516" s="14"/>
      <c r="Z516" s="14"/>
      <c r="AA516" s="14"/>
      <c r="AB516" s="14"/>
      <c r="AC516" s="14"/>
      <c r="AD516" s="14"/>
      <c r="AE516" s="14"/>
      <c r="AT516" s="255" t="s">
        <v>238</v>
      </c>
      <c r="AU516" s="255" t="s">
        <v>78</v>
      </c>
      <c r="AV516" s="14" t="s">
        <v>78</v>
      </c>
      <c r="AW516" s="14" t="s">
        <v>31</v>
      </c>
      <c r="AX516" s="14" t="s">
        <v>69</v>
      </c>
      <c r="AY516" s="255" t="s">
        <v>225</v>
      </c>
    </row>
    <row r="517" s="15" customFormat="1">
      <c r="A517" s="15"/>
      <c r="B517" s="256"/>
      <c r="C517" s="257"/>
      <c r="D517" s="233" t="s">
        <v>238</v>
      </c>
      <c r="E517" s="258" t="s">
        <v>113</v>
      </c>
      <c r="F517" s="259" t="s">
        <v>243</v>
      </c>
      <c r="G517" s="257"/>
      <c r="H517" s="260">
        <v>4.0800000000000001</v>
      </c>
      <c r="I517" s="261"/>
      <c r="J517" s="257"/>
      <c r="K517" s="257"/>
      <c r="L517" s="262"/>
      <c r="M517" s="263"/>
      <c r="N517" s="264"/>
      <c r="O517" s="264"/>
      <c r="P517" s="264"/>
      <c r="Q517" s="264"/>
      <c r="R517" s="264"/>
      <c r="S517" s="264"/>
      <c r="T517" s="265"/>
      <c r="U517" s="15"/>
      <c r="V517" s="15"/>
      <c r="W517" s="15"/>
      <c r="X517" s="15"/>
      <c r="Y517" s="15"/>
      <c r="Z517" s="15"/>
      <c r="AA517" s="15"/>
      <c r="AB517" s="15"/>
      <c r="AC517" s="15"/>
      <c r="AD517" s="15"/>
      <c r="AE517" s="15"/>
      <c r="AT517" s="266" t="s">
        <v>238</v>
      </c>
      <c r="AU517" s="266" t="s">
        <v>78</v>
      </c>
      <c r="AV517" s="15" t="s">
        <v>244</v>
      </c>
      <c r="AW517" s="15" t="s">
        <v>31</v>
      </c>
      <c r="AX517" s="15" t="s">
        <v>69</v>
      </c>
      <c r="AY517" s="266" t="s">
        <v>225</v>
      </c>
    </row>
    <row r="518" s="13" customFormat="1">
      <c r="A518" s="13"/>
      <c r="B518" s="235"/>
      <c r="C518" s="236"/>
      <c r="D518" s="233" t="s">
        <v>238</v>
      </c>
      <c r="E518" s="237" t="s">
        <v>19</v>
      </c>
      <c r="F518" s="238" t="s">
        <v>684</v>
      </c>
      <c r="G518" s="236"/>
      <c r="H518" s="237" t="s">
        <v>19</v>
      </c>
      <c r="I518" s="239"/>
      <c r="J518" s="236"/>
      <c r="K518" s="236"/>
      <c r="L518" s="240"/>
      <c r="M518" s="241"/>
      <c r="N518" s="242"/>
      <c r="O518" s="242"/>
      <c r="P518" s="242"/>
      <c r="Q518" s="242"/>
      <c r="R518" s="242"/>
      <c r="S518" s="242"/>
      <c r="T518" s="243"/>
      <c r="U518" s="13"/>
      <c r="V518" s="13"/>
      <c r="W518" s="13"/>
      <c r="X518" s="13"/>
      <c r="Y518" s="13"/>
      <c r="Z518" s="13"/>
      <c r="AA518" s="13"/>
      <c r="AB518" s="13"/>
      <c r="AC518" s="13"/>
      <c r="AD518" s="13"/>
      <c r="AE518" s="13"/>
      <c r="AT518" s="244" t="s">
        <v>238</v>
      </c>
      <c r="AU518" s="244" t="s">
        <v>78</v>
      </c>
      <c r="AV518" s="13" t="s">
        <v>76</v>
      </c>
      <c r="AW518" s="13" t="s">
        <v>31</v>
      </c>
      <c r="AX518" s="13" t="s">
        <v>69</v>
      </c>
      <c r="AY518" s="244" t="s">
        <v>225</v>
      </c>
    </row>
    <row r="519" s="13" customFormat="1">
      <c r="A519" s="13"/>
      <c r="B519" s="235"/>
      <c r="C519" s="236"/>
      <c r="D519" s="233" t="s">
        <v>238</v>
      </c>
      <c r="E519" s="237" t="s">
        <v>19</v>
      </c>
      <c r="F519" s="238" t="s">
        <v>353</v>
      </c>
      <c r="G519" s="236"/>
      <c r="H519" s="237" t="s">
        <v>19</v>
      </c>
      <c r="I519" s="239"/>
      <c r="J519" s="236"/>
      <c r="K519" s="236"/>
      <c r="L519" s="240"/>
      <c r="M519" s="241"/>
      <c r="N519" s="242"/>
      <c r="O519" s="242"/>
      <c r="P519" s="242"/>
      <c r="Q519" s="242"/>
      <c r="R519" s="242"/>
      <c r="S519" s="242"/>
      <c r="T519" s="243"/>
      <c r="U519" s="13"/>
      <c r="V519" s="13"/>
      <c r="W519" s="13"/>
      <c r="X519" s="13"/>
      <c r="Y519" s="13"/>
      <c r="Z519" s="13"/>
      <c r="AA519" s="13"/>
      <c r="AB519" s="13"/>
      <c r="AC519" s="13"/>
      <c r="AD519" s="13"/>
      <c r="AE519" s="13"/>
      <c r="AT519" s="244" t="s">
        <v>238</v>
      </c>
      <c r="AU519" s="244" t="s">
        <v>78</v>
      </c>
      <c r="AV519" s="13" t="s">
        <v>76</v>
      </c>
      <c r="AW519" s="13" t="s">
        <v>31</v>
      </c>
      <c r="AX519" s="13" t="s">
        <v>69</v>
      </c>
      <c r="AY519" s="244" t="s">
        <v>225</v>
      </c>
    </row>
    <row r="520" s="14" customFormat="1">
      <c r="A520" s="14"/>
      <c r="B520" s="245"/>
      <c r="C520" s="246"/>
      <c r="D520" s="233" t="s">
        <v>238</v>
      </c>
      <c r="E520" s="247" t="s">
        <v>19</v>
      </c>
      <c r="F520" s="248" t="s">
        <v>685</v>
      </c>
      <c r="G520" s="246"/>
      <c r="H520" s="249">
        <v>43.340000000000003</v>
      </c>
      <c r="I520" s="250"/>
      <c r="J520" s="246"/>
      <c r="K520" s="246"/>
      <c r="L520" s="251"/>
      <c r="M520" s="252"/>
      <c r="N520" s="253"/>
      <c r="O520" s="253"/>
      <c r="P520" s="253"/>
      <c r="Q520" s="253"/>
      <c r="R520" s="253"/>
      <c r="S520" s="253"/>
      <c r="T520" s="254"/>
      <c r="U520" s="14"/>
      <c r="V520" s="14"/>
      <c r="W520" s="14"/>
      <c r="X520" s="14"/>
      <c r="Y520" s="14"/>
      <c r="Z520" s="14"/>
      <c r="AA520" s="14"/>
      <c r="AB520" s="14"/>
      <c r="AC520" s="14"/>
      <c r="AD520" s="14"/>
      <c r="AE520" s="14"/>
      <c r="AT520" s="255" t="s">
        <v>238</v>
      </c>
      <c r="AU520" s="255" t="s">
        <v>78</v>
      </c>
      <c r="AV520" s="14" t="s">
        <v>78</v>
      </c>
      <c r="AW520" s="14" t="s">
        <v>31</v>
      </c>
      <c r="AX520" s="14" t="s">
        <v>69</v>
      </c>
      <c r="AY520" s="255" t="s">
        <v>225</v>
      </c>
    </row>
    <row r="521" s="13" customFormat="1">
      <c r="A521" s="13"/>
      <c r="B521" s="235"/>
      <c r="C521" s="236"/>
      <c r="D521" s="233" t="s">
        <v>238</v>
      </c>
      <c r="E521" s="237" t="s">
        <v>19</v>
      </c>
      <c r="F521" s="238" t="s">
        <v>355</v>
      </c>
      <c r="G521" s="236"/>
      <c r="H521" s="237" t="s">
        <v>19</v>
      </c>
      <c r="I521" s="239"/>
      <c r="J521" s="236"/>
      <c r="K521" s="236"/>
      <c r="L521" s="240"/>
      <c r="M521" s="241"/>
      <c r="N521" s="242"/>
      <c r="O521" s="242"/>
      <c r="P521" s="242"/>
      <c r="Q521" s="242"/>
      <c r="R521" s="242"/>
      <c r="S521" s="242"/>
      <c r="T521" s="243"/>
      <c r="U521" s="13"/>
      <c r="V521" s="13"/>
      <c r="W521" s="13"/>
      <c r="X521" s="13"/>
      <c r="Y521" s="13"/>
      <c r="Z521" s="13"/>
      <c r="AA521" s="13"/>
      <c r="AB521" s="13"/>
      <c r="AC521" s="13"/>
      <c r="AD521" s="13"/>
      <c r="AE521" s="13"/>
      <c r="AT521" s="244" t="s">
        <v>238</v>
      </c>
      <c r="AU521" s="244" t="s">
        <v>78</v>
      </c>
      <c r="AV521" s="13" t="s">
        <v>76</v>
      </c>
      <c r="AW521" s="13" t="s">
        <v>31</v>
      </c>
      <c r="AX521" s="13" t="s">
        <v>69</v>
      </c>
      <c r="AY521" s="244" t="s">
        <v>225</v>
      </c>
    </row>
    <row r="522" s="14" customFormat="1">
      <c r="A522" s="14"/>
      <c r="B522" s="245"/>
      <c r="C522" s="246"/>
      <c r="D522" s="233" t="s">
        <v>238</v>
      </c>
      <c r="E522" s="247" t="s">
        <v>19</v>
      </c>
      <c r="F522" s="248" t="s">
        <v>686</v>
      </c>
      <c r="G522" s="246"/>
      <c r="H522" s="249">
        <v>9.4000000000000004</v>
      </c>
      <c r="I522" s="250"/>
      <c r="J522" s="246"/>
      <c r="K522" s="246"/>
      <c r="L522" s="251"/>
      <c r="M522" s="252"/>
      <c r="N522" s="253"/>
      <c r="O522" s="253"/>
      <c r="P522" s="253"/>
      <c r="Q522" s="253"/>
      <c r="R522" s="253"/>
      <c r="S522" s="253"/>
      <c r="T522" s="254"/>
      <c r="U522" s="14"/>
      <c r="V522" s="14"/>
      <c r="W522" s="14"/>
      <c r="X522" s="14"/>
      <c r="Y522" s="14"/>
      <c r="Z522" s="14"/>
      <c r="AA522" s="14"/>
      <c r="AB522" s="14"/>
      <c r="AC522" s="14"/>
      <c r="AD522" s="14"/>
      <c r="AE522" s="14"/>
      <c r="AT522" s="255" t="s">
        <v>238</v>
      </c>
      <c r="AU522" s="255" t="s">
        <v>78</v>
      </c>
      <c r="AV522" s="14" t="s">
        <v>78</v>
      </c>
      <c r="AW522" s="14" t="s">
        <v>31</v>
      </c>
      <c r="AX522" s="14" t="s">
        <v>69</v>
      </c>
      <c r="AY522" s="255" t="s">
        <v>225</v>
      </c>
    </row>
    <row r="523" s="13" customFormat="1">
      <c r="A523" s="13"/>
      <c r="B523" s="235"/>
      <c r="C523" s="236"/>
      <c r="D523" s="233" t="s">
        <v>238</v>
      </c>
      <c r="E523" s="237" t="s">
        <v>19</v>
      </c>
      <c r="F523" s="238" t="s">
        <v>357</v>
      </c>
      <c r="G523" s="236"/>
      <c r="H523" s="237" t="s">
        <v>19</v>
      </c>
      <c r="I523" s="239"/>
      <c r="J523" s="236"/>
      <c r="K523" s="236"/>
      <c r="L523" s="240"/>
      <c r="M523" s="241"/>
      <c r="N523" s="242"/>
      <c r="O523" s="242"/>
      <c r="P523" s="242"/>
      <c r="Q523" s="242"/>
      <c r="R523" s="242"/>
      <c r="S523" s="242"/>
      <c r="T523" s="243"/>
      <c r="U523" s="13"/>
      <c r="V523" s="13"/>
      <c r="W523" s="13"/>
      <c r="X523" s="13"/>
      <c r="Y523" s="13"/>
      <c r="Z523" s="13"/>
      <c r="AA523" s="13"/>
      <c r="AB523" s="13"/>
      <c r="AC523" s="13"/>
      <c r="AD523" s="13"/>
      <c r="AE523" s="13"/>
      <c r="AT523" s="244" t="s">
        <v>238</v>
      </c>
      <c r="AU523" s="244" t="s">
        <v>78</v>
      </c>
      <c r="AV523" s="13" t="s">
        <v>76</v>
      </c>
      <c r="AW523" s="13" t="s">
        <v>31</v>
      </c>
      <c r="AX523" s="13" t="s">
        <v>69</v>
      </c>
      <c r="AY523" s="244" t="s">
        <v>225</v>
      </c>
    </row>
    <row r="524" s="14" customFormat="1">
      <c r="A524" s="14"/>
      <c r="B524" s="245"/>
      <c r="C524" s="246"/>
      <c r="D524" s="233" t="s">
        <v>238</v>
      </c>
      <c r="E524" s="247" t="s">
        <v>19</v>
      </c>
      <c r="F524" s="248" t="s">
        <v>365</v>
      </c>
      <c r="G524" s="246"/>
      <c r="H524" s="249">
        <v>3.1899999999999999</v>
      </c>
      <c r="I524" s="250"/>
      <c r="J524" s="246"/>
      <c r="K524" s="246"/>
      <c r="L524" s="251"/>
      <c r="M524" s="252"/>
      <c r="N524" s="253"/>
      <c r="O524" s="253"/>
      <c r="P524" s="253"/>
      <c r="Q524" s="253"/>
      <c r="R524" s="253"/>
      <c r="S524" s="253"/>
      <c r="T524" s="254"/>
      <c r="U524" s="14"/>
      <c r="V524" s="14"/>
      <c r="W524" s="14"/>
      <c r="X524" s="14"/>
      <c r="Y524" s="14"/>
      <c r="Z524" s="14"/>
      <c r="AA524" s="14"/>
      <c r="AB524" s="14"/>
      <c r="AC524" s="14"/>
      <c r="AD524" s="14"/>
      <c r="AE524" s="14"/>
      <c r="AT524" s="255" t="s">
        <v>238</v>
      </c>
      <c r="AU524" s="255" t="s">
        <v>78</v>
      </c>
      <c r="AV524" s="14" t="s">
        <v>78</v>
      </c>
      <c r="AW524" s="14" t="s">
        <v>31</v>
      </c>
      <c r="AX524" s="14" t="s">
        <v>69</v>
      </c>
      <c r="AY524" s="255" t="s">
        <v>225</v>
      </c>
    </row>
    <row r="525" s="15" customFormat="1">
      <c r="A525" s="15"/>
      <c r="B525" s="256"/>
      <c r="C525" s="257"/>
      <c r="D525" s="233" t="s">
        <v>238</v>
      </c>
      <c r="E525" s="258" t="s">
        <v>131</v>
      </c>
      <c r="F525" s="259" t="s">
        <v>243</v>
      </c>
      <c r="G525" s="257"/>
      <c r="H525" s="260">
        <v>55.93</v>
      </c>
      <c r="I525" s="261"/>
      <c r="J525" s="257"/>
      <c r="K525" s="257"/>
      <c r="L525" s="262"/>
      <c r="M525" s="263"/>
      <c r="N525" s="264"/>
      <c r="O525" s="264"/>
      <c r="P525" s="264"/>
      <c r="Q525" s="264"/>
      <c r="R525" s="264"/>
      <c r="S525" s="264"/>
      <c r="T525" s="265"/>
      <c r="U525" s="15"/>
      <c r="V525" s="15"/>
      <c r="W525" s="15"/>
      <c r="X525" s="15"/>
      <c r="Y525" s="15"/>
      <c r="Z525" s="15"/>
      <c r="AA525" s="15"/>
      <c r="AB525" s="15"/>
      <c r="AC525" s="15"/>
      <c r="AD525" s="15"/>
      <c r="AE525" s="15"/>
      <c r="AT525" s="266" t="s">
        <v>238</v>
      </c>
      <c r="AU525" s="266" t="s">
        <v>78</v>
      </c>
      <c r="AV525" s="15" t="s">
        <v>244</v>
      </c>
      <c r="AW525" s="15" t="s">
        <v>31</v>
      </c>
      <c r="AX525" s="15" t="s">
        <v>69</v>
      </c>
      <c r="AY525" s="266" t="s">
        <v>225</v>
      </c>
    </row>
    <row r="526" s="13" customFormat="1">
      <c r="A526" s="13"/>
      <c r="B526" s="235"/>
      <c r="C526" s="236"/>
      <c r="D526" s="233" t="s">
        <v>238</v>
      </c>
      <c r="E526" s="237" t="s">
        <v>19</v>
      </c>
      <c r="F526" s="238" t="s">
        <v>687</v>
      </c>
      <c r="G526" s="236"/>
      <c r="H526" s="237" t="s">
        <v>19</v>
      </c>
      <c r="I526" s="239"/>
      <c r="J526" s="236"/>
      <c r="K526" s="236"/>
      <c r="L526" s="240"/>
      <c r="M526" s="241"/>
      <c r="N526" s="242"/>
      <c r="O526" s="242"/>
      <c r="P526" s="242"/>
      <c r="Q526" s="242"/>
      <c r="R526" s="242"/>
      <c r="S526" s="242"/>
      <c r="T526" s="243"/>
      <c r="U526" s="13"/>
      <c r="V526" s="13"/>
      <c r="W526" s="13"/>
      <c r="X526" s="13"/>
      <c r="Y526" s="13"/>
      <c r="Z526" s="13"/>
      <c r="AA526" s="13"/>
      <c r="AB526" s="13"/>
      <c r="AC526" s="13"/>
      <c r="AD526" s="13"/>
      <c r="AE526" s="13"/>
      <c r="AT526" s="244" t="s">
        <v>238</v>
      </c>
      <c r="AU526" s="244" t="s">
        <v>78</v>
      </c>
      <c r="AV526" s="13" t="s">
        <v>76</v>
      </c>
      <c r="AW526" s="13" t="s">
        <v>31</v>
      </c>
      <c r="AX526" s="13" t="s">
        <v>69</v>
      </c>
      <c r="AY526" s="244" t="s">
        <v>225</v>
      </c>
    </row>
    <row r="527" s="13" customFormat="1">
      <c r="A527" s="13"/>
      <c r="B527" s="235"/>
      <c r="C527" s="236"/>
      <c r="D527" s="233" t="s">
        <v>238</v>
      </c>
      <c r="E527" s="237" t="s">
        <v>19</v>
      </c>
      <c r="F527" s="238" t="s">
        <v>353</v>
      </c>
      <c r="G527" s="236"/>
      <c r="H527" s="237" t="s">
        <v>19</v>
      </c>
      <c r="I527" s="239"/>
      <c r="J527" s="236"/>
      <c r="K527" s="236"/>
      <c r="L527" s="240"/>
      <c r="M527" s="241"/>
      <c r="N527" s="242"/>
      <c r="O527" s="242"/>
      <c r="P527" s="242"/>
      <c r="Q527" s="242"/>
      <c r="R527" s="242"/>
      <c r="S527" s="242"/>
      <c r="T527" s="243"/>
      <c r="U527" s="13"/>
      <c r="V527" s="13"/>
      <c r="W527" s="13"/>
      <c r="X527" s="13"/>
      <c r="Y527" s="13"/>
      <c r="Z527" s="13"/>
      <c r="AA527" s="13"/>
      <c r="AB527" s="13"/>
      <c r="AC527" s="13"/>
      <c r="AD527" s="13"/>
      <c r="AE527" s="13"/>
      <c r="AT527" s="244" t="s">
        <v>238</v>
      </c>
      <c r="AU527" s="244" t="s">
        <v>78</v>
      </c>
      <c r="AV527" s="13" t="s">
        <v>76</v>
      </c>
      <c r="AW527" s="13" t="s">
        <v>31</v>
      </c>
      <c r="AX527" s="13" t="s">
        <v>69</v>
      </c>
      <c r="AY527" s="244" t="s">
        <v>225</v>
      </c>
    </row>
    <row r="528" s="14" customFormat="1">
      <c r="A528" s="14"/>
      <c r="B528" s="245"/>
      <c r="C528" s="246"/>
      <c r="D528" s="233" t="s">
        <v>238</v>
      </c>
      <c r="E528" s="247" t="s">
        <v>19</v>
      </c>
      <c r="F528" s="248" t="s">
        <v>685</v>
      </c>
      <c r="G528" s="246"/>
      <c r="H528" s="249">
        <v>43.340000000000003</v>
      </c>
      <c r="I528" s="250"/>
      <c r="J528" s="246"/>
      <c r="K528" s="246"/>
      <c r="L528" s="251"/>
      <c r="M528" s="252"/>
      <c r="N528" s="253"/>
      <c r="O528" s="253"/>
      <c r="P528" s="253"/>
      <c r="Q528" s="253"/>
      <c r="R528" s="253"/>
      <c r="S528" s="253"/>
      <c r="T528" s="254"/>
      <c r="U528" s="14"/>
      <c r="V528" s="14"/>
      <c r="W528" s="14"/>
      <c r="X528" s="14"/>
      <c r="Y528" s="14"/>
      <c r="Z528" s="14"/>
      <c r="AA528" s="14"/>
      <c r="AB528" s="14"/>
      <c r="AC528" s="14"/>
      <c r="AD528" s="14"/>
      <c r="AE528" s="14"/>
      <c r="AT528" s="255" t="s">
        <v>238</v>
      </c>
      <c r="AU528" s="255" t="s">
        <v>78</v>
      </c>
      <c r="AV528" s="14" t="s">
        <v>78</v>
      </c>
      <c r="AW528" s="14" t="s">
        <v>31</v>
      </c>
      <c r="AX528" s="14" t="s">
        <v>69</v>
      </c>
      <c r="AY528" s="255" t="s">
        <v>225</v>
      </c>
    </row>
    <row r="529" s="14" customFormat="1">
      <c r="A529" s="14"/>
      <c r="B529" s="245"/>
      <c r="C529" s="246"/>
      <c r="D529" s="233" t="s">
        <v>238</v>
      </c>
      <c r="E529" s="247" t="s">
        <v>19</v>
      </c>
      <c r="F529" s="248" t="s">
        <v>688</v>
      </c>
      <c r="G529" s="246"/>
      <c r="H529" s="249">
        <v>27.640000000000001</v>
      </c>
      <c r="I529" s="250"/>
      <c r="J529" s="246"/>
      <c r="K529" s="246"/>
      <c r="L529" s="251"/>
      <c r="M529" s="252"/>
      <c r="N529" s="253"/>
      <c r="O529" s="253"/>
      <c r="P529" s="253"/>
      <c r="Q529" s="253"/>
      <c r="R529" s="253"/>
      <c r="S529" s="253"/>
      <c r="T529" s="254"/>
      <c r="U529" s="14"/>
      <c r="V529" s="14"/>
      <c r="W529" s="14"/>
      <c r="X529" s="14"/>
      <c r="Y529" s="14"/>
      <c r="Z529" s="14"/>
      <c r="AA529" s="14"/>
      <c r="AB529" s="14"/>
      <c r="AC529" s="14"/>
      <c r="AD529" s="14"/>
      <c r="AE529" s="14"/>
      <c r="AT529" s="255" t="s">
        <v>238</v>
      </c>
      <c r="AU529" s="255" t="s">
        <v>78</v>
      </c>
      <c r="AV529" s="14" t="s">
        <v>78</v>
      </c>
      <c r="AW529" s="14" t="s">
        <v>31</v>
      </c>
      <c r="AX529" s="14" t="s">
        <v>69</v>
      </c>
      <c r="AY529" s="255" t="s">
        <v>225</v>
      </c>
    </row>
    <row r="530" s="13" customFormat="1">
      <c r="A530" s="13"/>
      <c r="B530" s="235"/>
      <c r="C530" s="236"/>
      <c r="D530" s="233" t="s">
        <v>238</v>
      </c>
      <c r="E530" s="237" t="s">
        <v>19</v>
      </c>
      <c r="F530" s="238" t="s">
        <v>355</v>
      </c>
      <c r="G530" s="236"/>
      <c r="H530" s="237" t="s">
        <v>19</v>
      </c>
      <c r="I530" s="239"/>
      <c r="J530" s="236"/>
      <c r="K530" s="236"/>
      <c r="L530" s="240"/>
      <c r="M530" s="241"/>
      <c r="N530" s="242"/>
      <c r="O530" s="242"/>
      <c r="P530" s="242"/>
      <c r="Q530" s="242"/>
      <c r="R530" s="242"/>
      <c r="S530" s="242"/>
      <c r="T530" s="243"/>
      <c r="U530" s="13"/>
      <c r="V530" s="13"/>
      <c r="W530" s="13"/>
      <c r="X530" s="13"/>
      <c r="Y530" s="13"/>
      <c r="Z530" s="13"/>
      <c r="AA530" s="13"/>
      <c r="AB530" s="13"/>
      <c r="AC530" s="13"/>
      <c r="AD530" s="13"/>
      <c r="AE530" s="13"/>
      <c r="AT530" s="244" t="s">
        <v>238</v>
      </c>
      <c r="AU530" s="244" t="s">
        <v>78</v>
      </c>
      <c r="AV530" s="13" t="s">
        <v>76</v>
      </c>
      <c r="AW530" s="13" t="s">
        <v>31</v>
      </c>
      <c r="AX530" s="13" t="s">
        <v>69</v>
      </c>
      <c r="AY530" s="244" t="s">
        <v>225</v>
      </c>
    </row>
    <row r="531" s="14" customFormat="1">
      <c r="A531" s="14"/>
      <c r="B531" s="245"/>
      <c r="C531" s="246"/>
      <c r="D531" s="233" t="s">
        <v>238</v>
      </c>
      <c r="E531" s="247" t="s">
        <v>19</v>
      </c>
      <c r="F531" s="248" t="s">
        <v>686</v>
      </c>
      <c r="G531" s="246"/>
      <c r="H531" s="249">
        <v>9.4000000000000004</v>
      </c>
      <c r="I531" s="250"/>
      <c r="J531" s="246"/>
      <c r="K531" s="246"/>
      <c r="L531" s="251"/>
      <c r="M531" s="252"/>
      <c r="N531" s="253"/>
      <c r="O531" s="253"/>
      <c r="P531" s="253"/>
      <c r="Q531" s="253"/>
      <c r="R531" s="253"/>
      <c r="S531" s="253"/>
      <c r="T531" s="254"/>
      <c r="U531" s="14"/>
      <c r="V531" s="14"/>
      <c r="W531" s="14"/>
      <c r="X531" s="14"/>
      <c r="Y531" s="14"/>
      <c r="Z531" s="14"/>
      <c r="AA531" s="14"/>
      <c r="AB531" s="14"/>
      <c r="AC531" s="14"/>
      <c r="AD531" s="14"/>
      <c r="AE531" s="14"/>
      <c r="AT531" s="255" t="s">
        <v>238</v>
      </c>
      <c r="AU531" s="255" t="s">
        <v>78</v>
      </c>
      <c r="AV531" s="14" t="s">
        <v>78</v>
      </c>
      <c r="AW531" s="14" t="s">
        <v>31</v>
      </c>
      <c r="AX531" s="14" t="s">
        <v>69</v>
      </c>
      <c r="AY531" s="255" t="s">
        <v>225</v>
      </c>
    </row>
    <row r="532" s="13" customFormat="1">
      <c r="A532" s="13"/>
      <c r="B532" s="235"/>
      <c r="C532" s="236"/>
      <c r="D532" s="233" t="s">
        <v>238</v>
      </c>
      <c r="E532" s="237" t="s">
        <v>19</v>
      </c>
      <c r="F532" s="238" t="s">
        <v>357</v>
      </c>
      <c r="G532" s="236"/>
      <c r="H532" s="237" t="s">
        <v>19</v>
      </c>
      <c r="I532" s="239"/>
      <c r="J532" s="236"/>
      <c r="K532" s="236"/>
      <c r="L532" s="240"/>
      <c r="M532" s="241"/>
      <c r="N532" s="242"/>
      <c r="O532" s="242"/>
      <c r="P532" s="242"/>
      <c r="Q532" s="242"/>
      <c r="R532" s="242"/>
      <c r="S532" s="242"/>
      <c r="T532" s="243"/>
      <c r="U532" s="13"/>
      <c r="V532" s="13"/>
      <c r="W532" s="13"/>
      <c r="X532" s="13"/>
      <c r="Y532" s="13"/>
      <c r="Z532" s="13"/>
      <c r="AA532" s="13"/>
      <c r="AB532" s="13"/>
      <c r="AC532" s="13"/>
      <c r="AD532" s="13"/>
      <c r="AE532" s="13"/>
      <c r="AT532" s="244" t="s">
        <v>238</v>
      </c>
      <c r="AU532" s="244" t="s">
        <v>78</v>
      </c>
      <c r="AV532" s="13" t="s">
        <v>76</v>
      </c>
      <c r="AW532" s="13" t="s">
        <v>31</v>
      </c>
      <c r="AX532" s="13" t="s">
        <v>69</v>
      </c>
      <c r="AY532" s="244" t="s">
        <v>225</v>
      </c>
    </row>
    <row r="533" s="14" customFormat="1">
      <c r="A533" s="14"/>
      <c r="B533" s="245"/>
      <c r="C533" s="246"/>
      <c r="D533" s="233" t="s">
        <v>238</v>
      </c>
      <c r="E533" s="247" t="s">
        <v>19</v>
      </c>
      <c r="F533" s="248" t="s">
        <v>365</v>
      </c>
      <c r="G533" s="246"/>
      <c r="H533" s="249">
        <v>3.1899999999999999</v>
      </c>
      <c r="I533" s="250"/>
      <c r="J533" s="246"/>
      <c r="K533" s="246"/>
      <c r="L533" s="251"/>
      <c r="M533" s="252"/>
      <c r="N533" s="253"/>
      <c r="O533" s="253"/>
      <c r="P533" s="253"/>
      <c r="Q533" s="253"/>
      <c r="R533" s="253"/>
      <c r="S533" s="253"/>
      <c r="T533" s="254"/>
      <c r="U533" s="14"/>
      <c r="V533" s="14"/>
      <c r="W533" s="14"/>
      <c r="X533" s="14"/>
      <c r="Y533" s="14"/>
      <c r="Z533" s="14"/>
      <c r="AA533" s="14"/>
      <c r="AB533" s="14"/>
      <c r="AC533" s="14"/>
      <c r="AD533" s="14"/>
      <c r="AE533" s="14"/>
      <c r="AT533" s="255" t="s">
        <v>238</v>
      </c>
      <c r="AU533" s="255" t="s">
        <v>78</v>
      </c>
      <c r="AV533" s="14" t="s">
        <v>78</v>
      </c>
      <c r="AW533" s="14" t="s">
        <v>31</v>
      </c>
      <c r="AX533" s="14" t="s">
        <v>69</v>
      </c>
      <c r="AY533" s="255" t="s">
        <v>225</v>
      </c>
    </row>
    <row r="534" s="15" customFormat="1">
      <c r="A534" s="15"/>
      <c r="B534" s="256"/>
      <c r="C534" s="257"/>
      <c r="D534" s="233" t="s">
        <v>238</v>
      </c>
      <c r="E534" s="258" t="s">
        <v>133</v>
      </c>
      <c r="F534" s="259" t="s">
        <v>243</v>
      </c>
      <c r="G534" s="257"/>
      <c r="H534" s="260">
        <v>83.569999999999993</v>
      </c>
      <c r="I534" s="261"/>
      <c r="J534" s="257"/>
      <c r="K534" s="257"/>
      <c r="L534" s="262"/>
      <c r="M534" s="263"/>
      <c r="N534" s="264"/>
      <c r="O534" s="264"/>
      <c r="P534" s="264"/>
      <c r="Q534" s="264"/>
      <c r="R534" s="264"/>
      <c r="S534" s="264"/>
      <c r="T534" s="265"/>
      <c r="U534" s="15"/>
      <c r="V534" s="15"/>
      <c r="W534" s="15"/>
      <c r="X534" s="15"/>
      <c r="Y534" s="15"/>
      <c r="Z534" s="15"/>
      <c r="AA534" s="15"/>
      <c r="AB534" s="15"/>
      <c r="AC534" s="15"/>
      <c r="AD534" s="15"/>
      <c r="AE534" s="15"/>
      <c r="AT534" s="266" t="s">
        <v>238</v>
      </c>
      <c r="AU534" s="266" t="s">
        <v>78</v>
      </c>
      <c r="AV534" s="15" t="s">
        <v>244</v>
      </c>
      <c r="AW534" s="15" t="s">
        <v>31</v>
      </c>
      <c r="AX534" s="15" t="s">
        <v>69</v>
      </c>
      <c r="AY534" s="266" t="s">
        <v>225</v>
      </c>
    </row>
    <row r="535" s="13" customFormat="1">
      <c r="A535" s="13"/>
      <c r="B535" s="235"/>
      <c r="C535" s="236"/>
      <c r="D535" s="233" t="s">
        <v>238</v>
      </c>
      <c r="E535" s="237" t="s">
        <v>19</v>
      </c>
      <c r="F535" s="238" t="s">
        <v>689</v>
      </c>
      <c r="G535" s="236"/>
      <c r="H535" s="237" t="s">
        <v>19</v>
      </c>
      <c r="I535" s="239"/>
      <c r="J535" s="236"/>
      <c r="K535" s="236"/>
      <c r="L535" s="240"/>
      <c r="M535" s="241"/>
      <c r="N535" s="242"/>
      <c r="O535" s="242"/>
      <c r="P535" s="242"/>
      <c r="Q535" s="242"/>
      <c r="R535" s="242"/>
      <c r="S535" s="242"/>
      <c r="T535" s="243"/>
      <c r="U535" s="13"/>
      <c r="V535" s="13"/>
      <c r="W535" s="13"/>
      <c r="X535" s="13"/>
      <c r="Y535" s="13"/>
      <c r="Z535" s="13"/>
      <c r="AA535" s="13"/>
      <c r="AB535" s="13"/>
      <c r="AC535" s="13"/>
      <c r="AD535" s="13"/>
      <c r="AE535" s="13"/>
      <c r="AT535" s="244" t="s">
        <v>238</v>
      </c>
      <c r="AU535" s="244" t="s">
        <v>78</v>
      </c>
      <c r="AV535" s="13" t="s">
        <v>76</v>
      </c>
      <c r="AW535" s="13" t="s">
        <v>31</v>
      </c>
      <c r="AX535" s="13" t="s">
        <v>69</v>
      </c>
      <c r="AY535" s="244" t="s">
        <v>225</v>
      </c>
    </row>
    <row r="536" s="14" customFormat="1">
      <c r="A536" s="14"/>
      <c r="B536" s="245"/>
      <c r="C536" s="246"/>
      <c r="D536" s="233" t="s">
        <v>238</v>
      </c>
      <c r="E536" s="247" t="s">
        <v>19</v>
      </c>
      <c r="F536" s="248" t="s">
        <v>690</v>
      </c>
      <c r="G536" s="246"/>
      <c r="H536" s="249">
        <v>13.199999999999999</v>
      </c>
      <c r="I536" s="250"/>
      <c r="J536" s="246"/>
      <c r="K536" s="246"/>
      <c r="L536" s="251"/>
      <c r="M536" s="252"/>
      <c r="N536" s="253"/>
      <c r="O536" s="253"/>
      <c r="P536" s="253"/>
      <c r="Q536" s="253"/>
      <c r="R536" s="253"/>
      <c r="S536" s="253"/>
      <c r="T536" s="254"/>
      <c r="U536" s="14"/>
      <c r="V536" s="14"/>
      <c r="W536" s="14"/>
      <c r="X536" s="14"/>
      <c r="Y536" s="14"/>
      <c r="Z536" s="14"/>
      <c r="AA536" s="14"/>
      <c r="AB536" s="14"/>
      <c r="AC536" s="14"/>
      <c r="AD536" s="14"/>
      <c r="AE536" s="14"/>
      <c r="AT536" s="255" t="s">
        <v>238</v>
      </c>
      <c r="AU536" s="255" t="s">
        <v>78</v>
      </c>
      <c r="AV536" s="14" t="s">
        <v>78</v>
      </c>
      <c r="AW536" s="14" t="s">
        <v>31</v>
      </c>
      <c r="AX536" s="14" t="s">
        <v>69</v>
      </c>
      <c r="AY536" s="255" t="s">
        <v>225</v>
      </c>
    </row>
    <row r="537" s="14" customFormat="1">
      <c r="A537" s="14"/>
      <c r="B537" s="245"/>
      <c r="C537" s="246"/>
      <c r="D537" s="233" t="s">
        <v>238</v>
      </c>
      <c r="E537" s="247" t="s">
        <v>19</v>
      </c>
      <c r="F537" s="248" t="s">
        <v>691</v>
      </c>
      <c r="G537" s="246"/>
      <c r="H537" s="249">
        <v>7.4000000000000004</v>
      </c>
      <c r="I537" s="250"/>
      <c r="J537" s="246"/>
      <c r="K537" s="246"/>
      <c r="L537" s="251"/>
      <c r="M537" s="252"/>
      <c r="N537" s="253"/>
      <c r="O537" s="253"/>
      <c r="P537" s="253"/>
      <c r="Q537" s="253"/>
      <c r="R537" s="253"/>
      <c r="S537" s="253"/>
      <c r="T537" s="254"/>
      <c r="U537" s="14"/>
      <c r="V537" s="14"/>
      <c r="W537" s="14"/>
      <c r="X537" s="14"/>
      <c r="Y537" s="14"/>
      <c r="Z537" s="14"/>
      <c r="AA537" s="14"/>
      <c r="AB537" s="14"/>
      <c r="AC537" s="14"/>
      <c r="AD537" s="14"/>
      <c r="AE537" s="14"/>
      <c r="AT537" s="255" t="s">
        <v>238</v>
      </c>
      <c r="AU537" s="255" t="s">
        <v>78</v>
      </c>
      <c r="AV537" s="14" t="s">
        <v>78</v>
      </c>
      <c r="AW537" s="14" t="s">
        <v>31</v>
      </c>
      <c r="AX537" s="14" t="s">
        <v>69</v>
      </c>
      <c r="AY537" s="255" t="s">
        <v>225</v>
      </c>
    </row>
    <row r="538" s="15" customFormat="1">
      <c r="A538" s="15"/>
      <c r="B538" s="256"/>
      <c r="C538" s="257"/>
      <c r="D538" s="233" t="s">
        <v>238</v>
      </c>
      <c r="E538" s="258" t="s">
        <v>102</v>
      </c>
      <c r="F538" s="259" t="s">
        <v>243</v>
      </c>
      <c r="G538" s="257"/>
      <c r="H538" s="260">
        <v>20.600000000000001</v>
      </c>
      <c r="I538" s="261"/>
      <c r="J538" s="257"/>
      <c r="K538" s="257"/>
      <c r="L538" s="262"/>
      <c r="M538" s="263"/>
      <c r="N538" s="264"/>
      <c r="O538" s="264"/>
      <c r="P538" s="264"/>
      <c r="Q538" s="264"/>
      <c r="R538" s="264"/>
      <c r="S538" s="264"/>
      <c r="T538" s="265"/>
      <c r="U538" s="15"/>
      <c r="V538" s="15"/>
      <c r="W538" s="15"/>
      <c r="X538" s="15"/>
      <c r="Y538" s="15"/>
      <c r="Z538" s="15"/>
      <c r="AA538" s="15"/>
      <c r="AB538" s="15"/>
      <c r="AC538" s="15"/>
      <c r="AD538" s="15"/>
      <c r="AE538" s="15"/>
      <c r="AT538" s="266" t="s">
        <v>238</v>
      </c>
      <c r="AU538" s="266" t="s">
        <v>78</v>
      </c>
      <c r="AV538" s="15" t="s">
        <v>244</v>
      </c>
      <c r="AW538" s="15" t="s">
        <v>31</v>
      </c>
      <c r="AX538" s="15" t="s">
        <v>69</v>
      </c>
      <c r="AY538" s="266" t="s">
        <v>225</v>
      </c>
    </row>
    <row r="539" s="16" customFormat="1">
      <c r="A539" s="16"/>
      <c r="B539" s="267"/>
      <c r="C539" s="268"/>
      <c r="D539" s="233" t="s">
        <v>238</v>
      </c>
      <c r="E539" s="269" t="s">
        <v>19</v>
      </c>
      <c r="F539" s="270" t="s">
        <v>245</v>
      </c>
      <c r="G539" s="268"/>
      <c r="H539" s="271">
        <v>475.32999999999998</v>
      </c>
      <c r="I539" s="272"/>
      <c r="J539" s="268"/>
      <c r="K539" s="268"/>
      <c r="L539" s="273"/>
      <c r="M539" s="274"/>
      <c r="N539" s="275"/>
      <c r="O539" s="275"/>
      <c r="P539" s="275"/>
      <c r="Q539" s="275"/>
      <c r="R539" s="275"/>
      <c r="S539" s="275"/>
      <c r="T539" s="276"/>
      <c r="U539" s="16"/>
      <c r="V539" s="16"/>
      <c r="W539" s="16"/>
      <c r="X539" s="16"/>
      <c r="Y539" s="16"/>
      <c r="Z539" s="16"/>
      <c r="AA539" s="16"/>
      <c r="AB539" s="16"/>
      <c r="AC539" s="16"/>
      <c r="AD539" s="16"/>
      <c r="AE539" s="16"/>
      <c r="AT539" s="277" t="s">
        <v>238</v>
      </c>
      <c r="AU539" s="277" t="s">
        <v>78</v>
      </c>
      <c r="AV539" s="16" t="s">
        <v>232</v>
      </c>
      <c r="AW539" s="16" t="s">
        <v>31</v>
      </c>
      <c r="AX539" s="16" t="s">
        <v>76</v>
      </c>
      <c r="AY539" s="277" t="s">
        <v>225</v>
      </c>
    </row>
    <row r="540" s="2" customFormat="1" ht="16.5" customHeight="1">
      <c r="A540" s="39"/>
      <c r="B540" s="40"/>
      <c r="C540" s="278" t="s">
        <v>692</v>
      </c>
      <c r="D540" s="278" t="s">
        <v>255</v>
      </c>
      <c r="E540" s="279" t="s">
        <v>693</v>
      </c>
      <c r="F540" s="280" t="s">
        <v>694</v>
      </c>
      <c r="G540" s="281" t="s">
        <v>326</v>
      </c>
      <c r="H540" s="282">
        <v>165.92099999999999</v>
      </c>
      <c r="I540" s="283"/>
      <c r="J540" s="284">
        <f>ROUND(I540*H540,2)</f>
        <v>0</v>
      </c>
      <c r="K540" s="280" t="s">
        <v>249</v>
      </c>
      <c r="L540" s="285"/>
      <c r="M540" s="286" t="s">
        <v>19</v>
      </c>
      <c r="N540" s="287" t="s">
        <v>40</v>
      </c>
      <c r="O540" s="85"/>
      <c r="P540" s="224">
        <f>O540*H540</f>
        <v>0</v>
      </c>
      <c r="Q540" s="224">
        <v>0.00012</v>
      </c>
      <c r="R540" s="224">
        <f>Q540*H540</f>
        <v>0.019910520000000001</v>
      </c>
      <c r="S540" s="224">
        <v>0</v>
      </c>
      <c r="T540" s="225">
        <f>S540*H540</f>
        <v>0</v>
      </c>
      <c r="U540" s="39"/>
      <c r="V540" s="39"/>
      <c r="W540" s="39"/>
      <c r="X540" s="39"/>
      <c r="Y540" s="39"/>
      <c r="Z540" s="39"/>
      <c r="AA540" s="39"/>
      <c r="AB540" s="39"/>
      <c r="AC540" s="39"/>
      <c r="AD540" s="39"/>
      <c r="AE540" s="39"/>
      <c r="AR540" s="226" t="s">
        <v>259</v>
      </c>
      <c r="AT540" s="226" t="s">
        <v>255</v>
      </c>
      <c r="AU540" s="226" t="s">
        <v>78</v>
      </c>
      <c r="AY540" s="18" t="s">
        <v>225</v>
      </c>
      <c r="BE540" s="227">
        <f>IF(N540="základní",J540,0)</f>
        <v>0</v>
      </c>
      <c r="BF540" s="227">
        <f>IF(N540="snížená",J540,0)</f>
        <v>0</v>
      </c>
      <c r="BG540" s="227">
        <f>IF(N540="zákl. přenesená",J540,0)</f>
        <v>0</v>
      </c>
      <c r="BH540" s="227">
        <f>IF(N540="sníž. přenesená",J540,0)</f>
        <v>0</v>
      </c>
      <c r="BI540" s="227">
        <f>IF(N540="nulová",J540,0)</f>
        <v>0</v>
      </c>
      <c r="BJ540" s="18" t="s">
        <v>76</v>
      </c>
      <c r="BK540" s="227">
        <f>ROUND(I540*H540,2)</f>
        <v>0</v>
      </c>
      <c r="BL540" s="18" t="s">
        <v>232</v>
      </c>
      <c r="BM540" s="226" t="s">
        <v>695</v>
      </c>
    </row>
    <row r="541" s="13" customFormat="1">
      <c r="A541" s="13"/>
      <c r="B541" s="235"/>
      <c r="C541" s="236"/>
      <c r="D541" s="233" t="s">
        <v>238</v>
      </c>
      <c r="E541" s="237" t="s">
        <v>19</v>
      </c>
      <c r="F541" s="238" t="s">
        <v>516</v>
      </c>
      <c r="G541" s="236"/>
      <c r="H541" s="237" t="s">
        <v>19</v>
      </c>
      <c r="I541" s="239"/>
      <c r="J541" s="236"/>
      <c r="K541" s="236"/>
      <c r="L541" s="240"/>
      <c r="M541" s="241"/>
      <c r="N541" s="242"/>
      <c r="O541" s="242"/>
      <c r="P541" s="242"/>
      <c r="Q541" s="242"/>
      <c r="R541" s="242"/>
      <c r="S541" s="242"/>
      <c r="T541" s="243"/>
      <c r="U541" s="13"/>
      <c r="V541" s="13"/>
      <c r="W541" s="13"/>
      <c r="X541" s="13"/>
      <c r="Y541" s="13"/>
      <c r="Z541" s="13"/>
      <c r="AA541" s="13"/>
      <c r="AB541" s="13"/>
      <c r="AC541" s="13"/>
      <c r="AD541" s="13"/>
      <c r="AE541" s="13"/>
      <c r="AT541" s="244" t="s">
        <v>238</v>
      </c>
      <c r="AU541" s="244" t="s">
        <v>78</v>
      </c>
      <c r="AV541" s="13" t="s">
        <v>76</v>
      </c>
      <c r="AW541" s="13" t="s">
        <v>31</v>
      </c>
      <c r="AX541" s="13" t="s">
        <v>69</v>
      </c>
      <c r="AY541" s="244" t="s">
        <v>225</v>
      </c>
    </row>
    <row r="542" s="14" customFormat="1">
      <c r="A542" s="14"/>
      <c r="B542" s="245"/>
      <c r="C542" s="246"/>
      <c r="D542" s="233" t="s">
        <v>238</v>
      </c>
      <c r="E542" s="247" t="s">
        <v>19</v>
      </c>
      <c r="F542" s="248" t="s">
        <v>696</v>
      </c>
      <c r="G542" s="246"/>
      <c r="H542" s="249">
        <v>130.32599999999999</v>
      </c>
      <c r="I542" s="250"/>
      <c r="J542" s="246"/>
      <c r="K542" s="246"/>
      <c r="L542" s="251"/>
      <c r="M542" s="252"/>
      <c r="N542" s="253"/>
      <c r="O542" s="253"/>
      <c r="P542" s="253"/>
      <c r="Q542" s="253"/>
      <c r="R542" s="253"/>
      <c r="S542" s="253"/>
      <c r="T542" s="254"/>
      <c r="U542" s="14"/>
      <c r="V542" s="14"/>
      <c r="W542" s="14"/>
      <c r="X542" s="14"/>
      <c r="Y542" s="14"/>
      <c r="Z542" s="14"/>
      <c r="AA542" s="14"/>
      <c r="AB542" s="14"/>
      <c r="AC542" s="14"/>
      <c r="AD542" s="14"/>
      <c r="AE542" s="14"/>
      <c r="AT542" s="255" t="s">
        <v>238</v>
      </c>
      <c r="AU542" s="255" t="s">
        <v>78</v>
      </c>
      <c r="AV542" s="14" t="s">
        <v>78</v>
      </c>
      <c r="AW542" s="14" t="s">
        <v>31</v>
      </c>
      <c r="AX542" s="14" t="s">
        <v>69</v>
      </c>
      <c r="AY542" s="255" t="s">
        <v>225</v>
      </c>
    </row>
    <row r="543" s="14" customFormat="1">
      <c r="A543" s="14"/>
      <c r="B543" s="245"/>
      <c r="C543" s="246"/>
      <c r="D543" s="233" t="s">
        <v>238</v>
      </c>
      <c r="E543" s="247" t="s">
        <v>19</v>
      </c>
      <c r="F543" s="248" t="s">
        <v>697</v>
      </c>
      <c r="G543" s="246"/>
      <c r="H543" s="249">
        <v>35.594999999999999</v>
      </c>
      <c r="I543" s="250"/>
      <c r="J543" s="246"/>
      <c r="K543" s="246"/>
      <c r="L543" s="251"/>
      <c r="M543" s="252"/>
      <c r="N543" s="253"/>
      <c r="O543" s="253"/>
      <c r="P543" s="253"/>
      <c r="Q543" s="253"/>
      <c r="R543" s="253"/>
      <c r="S543" s="253"/>
      <c r="T543" s="254"/>
      <c r="U543" s="14"/>
      <c r="V543" s="14"/>
      <c r="W543" s="14"/>
      <c r="X543" s="14"/>
      <c r="Y543" s="14"/>
      <c r="Z543" s="14"/>
      <c r="AA543" s="14"/>
      <c r="AB543" s="14"/>
      <c r="AC543" s="14"/>
      <c r="AD543" s="14"/>
      <c r="AE543" s="14"/>
      <c r="AT543" s="255" t="s">
        <v>238</v>
      </c>
      <c r="AU543" s="255" t="s">
        <v>78</v>
      </c>
      <c r="AV543" s="14" t="s">
        <v>78</v>
      </c>
      <c r="AW543" s="14" t="s">
        <v>31</v>
      </c>
      <c r="AX543" s="14" t="s">
        <v>69</v>
      </c>
      <c r="AY543" s="255" t="s">
        <v>225</v>
      </c>
    </row>
    <row r="544" s="16" customFormat="1">
      <c r="A544" s="16"/>
      <c r="B544" s="267"/>
      <c r="C544" s="268"/>
      <c r="D544" s="233" t="s">
        <v>238</v>
      </c>
      <c r="E544" s="269" t="s">
        <v>19</v>
      </c>
      <c r="F544" s="270" t="s">
        <v>245</v>
      </c>
      <c r="G544" s="268"/>
      <c r="H544" s="271">
        <v>165.92099999999999</v>
      </c>
      <c r="I544" s="272"/>
      <c r="J544" s="268"/>
      <c r="K544" s="268"/>
      <c r="L544" s="273"/>
      <c r="M544" s="274"/>
      <c r="N544" s="275"/>
      <c r="O544" s="275"/>
      <c r="P544" s="275"/>
      <c r="Q544" s="275"/>
      <c r="R544" s="275"/>
      <c r="S544" s="275"/>
      <c r="T544" s="276"/>
      <c r="U544" s="16"/>
      <c r="V544" s="16"/>
      <c r="W544" s="16"/>
      <c r="X544" s="16"/>
      <c r="Y544" s="16"/>
      <c r="Z544" s="16"/>
      <c r="AA544" s="16"/>
      <c r="AB544" s="16"/>
      <c r="AC544" s="16"/>
      <c r="AD544" s="16"/>
      <c r="AE544" s="16"/>
      <c r="AT544" s="277" t="s">
        <v>238</v>
      </c>
      <c r="AU544" s="277" t="s">
        <v>78</v>
      </c>
      <c r="AV544" s="16" t="s">
        <v>232</v>
      </c>
      <c r="AW544" s="16" t="s">
        <v>31</v>
      </c>
      <c r="AX544" s="16" t="s">
        <v>76</v>
      </c>
      <c r="AY544" s="277" t="s">
        <v>225</v>
      </c>
    </row>
    <row r="545" s="2" customFormat="1" ht="16.5" customHeight="1">
      <c r="A545" s="39"/>
      <c r="B545" s="40"/>
      <c r="C545" s="278" t="s">
        <v>698</v>
      </c>
      <c r="D545" s="278" t="s">
        <v>255</v>
      </c>
      <c r="E545" s="279" t="s">
        <v>699</v>
      </c>
      <c r="F545" s="280" t="s">
        <v>700</v>
      </c>
      <c r="G545" s="281" t="s">
        <v>326</v>
      </c>
      <c r="H545" s="282">
        <v>21.629999999999999</v>
      </c>
      <c r="I545" s="283"/>
      <c r="J545" s="284">
        <f>ROUND(I545*H545,2)</f>
        <v>0</v>
      </c>
      <c r="K545" s="280" t="s">
        <v>249</v>
      </c>
      <c r="L545" s="285"/>
      <c r="M545" s="286" t="s">
        <v>19</v>
      </c>
      <c r="N545" s="287" t="s">
        <v>40</v>
      </c>
      <c r="O545" s="85"/>
      <c r="P545" s="224">
        <f>O545*H545</f>
        <v>0</v>
      </c>
      <c r="Q545" s="224">
        <v>0.00050000000000000001</v>
      </c>
      <c r="R545" s="224">
        <f>Q545*H545</f>
        <v>0.010815</v>
      </c>
      <c r="S545" s="224">
        <v>0</v>
      </c>
      <c r="T545" s="225">
        <f>S545*H545</f>
        <v>0</v>
      </c>
      <c r="U545" s="39"/>
      <c r="V545" s="39"/>
      <c r="W545" s="39"/>
      <c r="X545" s="39"/>
      <c r="Y545" s="39"/>
      <c r="Z545" s="39"/>
      <c r="AA545" s="39"/>
      <c r="AB545" s="39"/>
      <c r="AC545" s="39"/>
      <c r="AD545" s="39"/>
      <c r="AE545" s="39"/>
      <c r="AR545" s="226" t="s">
        <v>259</v>
      </c>
      <c r="AT545" s="226" t="s">
        <v>255</v>
      </c>
      <c r="AU545" s="226" t="s">
        <v>78</v>
      </c>
      <c r="AY545" s="18" t="s">
        <v>225</v>
      </c>
      <c r="BE545" s="227">
        <f>IF(N545="základní",J545,0)</f>
        <v>0</v>
      </c>
      <c r="BF545" s="227">
        <f>IF(N545="snížená",J545,0)</f>
        <v>0</v>
      </c>
      <c r="BG545" s="227">
        <f>IF(N545="zákl. přenesená",J545,0)</f>
        <v>0</v>
      </c>
      <c r="BH545" s="227">
        <f>IF(N545="sníž. přenesená",J545,0)</f>
        <v>0</v>
      </c>
      <c r="BI545" s="227">
        <f>IF(N545="nulová",J545,0)</f>
        <v>0</v>
      </c>
      <c r="BJ545" s="18" t="s">
        <v>76</v>
      </c>
      <c r="BK545" s="227">
        <f>ROUND(I545*H545,2)</f>
        <v>0</v>
      </c>
      <c r="BL545" s="18" t="s">
        <v>232</v>
      </c>
      <c r="BM545" s="226" t="s">
        <v>701</v>
      </c>
    </row>
    <row r="546" s="13" customFormat="1">
      <c r="A546" s="13"/>
      <c r="B546" s="235"/>
      <c r="C546" s="236"/>
      <c r="D546" s="233" t="s">
        <v>238</v>
      </c>
      <c r="E546" s="237" t="s">
        <v>19</v>
      </c>
      <c r="F546" s="238" t="s">
        <v>516</v>
      </c>
      <c r="G546" s="236"/>
      <c r="H546" s="237" t="s">
        <v>19</v>
      </c>
      <c r="I546" s="239"/>
      <c r="J546" s="236"/>
      <c r="K546" s="236"/>
      <c r="L546" s="240"/>
      <c r="M546" s="241"/>
      <c r="N546" s="242"/>
      <c r="O546" s="242"/>
      <c r="P546" s="242"/>
      <c r="Q546" s="242"/>
      <c r="R546" s="242"/>
      <c r="S546" s="242"/>
      <c r="T546" s="243"/>
      <c r="U546" s="13"/>
      <c r="V546" s="13"/>
      <c r="W546" s="13"/>
      <c r="X546" s="13"/>
      <c r="Y546" s="13"/>
      <c r="Z546" s="13"/>
      <c r="AA546" s="13"/>
      <c r="AB546" s="13"/>
      <c r="AC546" s="13"/>
      <c r="AD546" s="13"/>
      <c r="AE546" s="13"/>
      <c r="AT546" s="244" t="s">
        <v>238</v>
      </c>
      <c r="AU546" s="244" t="s">
        <v>78</v>
      </c>
      <c r="AV546" s="13" t="s">
        <v>76</v>
      </c>
      <c r="AW546" s="13" t="s">
        <v>31</v>
      </c>
      <c r="AX546" s="13" t="s">
        <v>69</v>
      </c>
      <c r="AY546" s="244" t="s">
        <v>225</v>
      </c>
    </row>
    <row r="547" s="14" customFormat="1">
      <c r="A547" s="14"/>
      <c r="B547" s="245"/>
      <c r="C547" s="246"/>
      <c r="D547" s="233" t="s">
        <v>238</v>
      </c>
      <c r="E547" s="247" t="s">
        <v>19</v>
      </c>
      <c r="F547" s="248" t="s">
        <v>702</v>
      </c>
      <c r="G547" s="246"/>
      <c r="H547" s="249">
        <v>21.629999999999999</v>
      </c>
      <c r="I547" s="250"/>
      <c r="J547" s="246"/>
      <c r="K547" s="246"/>
      <c r="L547" s="251"/>
      <c r="M547" s="252"/>
      <c r="N547" s="253"/>
      <c r="O547" s="253"/>
      <c r="P547" s="253"/>
      <c r="Q547" s="253"/>
      <c r="R547" s="253"/>
      <c r="S547" s="253"/>
      <c r="T547" s="254"/>
      <c r="U547" s="14"/>
      <c r="V547" s="14"/>
      <c r="W547" s="14"/>
      <c r="X547" s="14"/>
      <c r="Y547" s="14"/>
      <c r="Z547" s="14"/>
      <c r="AA547" s="14"/>
      <c r="AB547" s="14"/>
      <c r="AC547" s="14"/>
      <c r="AD547" s="14"/>
      <c r="AE547" s="14"/>
      <c r="AT547" s="255" t="s">
        <v>238</v>
      </c>
      <c r="AU547" s="255" t="s">
        <v>78</v>
      </c>
      <c r="AV547" s="14" t="s">
        <v>78</v>
      </c>
      <c r="AW547" s="14" t="s">
        <v>31</v>
      </c>
      <c r="AX547" s="14" t="s">
        <v>76</v>
      </c>
      <c r="AY547" s="255" t="s">
        <v>225</v>
      </c>
    </row>
    <row r="548" s="2" customFormat="1" ht="16.5" customHeight="1">
      <c r="A548" s="39"/>
      <c r="B548" s="40"/>
      <c r="C548" s="278" t="s">
        <v>703</v>
      </c>
      <c r="D548" s="278" t="s">
        <v>255</v>
      </c>
      <c r="E548" s="279" t="s">
        <v>704</v>
      </c>
      <c r="F548" s="280" t="s">
        <v>705</v>
      </c>
      <c r="G548" s="281" t="s">
        <v>326</v>
      </c>
      <c r="H548" s="282">
        <v>29.82</v>
      </c>
      <c r="I548" s="283"/>
      <c r="J548" s="284">
        <f>ROUND(I548*H548,2)</f>
        <v>0</v>
      </c>
      <c r="K548" s="280" t="s">
        <v>249</v>
      </c>
      <c r="L548" s="285"/>
      <c r="M548" s="286" t="s">
        <v>19</v>
      </c>
      <c r="N548" s="287" t="s">
        <v>40</v>
      </c>
      <c r="O548" s="85"/>
      <c r="P548" s="224">
        <f>O548*H548</f>
        <v>0</v>
      </c>
      <c r="Q548" s="224">
        <v>0.00020000000000000001</v>
      </c>
      <c r="R548" s="224">
        <f>Q548*H548</f>
        <v>0.0059640000000000006</v>
      </c>
      <c r="S548" s="224">
        <v>0</v>
      </c>
      <c r="T548" s="225">
        <f>S548*H548</f>
        <v>0</v>
      </c>
      <c r="U548" s="39"/>
      <c r="V548" s="39"/>
      <c r="W548" s="39"/>
      <c r="X548" s="39"/>
      <c r="Y548" s="39"/>
      <c r="Z548" s="39"/>
      <c r="AA548" s="39"/>
      <c r="AB548" s="39"/>
      <c r="AC548" s="39"/>
      <c r="AD548" s="39"/>
      <c r="AE548" s="39"/>
      <c r="AR548" s="226" t="s">
        <v>259</v>
      </c>
      <c r="AT548" s="226" t="s">
        <v>255</v>
      </c>
      <c r="AU548" s="226" t="s">
        <v>78</v>
      </c>
      <c r="AY548" s="18" t="s">
        <v>225</v>
      </c>
      <c r="BE548" s="227">
        <f>IF(N548="základní",J548,0)</f>
        <v>0</v>
      </c>
      <c r="BF548" s="227">
        <f>IF(N548="snížená",J548,0)</f>
        <v>0</v>
      </c>
      <c r="BG548" s="227">
        <f>IF(N548="zákl. přenesená",J548,0)</f>
        <v>0</v>
      </c>
      <c r="BH548" s="227">
        <f>IF(N548="sníž. přenesená",J548,0)</f>
        <v>0</v>
      </c>
      <c r="BI548" s="227">
        <f>IF(N548="nulová",J548,0)</f>
        <v>0</v>
      </c>
      <c r="BJ548" s="18" t="s">
        <v>76</v>
      </c>
      <c r="BK548" s="227">
        <f>ROUND(I548*H548,2)</f>
        <v>0</v>
      </c>
      <c r="BL548" s="18" t="s">
        <v>232</v>
      </c>
      <c r="BM548" s="226" t="s">
        <v>706</v>
      </c>
    </row>
    <row r="549" s="13" customFormat="1">
      <c r="A549" s="13"/>
      <c r="B549" s="235"/>
      <c r="C549" s="236"/>
      <c r="D549" s="233" t="s">
        <v>238</v>
      </c>
      <c r="E549" s="237" t="s">
        <v>19</v>
      </c>
      <c r="F549" s="238" t="s">
        <v>707</v>
      </c>
      <c r="G549" s="236"/>
      <c r="H549" s="237" t="s">
        <v>19</v>
      </c>
      <c r="I549" s="239"/>
      <c r="J549" s="236"/>
      <c r="K549" s="236"/>
      <c r="L549" s="240"/>
      <c r="M549" s="241"/>
      <c r="N549" s="242"/>
      <c r="O549" s="242"/>
      <c r="P549" s="242"/>
      <c r="Q549" s="242"/>
      <c r="R549" s="242"/>
      <c r="S549" s="242"/>
      <c r="T549" s="243"/>
      <c r="U549" s="13"/>
      <c r="V549" s="13"/>
      <c r="W549" s="13"/>
      <c r="X549" s="13"/>
      <c r="Y549" s="13"/>
      <c r="Z549" s="13"/>
      <c r="AA549" s="13"/>
      <c r="AB549" s="13"/>
      <c r="AC549" s="13"/>
      <c r="AD549" s="13"/>
      <c r="AE549" s="13"/>
      <c r="AT549" s="244" t="s">
        <v>238</v>
      </c>
      <c r="AU549" s="244" t="s">
        <v>78</v>
      </c>
      <c r="AV549" s="13" t="s">
        <v>76</v>
      </c>
      <c r="AW549" s="13" t="s">
        <v>31</v>
      </c>
      <c r="AX549" s="13" t="s">
        <v>69</v>
      </c>
      <c r="AY549" s="244" t="s">
        <v>225</v>
      </c>
    </row>
    <row r="550" s="13" customFormat="1">
      <c r="A550" s="13"/>
      <c r="B550" s="235"/>
      <c r="C550" s="236"/>
      <c r="D550" s="233" t="s">
        <v>238</v>
      </c>
      <c r="E550" s="237" t="s">
        <v>19</v>
      </c>
      <c r="F550" s="238" t="s">
        <v>516</v>
      </c>
      <c r="G550" s="236"/>
      <c r="H550" s="237" t="s">
        <v>19</v>
      </c>
      <c r="I550" s="239"/>
      <c r="J550" s="236"/>
      <c r="K550" s="236"/>
      <c r="L550" s="240"/>
      <c r="M550" s="241"/>
      <c r="N550" s="242"/>
      <c r="O550" s="242"/>
      <c r="P550" s="242"/>
      <c r="Q550" s="242"/>
      <c r="R550" s="242"/>
      <c r="S550" s="242"/>
      <c r="T550" s="243"/>
      <c r="U550" s="13"/>
      <c r="V550" s="13"/>
      <c r="W550" s="13"/>
      <c r="X550" s="13"/>
      <c r="Y550" s="13"/>
      <c r="Z550" s="13"/>
      <c r="AA550" s="13"/>
      <c r="AB550" s="13"/>
      <c r="AC550" s="13"/>
      <c r="AD550" s="13"/>
      <c r="AE550" s="13"/>
      <c r="AT550" s="244" t="s">
        <v>238</v>
      </c>
      <c r="AU550" s="244" t="s">
        <v>78</v>
      </c>
      <c r="AV550" s="13" t="s">
        <v>76</v>
      </c>
      <c r="AW550" s="13" t="s">
        <v>31</v>
      </c>
      <c r="AX550" s="13" t="s">
        <v>69</v>
      </c>
      <c r="AY550" s="244" t="s">
        <v>225</v>
      </c>
    </row>
    <row r="551" s="14" customFormat="1">
      <c r="A551" s="14"/>
      <c r="B551" s="245"/>
      <c r="C551" s="246"/>
      <c r="D551" s="233" t="s">
        <v>238</v>
      </c>
      <c r="E551" s="247" t="s">
        <v>19</v>
      </c>
      <c r="F551" s="248" t="s">
        <v>708</v>
      </c>
      <c r="G551" s="246"/>
      <c r="H551" s="249">
        <v>25.536000000000001</v>
      </c>
      <c r="I551" s="250"/>
      <c r="J551" s="246"/>
      <c r="K551" s="246"/>
      <c r="L551" s="251"/>
      <c r="M551" s="252"/>
      <c r="N551" s="253"/>
      <c r="O551" s="253"/>
      <c r="P551" s="253"/>
      <c r="Q551" s="253"/>
      <c r="R551" s="253"/>
      <c r="S551" s="253"/>
      <c r="T551" s="254"/>
      <c r="U551" s="14"/>
      <c r="V551" s="14"/>
      <c r="W551" s="14"/>
      <c r="X551" s="14"/>
      <c r="Y551" s="14"/>
      <c r="Z551" s="14"/>
      <c r="AA551" s="14"/>
      <c r="AB551" s="14"/>
      <c r="AC551" s="14"/>
      <c r="AD551" s="14"/>
      <c r="AE551" s="14"/>
      <c r="AT551" s="255" t="s">
        <v>238</v>
      </c>
      <c r="AU551" s="255" t="s">
        <v>78</v>
      </c>
      <c r="AV551" s="14" t="s">
        <v>78</v>
      </c>
      <c r="AW551" s="14" t="s">
        <v>31</v>
      </c>
      <c r="AX551" s="14" t="s">
        <v>69</v>
      </c>
      <c r="AY551" s="255" t="s">
        <v>225</v>
      </c>
    </row>
    <row r="552" s="14" customFormat="1">
      <c r="A552" s="14"/>
      <c r="B552" s="245"/>
      <c r="C552" s="246"/>
      <c r="D552" s="233" t="s">
        <v>238</v>
      </c>
      <c r="E552" s="247" t="s">
        <v>19</v>
      </c>
      <c r="F552" s="248" t="s">
        <v>709</v>
      </c>
      <c r="G552" s="246"/>
      <c r="H552" s="249">
        <v>4.2839999999999998</v>
      </c>
      <c r="I552" s="250"/>
      <c r="J552" s="246"/>
      <c r="K552" s="246"/>
      <c r="L552" s="251"/>
      <c r="M552" s="252"/>
      <c r="N552" s="253"/>
      <c r="O552" s="253"/>
      <c r="P552" s="253"/>
      <c r="Q552" s="253"/>
      <c r="R552" s="253"/>
      <c r="S552" s="253"/>
      <c r="T552" s="254"/>
      <c r="U552" s="14"/>
      <c r="V552" s="14"/>
      <c r="W552" s="14"/>
      <c r="X552" s="14"/>
      <c r="Y552" s="14"/>
      <c r="Z552" s="14"/>
      <c r="AA552" s="14"/>
      <c r="AB552" s="14"/>
      <c r="AC552" s="14"/>
      <c r="AD552" s="14"/>
      <c r="AE552" s="14"/>
      <c r="AT552" s="255" t="s">
        <v>238</v>
      </c>
      <c r="AU552" s="255" t="s">
        <v>78</v>
      </c>
      <c r="AV552" s="14" t="s">
        <v>78</v>
      </c>
      <c r="AW552" s="14" t="s">
        <v>31</v>
      </c>
      <c r="AX552" s="14" t="s">
        <v>69</v>
      </c>
      <c r="AY552" s="255" t="s">
        <v>225</v>
      </c>
    </row>
    <row r="553" s="16" customFormat="1">
      <c r="A553" s="16"/>
      <c r="B553" s="267"/>
      <c r="C553" s="268"/>
      <c r="D553" s="233" t="s">
        <v>238</v>
      </c>
      <c r="E553" s="269" t="s">
        <v>19</v>
      </c>
      <c r="F553" s="270" t="s">
        <v>245</v>
      </c>
      <c r="G553" s="268"/>
      <c r="H553" s="271">
        <v>29.82</v>
      </c>
      <c r="I553" s="272"/>
      <c r="J553" s="268"/>
      <c r="K553" s="268"/>
      <c r="L553" s="273"/>
      <c r="M553" s="274"/>
      <c r="N553" s="275"/>
      <c r="O553" s="275"/>
      <c r="P553" s="275"/>
      <c r="Q553" s="275"/>
      <c r="R553" s="275"/>
      <c r="S553" s="275"/>
      <c r="T553" s="276"/>
      <c r="U553" s="16"/>
      <c r="V553" s="16"/>
      <c r="W553" s="16"/>
      <c r="X553" s="16"/>
      <c r="Y553" s="16"/>
      <c r="Z553" s="16"/>
      <c r="AA553" s="16"/>
      <c r="AB553" s="16"/>
      <c r="AC553" s="16"/>
      <c r="AD553" s="16"/>
      <c r="AE553" s="16"/>
      <c r="AT553" s="277" t="s">
        <v>238</v>
      </c>
      <c r="AU553" s="277" t="s">
        <v>78</v>
      </c>
      <c r="AV553" s="16" t="s">
        <v>232</v>
      </c>
      <c r="AW553" s="16" t="s">
        <v>31</v>
      </c>
      <c r="AX553" s="16" t="s">
        <v>76</v>
      </c>
      <c r="AY553" s="277" t="s">
        <v>225</v>
      </c>
    </row>
    <row r="554" s="2" customFormat="1" ht="24.15" customHeight="1">
      <c r="A554" s="39"/>
      <c r="B554" s="40"/>
      <c r="C554" s="278" t="s">
        <v>710</v>
      </c>
      <c r="D554" s="278" t="s">
        <v>255</v>
      </c>
      <c r="E554" s="279" t="s">
        <v>711</v>
      </c>
      <c r="F554" s="280" t="s">
        <v>712</v>
      </c>
      <c r="G554" s="281" t="s">
        <v>326</v>
      </c>
      <c r="H554" s="282">
        <v>124.437</v>
      </c>
      <c r="I554" s="283"/>
      <c r="J554" s="284">
        <f>ROUND(I554*H554,2)</f>
        <v>0</v>
      </c>
      <c r="K554" s="280" t="s">
        <v>19</v>
      </c>
      <c r="L554" s="285"/>
      <c r="M554" s="286" t="s">
        <v>19</v>
      </c>
      <c r="N554" s="287" t="s">
        <v>40</v>
      </c>
      <c r="O554" s="85"/>
      <c r="P554" s="224">
        <f>O554*H554</f>
        <v>0</v>
      </c>
      <c r="Q554" s="224">
        <v>0.00020000000000000001</v>
      </c>
      <c r="R554" s="224">
        <f>Q554*H554</f>
        <v>0.0248874</v>
      </c>
      <c r="S554" s="224">
        <v>0</v>
      </c>
      <c r="T554" s="225">
        <f>S554*H554</f>
        <v>0</v>
      </c>
      <c r="U554" s="39"/>
      <c r="V554" s="39"/>
      <c r="W554" s="39"/>
      <c r="X554" s="39"/>
      <c r="Y554" s="39"/>
      <c r="Z554" s="39"/>
      <c r="AA554" s="39"/>
      <c r="AB554" s="39"/>
      <c r="AC554" s="39"/>
      <c r="AD554" s="39"/>
      <c r="AE554" s="39"/>
      <c r="AR554" s="226" t="s">
        <v>259</v>
      </c>
      <c r="AT554" s="226" t="s">
        <v>255</v>
      </c>
      <c r="AU554" s="226" t="s">
        <v>78</v>
      </c>
      <c r="AY554" s="18" t="s">
        <v>225</v>
      </c>
      <c r="BE554" s="227">
        <f>IF(N554="základní",J554,0)</f>
        <v>0</v>
      </c>
      <c r="BF554" s="227">
        <f>IF(N554="snížená",J554,0)</f>
        <v>0</v>
      </c>
      <c r="BG554" s="227">
        <f>IF(N554="zákl. přenesená",J554,0)</f>
        <v>0</v>
      </c>
      <c r="BH554" s="227">
        <f>IF(N554="sníž. přenesená",J554,0)</f>
        <v>0</v>
      </c>
      <c r="BI554" s="227">
        <f>IF(N554="nulová",J554,0)</f>
        <v>0</v>
      </c>
      <c r="BJ554" s="18" t="s">
        <v>76</v>
      </c>
      <c r="BK554" s="227">
        <f>ROUND(I554*H554,2)</f>
        <v>0</v>
      </c>
      <c r="BL554" s="18" t="s">
        <v>232</v>
      </c>
      <c r="BM554" s="226" t="s">
        <v>713</v>
      </c>
    </row>
    <row r="555" s="13" customFormat="1">
      <c r="A555" s="13"/>
      <c r="B555" s="235"/>
      <c r="C555" s="236"/>
      <c r="D555" s="233" t="s">
        <v>238</v>
      </c>
      <c r="E555" s="237" t="s">
        <v>19</v>
      </c>
      <c r="F555" s="238" t="s">
        <v>516</v>
      </c>
      <c r="G555" s="236"/>
      <c r="H555" s="237" t="s">
        <v>19</v>
      </c>
      <c r="I555" s="239"/>
      <c r="J555" s="236"/>
      <c r="K555" s="236"/>
      <c r="L555" s="240"/>
      <c r="M555" s="241"/>
      <c r="N555" s="242"/>
      <c r="O555" s="242"/>
      <c r="P555" s="242"/>
      <c r="Q555" s="242"/>
      <c r="R555" s="242"/>
      <c r="S555" s="242"/>
      <c r="T555" s="243"/>
      <c r="U555" s="13"/>
      <c r="V555" s="13"/>
      <c r="W555" s="13"/>
      <c r="X555" s="13"/>
      <c r="Y555" s="13"/>
      <c r="Z555" s="13"/>
      <c r="AA555" s="13"/>
      <c r="AB555" s="13"/>
      <c r="AC555" s="13"/>
      <c r="AD555" s="13"/>
      <c r="AE555" s="13"/>
      <c r="AT555" s="244" t="s">
        <v>238</v>
      </c>
      <c r="AU555" s="244" t="s">
        <v>78</v>
      </c>
      <c r="AV555" s="13" t="s">
        <v>76</v>
      </c>
      <c r="AW555" s="13" t="s">
        <v>31</v>
      </c>
      <c r="AX555" s="13" t="s">
        <v>69</v>
      </c>
      <c r="AY555" s="244" t="s">
        <v>225</v>
      </c>
    </row>
    <row r="556" s="14" customFormat="1">
      <c r="A556" s="14"/>
      <c r="B556" s="245"/>
      <c r="C556" s="246"/>
      <c r="D556" s="233" t="s">
        <v>238</v>
      </c>
      <c r="E556" s="247" t="s">
        <v>19</v>
      </c>
      <c r="F556" s="248" t="s">
        <v>714</v>
      </c>
      <c r="G556" s="246"/>
      <c r="H556" s="249">
        <v>55.997</v>
      </c>
      <c r="I556" s="250"/>
      <c r="J556" s="246"/>
      <c r="K556" s="246"/>
      <c r="L556" s="251"/>
      <c r="M556" s="252"/>
      <c r="N556" s="253"/>
      <c r="O556" s="253"/>
      <c r="P556" s="253"/>
      <c r="Q556" s="253"/>
      <c r="R556" s="253"/>
      <c r="S556" s="253"/>
      <c r="T556" s="254"/>
      <c r="U556" s="14"/>
      <c r="V556" s="14"/>
      <c r="W556" s="14"/>
      <c r="X556" s="14"/>
      <c r="Y556" s="14"/>
      <c r="Z556" s="14"/>
      <c r="AA556" s="14"/>
      <c r="AB556" s="14"/>
      <c r="AC556" s="14"/>
      <c r="AD556" s="14"/>
      <c r="AE556" s="14"/>
      <c r="AT556" s="255" t="s">
        <v>238</v>
      </c>
      <c r="AU556" s="255" t="s">
        <v>78</v>
      </c>
      <c r="AV556" s="14" t="s">
        <v>78</v>
      </c>
      <c r="AW556" s="14" t="s">
        <v>31</v>
      </c>
      <c r="AX556" s="14" t="s">
        <v>69</v>
      </c>
      <c r="AY556" s="255" t="s">
        <v>225</v>
      </c>
    </row>
    <row r="557" s="14" customFormat="1">
      <c r="A557" s="14"/>
      <c r="B557" s="245"/>
      <c r="C557" s="246"/>
      <c r="D557" s="233" t="s">
        <v>238</v>
      </c>
      <c r="E557" s="247" t="s">
        <v>19</v>
      </c>
      <c r="F557" s="248" t="s">
        <v>715</v>
      </c>
      <c r="G557" s="246"/>
      <c r="H557" s="249">
        <v>9.7129999999999992</v>
      </c>
      <c r="I557" s="250"/>
      <c r="J557" s="246"/>
      <c r="K557" s="246"/>
      <c r="L557" s="251"/>
      <c r="M557" s="252"/>
      <c r="N557" s="253"/>
      <c r="O557" s="253"/>
      <c r="P557" s="253"/>
      <c r="Q557" s="253"/>
      <c r="R557" s="253"/>
      <c r="S557" s="253"/>
      <c r="T557" s="254"/>
      <c r="U557" s="14"/>
      <c r="V557" s="14"/>
      <c r="W557" s="14"/>
      <c r="X557" s="14"/>
      <c r="Y557" s="14"/>
      <c r="Z557" s="14"/>
      <c r="AA557" s="14"/>
      <c r="AB557" s="14"/>
      <c r="AC557" s="14"/>
      <c r="AD557" s="14"/>
      <c r="AE557" s="14"/>
      <c r="AT557" s="255" t="s">
        <v>238</v>
      </c>
      <c r="AU557" s="255" t="s">
        <v>78</v>
      </c>
      <c r="AV557" s="14" t="s">
        <v>78</v>
      </c>
      <c r="AW557" s="14" t="s">
        <v>31</v>
      </c>
      <c r="AX557" s="14" t="s">
        <v>69</v>
      </c>
      <c r="AY557" s="255" t="s">
        <v>225</v>
      </c>
    </row>
    <row r="558" s="14" customFormat="1">
      <c r="A558" s="14"/>
      <c r="B558" s="245"/>
      <c r="C558" s="246"/>
      <c r="D558" s="233" t="s">
        <v>238</v>
      </c>
      <c r="E558" s="247" t="s">
        <v>19</v>
      </c>
      <c r="F558" s="248" t="s">
        <v>716</v>
      </c>
      <c r="G558" s="246"/>
      <c r="H558" s="249">
        <v>58.726999999999997</v>
      </c>
      <c r="I558" s="250"/>
      <c r="J558" s="246"/>
      <c r="K558" s="246"/>
      <c r="L558" s="251"/>
      <c r="M558" s="252"/>
      <c r="N558" s="253"/>
      <c r="O558" s="253"/>
      <c r="P558" s="253"/>
      <c r="Q558" s="253"/>
      <c r="R558" s="253"/>
      <c r="S558" s="253"/>
      <c r="T558" s="254"/>
      <c r="U558" s="14"/>
      <c r="V558" s="14"/>
      <c r="W558" s="14"/>
      <c r="X558" s="14"/>
      <c r="Y558" s="14"/>
      <c r="Z558" s="14"/>
      <c r="AA558" s="14"/>
      <c r="AB558" s="14"/>
      <c r="AC558" s="14"/>
      <c r="AD558" s="14"/>
      <c r="AE558" s="14"/>
      <c r="AT558" s="255" t="s">
        <v>238</v>
      </c>
      <c r="AU558" s="255" t="s">
        <v>78</v>
      </c>
      <c r="AV558" s="14" t="s">
        <v>78</v>
      </c>
      <c r="AW558" s="14" t="s">
        <v>31</v>
      </c>
      <c r="AX558" s="14" t="s">
        <v>69</v>
      </c>
      <c r="AY558" s="255" t="s">
        <v>225</v>
      </c>
    </row>
    <row r="559" s="16" customFormat="1">
      <c r="A559" s="16"/>
      <c r="B559" s="267"/>
      <c r="C559" s="268"/>
      <c r="D559" s="233" t="s">
        <v>238</v>
      </c>
      <c r="E559" s="269" t="s">
        <v>19</v>
      </c>
      <c r="F559" s="270" t="s">
        <v>245</v>
      </c>
      <c r="G559" s="268"/>
      <c r="H559" s="271">
        <v>124.437</v>
      </c>
      <c r="I559" s="272"/>
      <c r="J559" s="268"/>
      <c r="K559" s="268"/>
      <c r="L559" s="273"/>
      <c r="M559" s="274"/>
      <c r="N559" s="275"/>
      <c r="O559" s="275"/>
      <c r="P559" s="275"/>
      <c r="Q559" s="275"/>
      <c r="R559" s="275"/>
      <c r="S559" s="275"/>
      <c r="T559" s="276"/>
      <c r="U559" s="16"/>
      <c r="V559" s="16"/>
      <c r="W559" s="16"/>
      <c r="X559" s="16"/>
      <c r="Y559" s="16"/>
      <c r="Z559" s="16"/>
      <c r="AA559" s="16"/>
      <c r="AB559" s="16"/>
      <c r="AC559" s="16"/>
      <c r="AD559" s="16"/>
      <c r="AE559" s="16"/>
      <c r="AT559" s="277" t="s">
        <v>238</v>
      </c>
      <c r="AU559" s="277" t="s">
        <v>78</v>
      </c>
      <c r="AV559" s="16" t="s">
        <v>232</v>
      </c>
      <c r="AW559" s="16" t="s">
        <v>31</v>
      </c>
      <c r="AX559" s="16" t="s">
        <v>76</v>
      </c>
      <c r="AY559" s="277" t="s">
        <v>225</v>
      </c>
    </row>
    <row r="560" s="2" customFormat="1" ht="16.5" customHeight="1">
      <c r="A560" s="39"/>
      <c r="B560" s="40"/>
      <c r="C560" s="278" t="s">
        <v>717</v>
      </c>
      <c r="D560" s="278" t="s">
        <v>255</v>
      </c>
      <c r="E560" s="279" t="s">
        <v>718</v>
      </c>
      <c r="F560" s="280" t="s">
        <v>719</v>
      </c>
      <c r="G560" s="281" t="s">
        <v>326</v>
      </c>
      <c r="H560" s="282">
        <v>216.018</v>
      </c>
      <c r="I560" s="283"/>
      <c r="J560" s="284">
        <f>ROUND(I560*H560,2)</f>
        <v>0</v>
      </c>
      <c r="K560" s="280" t="s">
        <v>249</v>
      </c>
      <c r="L560" s="285"/>
      <c r="M560" s="286" t="s">
        <v>19</v>
      </c>
      <c r="N560" s="287" t="s">
        <v>40</v>
      </c>
      <c r="O560" s="85"/>
      <c r="P560" s="224">
        <f>O560*H560</f>
        <v>0</v>
      </c>
      <c r="Q560" s="224">
        <v>0.00050000000000000001</v>
      </c>
      <c r="R560" s="224">
        <f>Q560*H560</f>
        <v>0.10800900000000001</v>
      </c>
      <c r="S560" s="224">
        <v>0</v>
      </c>
      <c r="T560" s="225">
        <f>S560*H560</f>
        <v>0</v>
      </c>
      <c r="U560" s="39"/>
      <c r="V560" s="39"/>
      <c r="W560" s="39"/>
      <c r="X560" s="39"/>
      <c r="Y560" s="39"/>
      <c r="Z560" s="39"/>
      <c r="AA560" s="39"/>
      <c r="AB560" s="39"/>
      <c r="AC560" s="39"/>
      <c r="AD560" s="39"/>
      <c r="AE560" s="39"/>
      <c r="AR560" s="226" t="s">
        <v>259</v>
      </c>
      <c r="AT560" s="226" t="s">
        <v>255</v>
      </c>
      <c r="AU560" s="226" t="s">
        <v>78</v>
      </c>
      <c r="AY560" s="18" t="s">
        <v>225</v>
      </c>
      <c r="BE560" s="227">
        <f>IF(N560="základní",J560,0)</f>
        <v>0</v>
      </c>
      <c r="BF560" s="227">
        <f>IF(N560="snížená",J560,0)</f>
        <v>0</v>
      </c>
      <c r="BG560" s="227">
        <f>IF(N560="zákl. přenesená",J560,0)</f>
        <v>0</v>
      </c>
      <c r="BH560" s="227">
        <f>IF(N560="sníž. přenesená",J560,0)</f>
        <v>0</v>
      </c>
      <c r="BI560" s="227">
        <f>IF(N560="nulová",J560,0)</f>
        <v>0</v>
      </c>
      <c r="BJ560" s="18" t="s">
        <v>76</v>
      </c>
      <c r="BK560" s="227">
        <f>ROUND(I560*H560,2)</f>
        <v>0</v>
      </c>
      <c r="BL560" s="18" t="s">
        <v>232</v>
      </c>
      <c r="BM560" s="226" t="s">
        <v>720</v>
      </c>
    </row>
    <row r="561" s="13" customFormat="1">
      <c r="A561" s="13"/>
      <c r="B561" s="235"/>
      <c r="C561" s="236"/>
      <c r="D561" s="233" t="s">
        <v>238</v>
      </c>
      <c r="E561" s="237" t="s">
        <v>19</v>
      </c>
      <c r="F561" s="238" t="s">
        <v>516</v>
      </c>
      <c r="G561" s="236"/>
      <c r="H561" s="237" t="s">
        <v>19</v>
      </c>
      <c r="I561" s="239"/>
      <c r="J561" s="236"/>
      <c r="K561" s="236"/>
      <c r="L561" s="240"/>
      <c r="M561" s="241"/>
      <c r="N561" s="242"/>
      <c r="O561" s="242"/>
      <c r="P561" s="242"/>
      <c r="Q561" s="242"/>
      <c r="R561" s="242"/>
      <c r="S561" s="242"/>
      <c r="T561" s="243"/>
      <c r="U561" s="13"/>
      <c r="V561" s="13"/>
      <c r="W561" s="13"/>
      <c r="X561" s="13"/>
      <c r="Y561" s="13"/>
      <c r="Z561" s="13"/>
      <c r="AA561" s="13"/>
      <c r="AB561" s="13"/>
      <c r="AC561" s="13"/>
      <c r="AD561" s="13"/>
      <c r="AE561" s="13"/>
      <c r="AT561" s="244" t="s">
        <v>238</v>
      </c>
      <c r="AU561" s="244" t="s">
        <v>78</v>
      </c>
      <c r="AV561" s="13" t="s">
        <v>76</v>
      </c>
      <c r="AW561" s="13" t="s">
        <v>31</v>
      </c>
      <c r="AX561" s="13" t="s">
        <v>69</v>
      </c>
      <c r="AY561" s="244" t="s">
        <v>225</v>
      </c>
    </row>
    <row r="562" s="14" customFormat="1">
      <c r="A562" s="14"/>
      <c r="B562" s="245"/>
      <c r="C562" s="246"/>
      <c r="D562" s="233" t="s">
        <v>238</v>
      </c>
      <c r="E562" s="247" t="s">
        <v>19</v>
      </c>
      <c r="F562" s="248" t="s">
        <v>721</v>
      </c>
      <c r="G562" s="246"/>
      <c r="H562" s="249">
        <v>55.997</v>
      </c>
      <c r="I562" s="250"/>
      <c r="J562" s="246"/>
      <c r="K562" s="246"/>
      <c r="L562" s="251"/>
      <c r="M562" s="252"/>
      <c r="N562" s="253"/>
      <c r="O562" s="253"/>
      <c r="P562" s="253"/>
      <c r="Q562" s="253"/>
      <c r="R562" s="253"/>
      <c r="S562" s="253"/>
      <c r="T562" s="254"/>
      <c r="U562" s="14"/>
      <c r="V562" s="14"/>
      <c r="W562" s="14"/>
      <c r="X562" s="14"/>
      <c r="Y562" s="14"/>
      <c r="Z562" s="14"/>
      <c r="AA562" s="14"/>
      <c r="AB562" s="14"/>
      <c r="AC562" s="14"/>
      <c r="AD562" s="14"/>
      <c r="AE562" s="14"/>
      <c r="AT562" s="255" t="s">
        <v>238</v>
      </c>
      <c r="AU562" s="255" t="s">
        <v>78</v>
      </c>
      <c r="AV562" s="14" t="s">
        <v>78</v>
      </c>
      <c r="AW562" s="14" t="s">
        <v>31</v>
      </c>
      <c r="AX562" s="14" t="s">
        <v>69</v>
      </c>
      <c r="AY562" s="255" t="s">
        <v>225</v>
      </c>
    </row>
    <row r="563" s="14" customFormat="1">
      <c r="A563" s="14"/>
      <c r="B563" s="245"/>
      <c r="C563" s="246"/>
      <c r="D563" s="233" t="s">
        <v>238</v>
      </c>
      <c r="E563" s="247" t="s">
        <v>19</v>
      </c>
      <c r="F563" s="248" t="s">
        <v>722</v>
      </c>
      <c r="G563" s="246"/>
      <c r="H563" s="249">
        <v>13.545</v>
      </c>
      <c r="I563" s="250"/>
      <c r="J563" s="246"/>
      <c r="K563" s="246"/>
      <c r="L563" s="251"/>
      <c r="M563" s="252"/>
      <c r="N563" s="253"/>
      <c r="O563" s="253"/>
      <c r="P563" s="253"/>
      <c r="Q563" s="253"/>
      <c r="R563" s="253"/>
      <c r="S563" s="253"/>
      <c r="T563" s="254"/>
      <c r="U563" s="14"/>
      <c r="V563" s="14"/>
      <c r="W563" s="14"/>
      <c r="X563" s="14"/>
      <c r="Y563" s="14"/>
      <c r="Z563" s="14"/>
      <c r="AA563" s="14"/>
      <c r="AB563" s="14"/>
      <c r="AC563" s="14"/>
      <c r="AD563" s="14"/>
      <c r="AE563" s="14"/>
      <c r="AT563" s="255" t="s">
        <v>238</v>
      </c>
      <c r="AU563" s="255" t="s">
        <v>78</v>
      </c>
      <c r="AV563" s="14" t="s">
        <v>78</v>
      </c>
      <c r="AW563" s="14" t="s">
        <v>31</v>
      </c>
      <c r="AX563" s="14" t="s">
        <v>69</v>
      </c>
      <c r="AY563" s="255" t="s">
        <v>225</v>
      </c>
    </row>
    <row r="564" s="14" customFormat="1">
      <c r="A564" s="14"/>
      <c r="B564" s="245"/>
      <c r="C564" s="246"/>
      <c r="D564" s="233" t="s">
        <v>238</v>
      </c>
      <c r="E564" s="247" t="s">
        <v>19</v>
      </c>
      <c r="F564" s="248" t="s">
        <v>723</v>
      </c>
      <c r="G564" s="246"/>
      <c r="H564" s="249">
        <v>87.748999999999995</v>
      </c>
      <c r="I564" s="250"/>
      <c r="J564" s="246"/>
      <c r="K564" s="246"/>
      <c r="L564" s="251"/>
      <c r="M564" s="252"/>
      <c r="N564" s="253"/>
      <c r="O564" s="253"/>
      <c r="P564" s="253"/>
      <c r="Q564" s="253"/>
      <c r="R564" s="253"/>
      <c r="S564" s="253"/>
      <c r="T564" s="254"/>
      <c r="U564" s="14"/>
      <c r="V564" s="14"/>
      <c r="W564" s="14"/>
      <c r="X564" s="14"/>
      <c r="Y564" s="14"/>
      <c r="Z564" s="14"/>
      <c r="AA564" s="14"/>
      <c r="AB564" s="14"/>
      <c r="AC564" s="14"/>
      <c r="AD564" s="14"/>
      <c r="AE564" s="14"/>
      <c r="AT564" s="255" t="s">
        <v>238</v>
      </c>
      <c r="AU564" s="255" t="s">
        <v>78</v>
      </c>
      <c r="AV564" s="14" t="s">
        <v>78</v>
      </c>
      <c r="AW564" s="14" t="s">
        <v>31</v>
      </c>
      <c r="AX564" s="14" t="s">
        <v>69</v>
      </c>
      <c r="AY564" s="255" t="s">
        <v>225</v>
      </c>
    </row>
    <row r="565" s="14" customFormat="1">
      <c r="A565" s="14"/>
      <c r="B565" s="245"/>
      <c r="C565" s="246"/>
      <c r="D565" s="233" t="s">
        <v>238</v>
      </c>
      <c r="E565" s="247" t="s">
        <v>19</v>
      </c>
      <c r="F565" s="248" t="s">
        <v>716</v>
      </c>
      <c r="G565" s="246"/>
      <c r="H565" s="249">
        <v>58.726999999999997</v>
      </c>
      <c r="I565" s="250"/>
      <c r="J565" s="246"/>
      <c r="K565" s="246"/>
      <c r="L565" s="251"/>
      <c r="M565" s="252"/>
      <c r="N565" s="253"/>
      <c r="O565" s="253"/>
      <c r="P565" s="253"/>
      <c r="Q565" s="253"/>
      <c r="R565" s="253"/>
      <c r="S565" s="253"/>
      <c r="T565" s="254"/>
      <c r="U565" s="14"/>
      <c r="V565" s="14"/>
      <c r="W565" s="14"/>
      <c r="X565" s="14"/>
      <c r="Y565" s="14"/>
      <c r="Z565" s="14"/>
      <c r="AA565" s="14"/>
      <c r="AB565" s="14"/>
      <c r="AC565" s="14"/>
      <c r="AD565" s="14"/>
      <c r="AE565" s="14"/>
      <c r="AT565" s="255" t="s">
        <v>238</v>
      </c>
      <c r="AU565" s="255" t="s">
        <v>78</v>
      </c>
      <c r="AV565" s="14" t="s">
        <v>78</v>
      </c>
      <c r="AW565" s="14" t="s">
        <v>31</v>
      </c>
      <c r="AX565" s="14" t="s">
        <v>69</v>
      </c>
      <c r="AY565" s="255" t="s">
        <v>225</v>
      </c>
    </row>
    <row r="566" s="16" customFormat="1">
      <c r="A566" s="16"/>
      <c r="B566" s="267"/>
      <c r="C566" s="268"/>
      <c r="D566" s="233" t="s">
        <v>238</v>
      </c>
      <c r="E566" s="269" t="s">
        <v>19</v>
      </c>
      <c r="F566" s="270" t="s">
        <v>245</v>
      </c>
      <c r="G566" s="268"/>
      <c r="H566" s="271">
        <v>216.018</v>
      </c>
      <c r="I566" s="272"/>
      <c r="J566" s="268"/>
      <c r="K566" s="268"/>
      <c r="L566" s="273"/>
      <c r="M566" s="274"/>
      <c r="N566" s="275"/>
      <c r="O566" s="275"/>
      <c r="P566" s="275"/>
      <c r="Q566" s="275"/>
      <c r="R566" s="275"/>
      <c r="S566" s="275"/>
      <c r="T566" s="276"/>
      <c r="U566" s="16"/>
      <c r="V566" s="16"/>
      <c r="W566" s="16"/>
      <c r="X566" s="16"/>
      <c r="Y566" s="16"/>
      <c r="Z566" s="16"/>
      <c r="AA566" s="16"/>
      <c r="AB566" s="16"/>
      <c r="AC566" s="16"/>
      <c r="AD566" s="16"/>
      <c r="AE566" s="16"/>
      <c r="AT566" s="277" t="s">
        <v>238</v>
      </c>
      <c r="AU566" s="277" t="s">
        <v>78</v>
      </c>
      <c r="AV566" s="16" t="s">
        <v>232</v>
      </c>
      <c r="AW566" s="16" t="s">
        <v>31</v>
      </c>
      <c r="AX566" s="16" t="s">
        <v>76</v>
      </c>
      <c r="AY566" s="277" t="s">
        <v>225</v>
      </c>
    </row>
    <row r="567" s="2" customFormat="1" ht="33" customHeight="1">
      <c r="A567" s="39"/>
      <c r="B567" s="40"/>
      <c r="C567" s="215" t="s">
        <v>724</v>
      </c>
      <c r="D567" s="215" t="s">
        <v>227</v>
      </c>
      <c r="E567" s="216" t="s">
        <v>725</v>
      </c>
      <c r="F567" s="217" t="s">
        <v>726</v>
      </c>
      <c r="G567" s="218" t="s">
        <v>326</v>
      </c>
      <c r="H567" s="219">
        <v>448.5</v>
      </c>
      <c r="I567" s="220"/>
      <c r="J567" s="221">
        <f>ROUND(I567*H567,2)</f>
        <v>0</v>
      </c>
      <c r="K567" s="217" t="s">
        <v>249</v>
      </c>
      <c r="L567" s="45"/>
      <c r="M567" s="222" t="s">
        <v>19</v>
      </c>
      <c r="N567" s="223" t="s">
        <v>40</v>
      </c>
      <c r="O567" s="85"/>
      <c r="P567" s="224">
        <f>O567*H567</f>
        <v>0</v>
      </c>
      <c r="Q567" s="224">
        <v>0</v>
      </c>
      <c r="R567" s="224">
        <f>Q567*H567</f>
        <v>0</v>
      </c>
      <c r="S567" s="224">
        <v>0</v>
      </c>
      <c r="T567" s="225">
        <f>S567*H567</f>
        <v>0</v>
      </c>
      <c r="U567" s="39"/>
      <c r="V567" s="39"/>
      <c r="W567" s="39"/>
      <c r="X567" s="39"/>
      <c r="Y567" s="39"/>
      <c r="Z567" s="39"/>
      <c r="AA567" s="39"/>
      <c r="AB567" s="39"/>
      <c r="AC567" s="39"/>
      <c r="AD567" s="39"/>
      <c r="AE567" s="39"/>
      <c r="AR567" s="226" t="s">
        <v>232</v>
      </c>
      <c r="AT567" s="226" t="s">
        <v>227</v>
      </c>
      <c r="AU567" s="226" t="s">
        <v>78</v>
      </c>
      <c r="AY567" s="18" t="s">
        <v>225</v>
      </c>
      <c r="BE567" s="227">
        <f>IF(N567="základní",J567,0)</f>
        <v>0</v>
      </c>
      <c r="BF567" s="227">
        <f>IF(N567="snížená",J567,0)</f>
        <v>0</v>
      </c>
      <c r="BG567" s="227">
        <f>IF(N567="zákl. přenesená",J567,0)</f>
        <v>0</v>
      </c>
      <c r="BH567" s="227">
        <f>IF(N567="sníž. přenesená",J567,0)</f>
        <v>0</v>
      </c>
      <c r="BI567" s="227">
        <f>IF(N567="nulová",J567,0)</f>
        <v>0</v>
      </c>
      <c r="BJ567" s="18" t="s">
        <v>76</v>
      </c>
      <c r="BK567" s="227">
        <f>ROUND(I567*H567,2)</f>
        <v>0</v>
      </c>
      <c r="BL567" s="18" t="s">
        <v>232</v>
      </c>
      <c r="BM567" s="226" t="s">
        <v>727</v>
      </c>
    </row>
    <row r="568" s="2" customFormat="1">
      <c r="A568" s="39"/>
      <c r="B568" s="40"/>
      <c r="C568" s="41"/>
      <c r="D568" s="228" t="s">
        <v>234</v>
      </c>
      <c r="E568" s="41"/>
      <c r="F568" s="229" t="s">
        <v>728</v>
      </c>
      <c r="G568" s="41"/>
      <c r="H568" s="41"/>
      <c r="I568" s="230"/>
      <c r="J568" s="41"/>
      <c r="K568" s="41"/>
      <c r="L568" s="45"/>
      <c r="M568" s="231"/>
      <c r="N568" s="232"/>
      <c r="O568" s="85"/>
      <c r="P568" s="85"/>
      <c r="Q568" s="85"/>
      <c r="R568" s="85"/>
      <c r="S568" s="85"/>
      <c r="T568" s="86"/>
      <c r="U568" s="39"/>
      <c r="V568" s="39"/>
      <c r="W568" s="39"/>
      <c r="X568" s="39"/>
      <c r="Y568" s="39"/>
      <c r="Z568" s="39"/>
      <c r="AA568" s="39"/>
      <c r="AB568" s="39"/>
      <c r="AC568" s="39"/>
      <c r="AD568" s="39"/>
      <c r="AE568" s="39"/>
      <c r="AT568" s="18" t="s">
        <v>234</v>
      </c>
      <c r="AU568" s="18" t="s">
        <v>78</v>
      </c>
    </row>
    <row r="569" s="2" customFormat="1">
      <c r="A569" s="39"/>
      <c r="B569" s="40"/>
      <c r="C569" s="41"/>
      <c r="D569" s="233" t="s">
        <v>236</v>
      </c>
      <c r="E569" s="41"/>
      <c r="F569" s="234" t="s">
        <v>729</v>
      </c>
      <c r="G569" s="41"/>
      <c r="H569" s="41"/>
      <c r="I569" s="230"/>
      <c r="J569" s="41"/>
      <c r="K569" s="41"/>
      <c r="L569" s="45"/>
      <c r="M569" s="231"/>
      <c r="N569" s="232"/>
      <c r="O569" s="85"/>
      <c r="P569" s="85"/>
      <c r="Q569" s="85"/>
      <c r="R569" s="85"/>
      <c r="S569" s="85"/>
      <c r="T569" s="86"/>
      <c r="U569" s="39"/>
      <c r="V569" s="39"/>
      <c r="W569" s="39"/>
      <c r="X569" s="39"/>
      <c r="Y569" s="39"/>
      <c r="Z569" s="39"/>
      <c r="AA569" s="39"/>
      <c r="AB569" s="39"/>
      <c r="AC569" s="39"/>
      <c r="AD569" s="39"/>
      <c r="AE569" s="39"/>
      <c r="AT569" s="18" t="s">
        <v>236</v>
      </c>
      <c r="AU569" s="18" t="s">
        <v>78</v>
      </c>
    </row>
    <row r="570" s="13" customFormat="1">
      <c r="A570" s="13"/>
      <c r="B570" s="235"/>
      <c r="C570" s="236"/>
      <c r="D570" s="233" t="s">
        <v>238</v>
      </c>
      <c r="E570" s="237" t="s">
        <v>19</v>
      </c>
      <c r="F570" s="238" t="s">
        <v>730</v>
      </c>
      <c r="G570" s="236"/>
      <c r="H570" s="237" t="s">
        <v>19</v>
      </c>
      <c r="I570" s="239"/>
      <c r="J570" s="236"/>
      <c r="K570" s="236"/>
      <c r="L570" s="240"/>
      <c r="M570" s="241"/>
      <c r="N570" s="242"/>
      <c r="O570" s="242"/>
      <c r="P570" s="242"/>
      <c r="Q570" s="242"/>
      <c r="R570" s="242"/>
      <c r="S570" s="242"/>
      <c r="T570" s="243"/>
      <c r="U570" s="13"/>
      <c r="V570" s="13"/>
      <c r="W570" s="13"/>
      <c r="X570" s="13"/>
      <c r="Y570" s="13"/>
      <c r="Z570" s="13"/>
      <c r="AA570" s="13"/>
      <c r="AB570" s="13"/>
      <c r="AC570" s="13"/>
      <c r="AD570" s="13"/>
      <c r="AE570" s="13"/>
      <c r="AT570" s="244" t="s">
        <v>238</v>
      </c>
      <c r="AU570" s="244" t="s">
        <v>78</v>
      </c>
      <c r="AV570" s="13" t="s">
        <v>76</v>
      </c>
      <c r="AW570" s="13" t="s">
        <v>31</v>
      </c>
      <c r="AX570" s="13" t="s">
        <v>69</v>
      </c>
      <c r="AY570" s="244" t="s">
        <v>225</v>
      </c>
    </row>
    <row r="571" s="14" customFormat="1">
      <c r="A571" s="14"/>
      <c r="B571" s="245"/>
      <c r="C571" s="246"/>
      <c r="D571" s="233" t="s">
        <v>238</v>
      </c>
      <c r="E571" s="247" t="s">
        <v>19</v>
      </c>
      <c r="F571" s="248" t="s">
        <v>731</v>
      </c>
      <c r="G571" s="246"/>
      <c r="H571" s="249">
        <v>354.89999999999998</v>
      </c>
      <c r="I571" s="250"/>
      <c r="J571" s="246"/>
      <c r="K571" s="246"/>
      <c r="L571" s="251"/>
      <c r="M571" s="252"/>
      <c r="N571" s="253"/>
      <c r="O571" s="253"/>
      <c r="P571" s="253"/>
      <c r="Q571" s="253"/>
      <c r="R571" s="253"/>
      <c r="S571" s="253"/>
      <c r="T571" s="254"/>
      <c r="U571" s="14"/>
      <c r="V571" s="14"/>
      <c r="W571" s="14"/>
      <c r="X571" s="14"/>
      <c r="Y571" s="14"/>
      <c r="Z571" s="14"/>
      <c r="AA571" s="14"/>
      <c r="AB571" s="14"/>
      <c r="AC571" s="14"/>
      <c r="AD571" s="14"/>
      <c r="AE571" s="14"/>
      <c r="AT571" s="255" t="s">
        <v>238</v>
      </c>
      <c r="AU571" s="255" t="s">
        <v>78</v>
      </c>
      <c r="AV571" s="14" t="s">
        <v>78</v>
      </c>
      <c r="AW571" s="14" t="s">
        <v>31</v>
      </c>
      <c r="AX571" s="14" t="s">
        <v>69</v>
      </c>
      <c r="AY571" s="255" t="s">
        <v>225</v>
      </c>
    </row>
    <row r="572" s="14" customFormat="1">
      <c r="A572" s="14"/>
      <c r="B572" s="245"/>
      <c r="C572" s="246"/>
      <c r="D572" s="233" t="s">
        <v>238</v>
      </c>
      <c r="E572" s="247" t="s">
        <v>19</v>
      </c>
      <c r="F572" s="248" t="s">
        <v>732</v>
      </c>
      <c r="G572" s="246"/>
      <c r="H572" s="249">
        <v>93.599999999999994</v>
      </c>
      <c r="I572" s="250"/>
      <c r="J572" s="246"/>
      <c r="K572" s="246"/>
      <c r="L572" s="251"/>
      <c r="M572" s="252"/>
      <c r="N572" s="253"/>
      <c r="O572" s="253"/>
      <c r="P572" s="253"/>
      <c r="Q572" s="253"/>
      <c r="R572" s="253"/>
      <c r="S572" s="253"/>
      <c r="T572" s="254"/>
      <c r="U572" s="14"/>
      <c r="V572" s="14"/>
      <c r="W572" s="14"/>
      <c r="X572" s="14"/>
      <c r="Y572" s="14"/>
      <c r="Z572" s="14"/>
      <c r="AA572" s="14"/>
      <c r="AB572" s="14"/>
      <c r="AC572" s="14"/>
      <c r="AD572" s="14"/>
      <c r="AE572" s="14"/>
      <c r="AT572" s="255" t="s">
        <v>238</v>
      </c>
      <c r="AU572" s="255" t="s">
        <v>78</v>
      </c>
      <c r="AV572" s="14" t="s">
        <v>78</v>
      </c>
      <c r="AW572" s="14" t="s">
        <v>31</v>
      </c>
      <c r="AX572" s="14" t="s">
        <v>69</v>
      </c>
      <c r="AY572" s="255" t="s">
        <v>225</v>
      </c>
    </row>
    <row r="573" s="16" customFormat="1">
      <c r="A573" s="16"/>
      <c r="B573" s="267"/>
      <c r="C573" s="268"/>
      <c r="D573" s="233" t="s">
        <v>238</v>
      </c>
      <c r="E573" s="269" t="s">
        <v>19</v>
      </c>
      <c r="F573" s="270" t="s">
        <v>245</v>
      </c>
      <c r="G573" s="268"/>
      <c r="H573" s="271">
        <v>448.5</v>
      </c>
      <c r="I573" s="272"/>
      <c r="J573" s="268"/>
      <c r="K573" s="268"/>
      <c r="L573" s="273"/>
      <c r="M573" s="274"/>
      <c r="N573" s="275"/>
      <c r="O573" s="275"/>
      <c r="P573" s="275"/>
      <c r="Q573" s="275"/>
      <c r="R573" s="275"/>
      <c r="S573" s="275"/>
      <c r="T573" s="276"/>
      <c r="U573" s="16"/>
      <c r="V573" s="16"/>
      <c r="W573" s="16"/>
      <c r="X573" s="16"/>
      <c r="Y573" s="16"/>
      <c r="Z573" s="16"/>
      <c r="AA573" s="16"/>
      <c r="AB573" s="16"/>
      <c r="AC573" s="16"/>
      <c r="AD573" s="16"/>
      <c r="AE573" s="16"/>
      <c r="AT573" s="277" t="s">
        <v>238</v>
      </c>
      <c r="AU573" s="277" t="s">
        <v>78</v>
      </c>
      <c r="AV573" s="16" t="s">
        <v>232</v>
      </c>
      <c r="AW573" s="16" t="s">
        <v>31</v>
      </c>
      <c r="AX573" s="16" t="s">
        <v>76</v>
      </c>
      <c r="AY573" s="277" t="s">
        <v>225</v>
      </c>
    </row>
    <row r="574" s="2" customFormat="1" ht="16.5" customHeight="1">
      <c r="A574" s="39"/>
      <c r="B574" s="40"/>
      <c r="C574" s="278" t="s">
        <v>733</v>
      </c>
      <c r="D574" s="278" t="s">
        <v>255</v>
      </c>
      <c r="E574" s="279" t="s">
        <v>734</v>
      </c>
      <c r="F574" s="280" t="s">
        <v>735</v>
      </c>
      <c r="G574" s="281" t="s">
        <v>326</v>
      </c>
      <c r="H574" s="282">
        <v>235.46299999999999</v>
      </c>
      <c r="I574" s="283"/>
      <c r="J574" s="284">
        <f>ROUND(I574*H574,2)</f>
        <v>0</v>
      </c>
      <c r="K574" s="280" t="s">
        <v>249</v>
      </c>
      <c r="L574" s="285"/>
      <c r="M574" s="286" t="s">
        <v>19</v>
      </c>
      <c r="N574" s="287" t="s">
        <v>40</v>
      </c>
      <c r="O574" s="85"/>
      <c r="P574" s="224">
        <f>O574*H574</f>
        <v>0</v>
      </c>
      <c r="Q574" s="224">
        <v>4.0000000000000003E-05</v>
      </c>
      <c r="R574" s="224">
        <f>Q574*H574</f>
        <v>0.0094185199999999997</v>
      </c>
      <c r="S574" s="224">
        <v>0</v>
      </c>
      <c r="T574" s="225">
        <f>S574*H574</f>
        <v>0</v>
      </c>
      <c r="U574" s="39"/>
      <c r="V574" s="39"/>
      <c r="W574" s="39"/>
      <c r="X574" s="39"/>
      <c r="Y574" s="39"/>
      <c r="Z574" s="39"/>
      <c r="AA574" s="39"/>
      <c r="AB574" s="39"/>
      <c r="AC574" s="39"/>
      <c r="AD574" s="39"/>
      <c r="AE574" s="39"/>
      <c r="AR574" s="226" t="s">
        <v>259</v>
      </c>
      <c r="AT574" s="226" t="s">
        <v>255</v>
      </c>
      <c r="AU574" s="226" t="s">
        <v>78</v>
      </c>
      <c r="AY574" s="18" t="s">
        <v>225</v>
      </c>
      <c r="BE574" s="227">
        <f>IF(N574="základní",J574,0)</f>
        <v>0</v>
      </c>
      <c r="BF574" s="227">
        <f>IF(N574="snížená",J574,0)</f>
        <v>0</v>
      </c>
      <c r="BG574" s="227">
        <f>IF(N574="zákl. přenesená",J574,0)</f>
        <v>0</v>
      </c>
      <c r="BH574" s="227">
        <f>IF(N574="sníž. přenesená",J574,0)</f>
        <v>0</v>
      </c>
      <c r="BI574" s="227">
        <f>IF(N574="nulová",J574,0)</f>
        <v>0</v>
      </c>
      <c r="BJ574" s="18" t="s">
        <v>76</v>
      </c>
      <c r="BK574" s="227">
        <f>ROUND(I574*H574,2)</f>
        <v>0</v>
      </c>
      <c r="BL574" s="18" t="s">
        <v>232</v>
      </c>
      <c r="BM574" s="226" t="s">
        <v>736</v>
      </c>
    </row>
    <row r="575" s="13" customFormat="1">
      <c r="A575" s="13"/>
      <c r="B575" s="235"/>
      <c r="C575" s="236"/>
      <c r="D575" s="233" t="s">
        <v>238</v>
      </c>
      <c r="E575" s="237" t="s">
        <v>19</v>
      </c>
      <c r="F575" s="238" t="s">
        <v>516</v>
      </c>
      <c r="G575" s="236"/>
      <c r="H575" s="237" t="s">
        <v>19</v>
      </c>
      <c r="I575" s="239"/>
      <c r="J575" s="236"/>
      <c r="K575" s="236"/>
      <c r="L575" s="240"/>
      <c r="M575" s="241"/>
      <c r="N575" s="242"/>
      <c r="O575" s="242"/>
      <c r="P575" s="242"/>
      <c r="Q575" s="242"/>
      <c r="R575" s="242"/>
      <c r="S575" s="242"/>
      <c r="T575" s="243"/>
      <c r="U575" s="13"/>
      <c r="V575" s="13"/>
      <c r="W575" s="13"/>
      <c r="X575" s="13"/>
      <c r="Y575" s="13"/>
      <c r="Z575" s="13"/>
      <c r="AA575" s="13"/>
      <c r="AB575" s="13"/>
      <c r="AC575" s="13"/>
      <c r="AD575" s="13"/>
      <c r="AE575" s="13"/>
      <c r="AT575" s="244" t="s">
        <v>238</v>
      </c>
      <c r="AU575" s="244" t="s">
        <v>78</v>
      </c>
      <c r="AV575" s="13" t="s">
        <v>76</v>
      </c>
      <c r="AW575" s="13" t="s">
        <v>31</v>
      </c>
      <c r="AX575" s="13" t="s">
        <v>69</v>
      </c>
      <c r="AY575" s="244" t="s">
        <v>225</v>
      </c>
    </row>
    <row r="576" s="14" customFormat="1">
      <c r="A576" s="14"/>
      <c r="B576" s="245"/>
      <c r="C576" s="246"/>
      <c r="D576" s="233" t="s">
        <v>238</v>
      </c>
      <c r="E576" s="247" t="s">
        <v>19</v>
      </c>
      <c r="F576" s="248" t="s">
        <v>737</v>
      </c>
      <c r="G576" s="246"/>
      <c r="H576" s="249">
        <v>186.32300000000001</v>
      </c>
      <c r="I576" s="250"/>
      <c r="J576" s="246"/>
      <c r="K576" s="246"/>
      <c r="L576" s="251"/>
      <c r="M576" s="252"/>
      <c r="N576" s="253"/>
      <c r="O576" s="253"/>
      <c r="P576" s="253"/>
      <c r="Q576" s="253"/>
      <c r="R576" s="253"/>
      <c r="S576" s="253"/>
      <c r="T576" s="254"/>
      <c r="U576" s="14"/>
      <c r="V576" s="14"/>
      <c r="W576" s="14"/>
      <c r="X576" s="14"/>
      <c r="Y576" s="14"/>
      <c r="Z576" s="14"/>
      <c r="AA576" s="14"/>
      <c r="AB576" s="14"/>
      <c r="AC576" s="14"/>
      <c r="AD576" s="14"/>
      <c r="AE576" s="14"/>
      <c r="AT576" s="255" t="s">
        <v>238</v>
      </c>
      <c r="AU576" s="255" t="s">
        <v>78</v>
      </c>
      <c r="AV576" s="14" t="s">
        <v>78</v>
      </c>
      <c r="AW576" s="14" t="s">
        <v>31</v>
      </c>
      <c r="AX576" s="14" t="s">
        <v>69</v>
      </c>
      <c r="AY576" s="255" t="s">
        <v>225</v>
      </c>
    </row>
    <row r="577" s="14" customFormat="1">
      <c r="A577" s="14"/>
      <c r="B577" s="245"/>
      <c r="C577" s="246"/>
      <c r="D577" s="233" t="s">
        <v>238</v>
      </c>
      <c r="E577" s="247" t="s">
        <v>19</v>
      </c>
      <c r="F577" s="248" t="s">
        <v>738</v>
      </c>
      <c r="G577" s="246"/>
      <c r="H577" s="249">
        <v>49.140000000000001</v>
      </c>
      <c r="I577" s="250"/>
      <c r="J577" s="246"/>
      <c r="K577" s="246"/>
      <c r="L577" s="251"/>
      <c r="M577" s="252"/>
      <c r="N577" s="253"/>
      <c r="O577" s="253"/>
      <c r="P577" s="253"/>
      <c r="Q577" s="253"/>
      <c r="R577" s="253"/>
      <c r="S577" s="253"/>
      <c r="T577" s="254"/>
      <c r="U577" s="14"/>
      <c r="V577" s="14"/>
      <c r="W577" s="14"/>
      <c r="X577" s="14"/>
      <c r="Y577" s="14"/>
      <c r="Z577" s="14"/>
      <c r="AA577" s="14"/>
      <c r="AB577" s="14"/>
      <c r="AC577" s="14"/>
      <c r="AD577" s="14"/>
      <c r="AE577" s="14"/>
      <c r="AT577" s="255" t="s">
        <v>238</v>
      </c>
      <c r="AU577" s="255" t="s">
        <v>78</v>
      </c>
      <c r="AV577" s="14" t="s">
        <v>78</v>
      </c>
      <c r="AW577" s="14" t="s">
        <v>31</v>
      </c>
      <c r="AX577" s="14" t="s">
        <v>69</v>
      </c>
      <c r="AY577" s="255" t="s">
        <v>225</v>
      </c>
    </row>
    <row r="578" s="16" customFormat="1">
      <c r="A578" s="16"/>
      <c r="B578" s="267"/>
      <c r="C578" s="268"/>
      <c r="D578" s="233" t="s">
        <v>238</v>
      </c>
      <c r="E578" s="269" t="s">
        <v>19</v>
      </c>
      <c r="F578" s="270" t="s">
        <v>245</v>
      </c>
      <c r="G578" s="268"/>
      <c r="H578" s="271">
        <v>235.46299999999999</v>
      </c>
      <c r="I578" s="272"/>
      <c r="J578" s="268"/>
      <c r="K578" s="268"/>
      <c r="L578" s="273"/>
      <c r="M578" s="274"/>
      <c r="N578" s="275"/>
      <c r="O578" s="275"/>
      <c r="P578" s="275"/>
      <c r="Q578" s="275"/>
      <c r="R578" s="275"/>
      <c r="S578" s="275"/>
      <c r="T578" s="276"/>
      <c r="U578" s="16"/>
      <c r="V578" s="16"/>
      <c r="W578" s="16"/>
      <c r="X578" s="16"/>
      <c r="Y578" s="16"/>
      <c r="Z578" s="16"/>
      <c r="AA578" s="16"/>
      <c r="AB578" s="16"/>
      <c r="AC578" s="16"/>
      <c r="AD578" s="16"/>
      <c r="AE578" s="16"/>
      <c r="AT578" s="277" t="s">
        <v>238</v>
      </c>
      <c r="AU578" s="277" t="s">
        <v>78</v>
      </c>
      <c r="AV578" s="16" t="s">
        <v>232</v>
      </c>
      <c r="AW578" s="16" t="s">
        <v>31</v>
      </c>
      <c r="AX578" s="16" t="s">
        <v>76</v>
      </c>
      <c r="AY578" s="277" t="s">
        <v>225</v>
      </c>
    </row>
    <row r="579" s="2" customFormat="1" ht="16.5" customHeight="1">
      <c r="A579" s="39"/>
      <c r="B579" s="40"/>
      <c r="C579" s="278" t="s">
        <v>739</v>
      </c>
      <c r="D579" s="278" t="s">
        <v>255</v>
      </c>
      <c r="E579" s="279" t="s">
        <v>740</v>
      </c>
      <c r="F579" s="280" t="s">
        <v>741</v>
      </c>
      <c r="G579" s="281" t="s">
        <v>326</v>
      </c>
      <c r="H579" s="282">
        <v>235.46299999999999</v>
      </c>
      <c r="I579" s="283"/>
      <c r="J579" s="284">
        <f>ROUND(I579*H579,2)</f>
        <v>0</v>
      </c>
      <c r="K579" s="280" t="s">
        <v>249</v>
      </c>
      <c r="L579" s="285"/>
      <c r="M579" s="286" t="s">
        <v>19</v>
      </c>
      <c r="N579" s="287" t="s">
        <v>40</v>
      </c>
      <c r="O579" s="85"/>
      <c r="P579" s="224">
        <f>O579*H579</f>
        <v>0</v>
      </c>
      <c r="Q579" s="224">
        <v>0.00029999999999999997</v>
      </c>
      <c r="R579" s="224">
        <f>Q579*H579</f>
        <v>0.070638899999999991</v>
      </c>
      <c r="S579" s="224">
        <v>0</v>
      </c>
      <c r="T579" s="225">
        <f>S579*H579</f>
        <v>0</v>
      </c>
      <c r="U579" s="39"/>
      <c r="V579" s="39"/>
      <c r="W579" s="39"/>
      <c r="X579" s="39"/>
      <c r="Y579" s="39"/>
      <c r="Z579" s="39"/>
      <c r="AA579" s="39"/>
      <c r="AB579" s="39"/>
      <c r="AC579" s="39"/>
      <c r="AD579" s="39"/>
      <c r="AE579" s="39"/>
      <c r="AR579" s="226" t="s">
        <v>259</v>
      </c>
      <c r="AT579" s="226" t="s">
        <v>255</v>
      </c>
      <c r="AU579" s="226" t="s">
        <v>78</v>
      </c>
      <c r="AY579" s="18" t="s">
        <v>225</v>
      </c>
      <c r="BE579" s="227">
        <f>IF(N579="základní",J579,0)</f>
        <v>0</v>
      </c>
      <c r="BF579" s="227">
        <f>IF(N579="snížená",J579,0)</f>
        <v>0</v>
      </c>
      <c r="BG579" s="227">
        <f>IF(N579="zákl. přenesená",J579,0)</f>
        <v>0</v>
      </c>
      <c r="BH579" s="227">
        <f>IF(N579="sníž. přenesená",J579,0)</f>
        <v>0</v>
      </c>
      <c r="BI579" s="227">
        <f>IF(N579="nulová",J579,0)</f>
        <v>0</v>
      </c>
      <c r="BJ579" s="18" t="s">
        <v>76</v>
      </c>
      <c r="BK579" s="227">
        <f>ROUND(I579*H579,2)</f>
        <v>0</v>
      </c>
      <c r="BL579" s="18" t="s">
        <v>232</v>
      </c>
      <c r="BM579" s="226" t="s">
        <v>742</v>
      </c>
    </row>
    <row r="580" s="13" customFormat="1">
      <c r="A580" s="13"/>
      <c r="B580" s="235"/>
      <c r="C580" s="236"/>
      <c r="D580" s="233" t="s">
        <v>238</v>
      </c>
      <c r="E580" s="237" t="s">
        <v>19</v>
      </c>
      <c r="F580" s="238" t="s">
        <v>516</v>
      </c>
      <c r="G580" s="236"/>
      <c r="H580" s="237" t="s">
        <v>19</v>
      </c>
      <c r="I580" s="239"/>
      <c r="J580" s="236"/>
      <c r="K580" s="236"/>
      <c r="L580" s="240"/>
      <c r="M580" s="241"/>
      <c r="N580" s="242"/>
      <c r="O580" s="242"/>
      <c r="P580" s="242"/>
      <c r="Q580" s="242"/>
      <c r="R580" s="242"/>
      <c r="S580" s="242"/>
      <c r="T580" s="243"/>
      <c r="U580" s="13"/>
      <c r="V580" s="13"/>
      <c r="W580" s="13"/>
      <c r="X580" s="13"/>
      <c r="Y580" s="13"/>
      <c r="Z580" s="13"/>
      <c r="AA580" s="13"/>
      <c r="AB580" s="13"/>
      <c r="AC580" s="13"/>
      <c r="AD580" s="13"/>
      <c r="AE580" s="13"/>
      <c r="AT580" s="244" t="s">
        <v>238</v>
      </c>
      <c r="AU580" s="244" t="s">
        <v>78</v>
      </c>
      <c r="AV580" s="13" t="s">
        <v>76</v>
      </c>
      <c r="AW580" s="13" t="s">
        <v>31</v>
      </c>
      <c r="AX580" s="13" t="s">
        <v>69</v>
      </c>
      <c r="AY580" s="244" t="s">
        <v>225</v>
      </c>
    </row>
    <row r="581" s="14" customFormat="1">
      <c r="A581" s="14"/>
      <c r="B581" s="245"/>
      <c r="C581" s="246"/>
      <c r="D581" s="233" t="s">
        <v>238</v>
      </c>
      <c r="E581" s="247" t="s">
        <v>19</v>
      </c>
      <c r="F581" s="248" t="s">
        <v>737</v>
      </c>
      <c r="G581" s="246"/>
      <c r="H581" s="249">
        <v>186.32300000000001</v>
      </c>
      <c r="I581" s="250"/>
      <c r="J581" s="246"/>
      <c r="K581" s="246"/>
      <c r="L581" s="251"/>
      <c r="M581" s="252"/>
      <c r="N581" s="253"/>
      <c r="O581" s="253"/>
      <c r="P581" s="253"/>
      <c r="Q581" s="253"/>
      <c r="R581" s="253"/>
      <c r="S581" s="253"/>
      <c r="T581" s="254"/>
      <c r="U581" s="14"/>
      <c r="V581" s="14"/>
      <c r="W581" s="14"/>
      <c r="X581" s="14"/>
      <c r="Y581" s="14"/>
      <c r="Z581" s="14"/>
      <c r="AA581" s="14"/>
      <c r="AB581" s="14"/>
      <c r="AC581" s="14"/>
      <c r="AD581" s="14"/>
      <c r="AE581" s="14"/>
      <c r="AT581" s="255" t="s">
        <v>238</v>
      </c>
      <c r="AU581" s="255" t="s">
        <v>78</v>
      </c>
      <c r="AV581" s="14" t="s">
        <v>78</v>
      </c>
      <c r="AW581" s="14" t="s">
        <v>31</v>
      </c>
      <c r="AX581" s="14" t="s">
        <v>69</v>
      </c>
      <c r="AY581" s="255" t="s">
        <v>225</v>
      </c>
    </row>
    <row r="582" s="14" customFormat="1">
      <c r="A582" s="14"/>
      <c r="B582" s="245"/>
      <c r="C582" s="246"/>
      <c r="D582" s="233" t="s">
        <v>238</v>
      </c>
      <c r="E582" s="247" t="s">
        <v>19</v>
      </c>
      <c r="F582" s="248" t="s">
        <v>738</v>
      </c>
      <c r="G582" s="246"/>
      <c r="H582" s="249">
        <v>49.140000000000001</v>
      </c>
      <c r="I582" s="250"/>
      <c r="J582" s="246"/>
      <c r="K582" s="246"/>
      <c r="L582" s="251"/>
      <c r="M582" s="252"/>
      <c r="N582" s="253"/>
      <c r="O582" s="253"/>
      <c r="P582" s="253"/>
      <c r="Q582" s="253"/>
      <c r="R582" s="253"/>
      <c r="S582" s="253"/>
      <c r="T582" s="254"/>
      <c r="U582" s="14"/>
      <c r="V582" s="14"/>
      <c r="W582" s="14"/>
      <c r="X582" s="14"/>
      <c r="Y582" s="14"/>
      <c r="Z582" s="14"/>
      <c r="AA582" s="14"/>
      <c r="AB582" s="14"/>
      <c r="AC582" s="14"/>
      <c r="AD582" s="14"/>
      <c r="AE582" s="14"/>
      <c r="AT582" s="255" t="s">
        <v>238</v>
      </c>
      <c r="AU582" s="255" t="s">
        <v>78</v>
      </c>
      <c r="AV582" s="14" t="s">
        <v>78</v>
      </c>
      <c r="AW582" s="14" t="s">
        <v>31</v>
      </c>
      <c r="AX582" s="14" t="s">
        <v>69</v>
      </c>
      <c r="AY582" s="255" t="s">
        <v>225</v>
      </c>
    </row>
    <row r="583" s="16" customFormat="1">
      <c r="A583" s="16"/>
      <c r="B583" s="267"/>
      <c r="C583" s="268"/>
      <c r="D583" s="233" t="s">
        <v>238</v>
      </c>
      <c r="E583" s="269" t="s">
        <v>19</v>
      </c>
      <c r="F583" s="270" t="s">
        <v>245</v>
      </c>
      <c r="G583" s="268"/>
      <c r="H583" s="271">
        <v>235.46299999999999</v>
      </c>
      <c r="I583" s="272"/>
      <c r="J583" s="268"/>
      <c r="K583" s="268"/>
      <c r="L583" s="273"/>
      <c r="M583" s="274"/>
      <c r="N583" s="275"/>
      <c r="O583" s="275"/>
      <c r="P583" s="275"/>
      <c r="Q583" s="275"/>
      <c r="R583" s="275"/>
      <c r="S583" s="275"/>
      <c r="T583" s="276"/>
      <c r="U583" s="16"/>
      <c r="V583" s="16"/>
      <c r="W583" s="16"/>
      <c r="X583" s="16"/>
      <c r="Y583" s="16"/>
      <c r="Z583" s="16"/>
      <c r="AA583" s="16"/>
      <c r="AB583" s="16"/>
      <c r="AC583" s="16"/>
      <c r="AD583" s="16"/>
      <c r="AE583" s="16"/>
      <c r="AT583" s="277" t="s">
        <v>238</v>
      </c>
      <c r="AU583" s="277" t="s">
        <v>78</v>
      </c>
      <c r="AV583" s="16" t="s">
        <v>232</v>
      </c>
      <c r="AW583" s="16" t="s">
        <v>31</v>
      </c>
      <c r="AX583" s="16" t="s">
        <v>76</v>
      </c>
      <c r="AY583" s="277" t="s">
        <v>225</v>
      </c>
    </row>
    <row r="584" s="2" customFormat="1" ht="24.15" customHeight="1">
      <c r="A584" s="39"/>
      <c r="B584" s="40"/>
      <c r="C584" s="215" t="s">
        <v>743</v>
      </c>
      <c r="D584" s="215" t="s">
        <v>227</v>
      </c>
      <c r="E584" s="216" t="s">
        <v>744</v>
      </c>
      <c r="F584" s="217" t="s">
        <v>745</v>
      </c>
      <c r="G584" s="218" t="s">
        <v>290</v>
      </c>
      <c r="H584" s="219">
        <v>50.298999999999999</v>
      </c>
      <c r="I584" s="220"/>
      <c r="J584" s="221">
        <f>ROUND(I584*H584,2)</f>
        <v>0</v>
      </c>
      <c r="K584" s="217" t="s">
        <v>231</v>
      </c>
      <c r="L584" s="45"/>
      <c r="M584" s="222" t="s">
        <v>19</v>
      </c>
      <c r="N584" s="223" t="s">
        <v>40</v>
      </c>
      <c r="O584" s="85"/>
      <c r="P584" s="224">
        <f>O584*H584</f>
        <v>0</v>
      </c>
      <c r="Q584" s="224">
        <v>0.00348</v>
      </c>
      <c r="R584" s="224">
        <f>Q584*H584</f>
        <v>0.17504052000000001</v>
      </c>
      <c r="S584" s="224">
        <v>0</v>
      </c>
      <c r="T584" s="225">
        <f>S584*H584</f>
        <v>0</v>
      </c>
      <c r="U584" s="39"/>
      <c r="V584" s="39"/>
      <c r="W584" s="39"/>
      <c r="X584" s="39"/>
      <c r="Y584" s="39"/>
      <c r="Z584" s="39"/>
      <c r="AA584" s="39"/>
      <c r="AB584" s="39"/>
      <c r="AC584" s="39"/>
      <c r="AD584" s="39"/>
      <c r="AE584" s="39"/>
      <c r="AR584" s="226" t="s">
        <v>232</v>
      </c>
      <c r="AT584" s="226" t="s">
        <v>227</v>
      </c>
      <c r="AU584" s="226" t="s">
        <v>78</v>
      </c>
      <c r="AY584" s="18" t="s">
        <v>225</v>
      </c>
      <c r="BE584" s="227">
        <f>IF(N584="základní",J584,0)</f>
        <v>0</v>
      </c>
      <c r="BF584" s="227">
        <f>IF(N584="snížená",J584,0)</f>
        <v>0</v>
      </c>
      <c r="BG584" s="227">
        <f>IF(N584="zákl. přenesená",J584,0)</f>
        <v>0</v>
      </c>
      <c r="BH584" s="227">
        <f>IF(N584="sníž. přenesená",J584,0)</f>
        <v>0</v>
      </c>
      <c r="BI584" s="227">
        <f>IF(N584="nulová",J584,0)</f>
        <v>0</v>
      </c>
      <c r="BJ584" s="18" t="s">
        <v>76</v>
      </c>
      <c r="BK584" s="227">
        <f>ROUND(I584*H584,2)</f>
        <v>0</v>
      </c>
      <c r="BL584" s="18" t="s">
        <v>232</v>
      </c>
      <c r="BM584" s="226" t="s">
        <v>746</v>
      </c>
    </row>
    <row r="585" s="2" customFormat="1">
      <c r="A585" s="39"/>
      <c r="B585" s="40"/>
      <c r="C585" s="41"/>
      <c r="D585" s="228" t="s">
        <v>234</v>
      </c>
      <c r="E585" s="41"/>
      <c r="F585" s="229" t="s">
        <v>747</v>
      </c>
      <c r="G585" s="41"/>
      <c r="H585" s="41"/>
      <c r="I585" s="230"/>
      <c r="J585" s="41"/>
      <c r="K585" s="41"/>
      <c r="L585" s="45"/>
      <c r="M585" s="231"/>
      <c r="N585" s="232"/>
      <c r="O585" s="85"/>
      <c r="P585" s="85"/>
      <c r="Q585" s="85"/>
      <c r="R585" s="85"/>
      <c r="S585" s="85"/>
      <c r="T585" s="86"/>
      <c r="U585" s="39"/>
      <c r="V585" s="39"/>
      <c r="W585" s="39"/>
      <c r="X585" s="39"/>
      <c r="Y585" s="39"/>
      <c r="Z585" s="39"/>
      <c r="AA585" s="39"/>
      <c r="AB585" s="39"/>
      <c r="AC585" s="39"/>
      <c r="AD585" s="39"/>
      <c r="AE585" s="39"/>
      <c r="AT585" s="18" t="s">
        <v>234</v>
      </c>
      <c r="AU585" s="18" t="s">
        <v>78</v>
      </c>
    </row>
    <row r="586" s="14" customFormat="1">
      <c r="A586" s="14"/>
      <c r="B586" s="245"/>
      <c r="C586" s="246"/>
      <c r="D586" s="233" t="s">
        <v>238</v>
      </c>
      <c r="E586" s="247" t="s">
        <v>19</v>
      </c>
      <c r="F586" s="248" t="s">
        <v>748</v>
      </c>
      <c r="G586" s="246"/>
      <c r="H586" s="249">
        <v>17.065999999999999</v>
      </c>
      <c r="I586" s="250"/>
      <c r="J586" s="246"/>
      <c r="K586" s="246"/>
      <c r="L586" s="251"/>
      <c r="M586" s="252"/>
      <c r="N586" s="253"/>
      <c r="O586" s="253"/>
      <c r="P586" s="253"/>
      <c r="Q586" s="253"/>
      <c r="R586" s="253"/>
      <c r="S586" s="253"/>
      <c r="T586" s="254"/>
      <c r="U586" s="14"/>
      <c r="V586" s="14"/>
      <c r="W586" s="14"/>
      <c r="X586" s="14"/>
      <c r="Y586" s="14"/>
      <c r="Z586" s="14"/>
      <c r="AA586" s="14"/>
      <c r="AB586" s="14"/>
      <c r="AC586" s="14"/>
      <c r="AD586" s="14"/>
      <c r="AE586" s="14"/>
      <c r="AT586" s="255" t="s">
        <v>238</v>
      </c>
      <c r="AU586" s="255" t="s">
        <v>78</v>
      </c>
      <c r="AV586" s="14" t="s">
        <v>78</v>
      </c>
      <c r="AW586" s="14" t="s">
        <v>31</v>
      </c>
      <c r="AX586" s="14" t="s">
        <v>69</v>
      </c>
      <c r="AY586" s="255" t="s">
        <v>225</v>
      </c>
    </row>
    <row r="587" s="14" customFormat="1">
      <c r="A587" s="14"/>
      <c r="B587" s="245"/>
      <c r="C587" s="246"/>
      <c r="D587" s="233" t="s">
        <v>238</v>
      </c>
      <c r="E587" s="247" t="s">
        <v>19</v>
      </c>
      <c r="F587" s="248" t="s">
        <v>749</v>
      </c>
      <c r="G587" s="246"/>
      <c r="H587" s="249">
        <v>4.3860000000000001</v>
      </c>
      <c r="I587" s="250"/>
      <c r="J587" s="246"/>
      <c r="K587" s="246"/>
      <c r="L587" s="251"/>
      <c r="M587" s="252"/>
      <c r="N587" s="253"/>
      <c r="O587" s="253"/>
      <c r="P587" s="253"/>
      <c r="Q587" s="253"/>
      <c r="R587" s="253"/>
      <c r="S587" s="253"/>
      <c r="T587" s="254"/>
      <c r="U587" s="14"/>
      <c r="V587" s="14"/>
      <c r="W587" s="14"/>
      <c r="X587" s="14"/>
      <c r="Y587" s="14"/>
      <c r="Z587" s="14"/>
      <c r="AA587" s="14"/>
      <c r="AB587" s="14"/>
      <c r="AC587" s="14"/>
      <c r="AD587" s="14"/>
      <c r="AE587" s="14"/>
      <c r="AT587" s="255" t="s">
        <v>238</v>
      </c>
      <c r="AU587" s="255" t="s">
        <v>78</v>
      </c>
      <c r="AV587" s="14" t="s">
        <v>78</v>
      </c>
      <c r="AW587" s="14" t="s">
        <v>31</v>
      </c>
      <c r="AX587" s="14" t="s">
        <v>69</v>
      </c>
      <c r="AY587" s="255" t="s">
        <v>225</v>
      </c>
    </row>
    <row r="588" s="14" customFormat="1">
      <c r="A588" s="14"/>
      <c r="B588" s="245"/>
      <c r="C588" s="246"/>
      <c r="D588" s="233" t="s">
        <v>238</v>
      </c>
      <c r="E588" s="247" t="s">
        <v>19</v>
      </c>
      <c r="F588" s="248" t="s">
        <v>125</v>
      </c>
      <c r="G588" s="246"/>
      <c r="H588" s="249">
        <v>28.847000000000001</v>
      </c>
      <c r="I588" s="250"/>
      <c r="J588" s="246"/>
      <c r="K588" s="246"/>
      <c r="L588" s="251"/>
      <c r="M588" s="252"/>
      <c r="N588" s="253"/>
      <c r="O588" s="253"/>
      <c r="P588" s="253"/>
      <c r="Q588" s="253"/>
      <c r="R588" s="253"/>
      <c r="S588" s="253"/>
      <c r="T588" s="254"/>
      <c r="U588" s="14"/>
      <c r="V588" s="14"/>
      <c r="W588" s="14"/>
      <c r="X588" s="14"/>
      <c r="Y588" s="14"/>
      <c r="Z588" s="14"/>
      <c r="AA588" s="14"/>
      <c r="AB588" s="14"/>
      <c r="AC588" s="14"/>
      <c r="AD588" s="14"/>
      <c r="AE588" s="14"/>
      <c r="AT588" s="255" t="s">
        <v>238</v>
      </c>
      <c r="AU588" s="255" t="s">
        <v>78</v>
      </c>
      <c r="AV588" s="14" t="s">
        <v>78</v>
      </c>
      <c r="AW588" s="14" t="s">
        <v>31</v>
      </c>
      <c r="AX588" s="14" t="s">
        <v>69</v>
      </c>
      <c r="AY588" s="255" t="s">
        <v>225</v>
      </c>
    </row>
    <row r="589" s="16" customFormat="1">
      <c r="A589" s="16"/>
      <c r="B589" s="267"/>
      <c r="C589" s="268"/>
      <c r="D589" s="233" t="s">
        <v>238</v>
      </c>
      <c r="E589" s="269" t="s">
        <v>19</v>
      </c>
      <c r="F589" s="270" t="s">
        <v>245</v>
      </c>
      <c r="G589" s="268"/>
      <c r="H589" s="271">
        <v>50.298999999999999</v>
      </c>
      <c r="I589" s="272"/>
      <c r="J589" s="268"/>
      <c r="K589" s="268"/>
      <c r="L589" s="273"/>
      <c r="M589" s="274"/>
      <c r="N589" s="275"/>
      <c r="O589" s="275"/>
      <c r="P589" s="275"/>
      <c r="Q589" s="275"/>
      <c r="R589" s="275"/>
      <c r="S589" s="275"/>
      <c r="T589" s="276"/>
      <c r="U589" s="16"/>
      <c r="V589" s="16"/>
      <c r="W589" s="16"/>
      <c r="X589" s="16"/>
      <c r="Y589" s="16"/>
      <c r="Z589" s="16"/>
      <c r="AA589" s="16"/>
      <c r="AB589" s="16"/>
      <c r="AC589" s="16"/>
      <c r="AD589" s="16"/>
      <c r="AE589" s="16"/>
      <c r="AT589" s="277" t="s">
        <v>238</v>
      </c>
      <c r="AU589" s="277" t="s">
        <v>78</v>
      </c>
      <c r="AV589" s="16" t="s">
        <v>232</v>
      </c>
      <c r="AW589" s="16" t="s">
        <v>31</v>
      </c>
      <c r="AX589" s="16" t="s">
        <v>76</v>
      </c>
      <c r="AY589" s="277" t="s">
        <v>225</v>
      </c>
    </row>
    <row r="590" s="2" customFormat="1" ht="24.15" customHeight="1">
      <c r="A590" s="39"/>
      <c r="B590" s="40"/>
      <c r="C590" s="215" t="s">
        <v>750</v>
      </c>
      <c r="D590" s="215" t="s">
        <v>227</v>
      </c>
      <c r="E590" s="216" t="s">
        <v>751</v>
      </c>
      <c r="F590" s="217" t="s">
        <v>752</v>
      </c>
      <c r="G590" s="218" t="s">
        <v>290</v>
      </c>
      <c r="H590" s="219">
        <v>514.73500000000001</v>
      </c>
      <c r="I590" s="220"/>
      <c r="J590" s="221">
        <f>ROUND(I590*H590,2)</f>
        <v>0</v>
      </c>
      <c r="K590" s="217" t="s">
        <v>231</v>
      </c>
      <c r="L590" s="45"/>
      <c r="M590" s="222" t="s">
        <v>19</v>
      </c>
      <c r="N590" s="223" t="s">
        <v>40</v>
      </c>
      <c r="O590" s="85"/>
      <c r="P590" s="224">
        <f>O590*H590</f>
        <v>0</v>
      </c>
      <c r="Q590" s="224">
        <v>0.00348</v>
      </c>
      <c r="R590" s="224">
        <f>Q590*H590</f>
        <v>1.7912778</v>
      </c>
      <c r="S590" s="224">
        <v>0</v>
      </c>
      <c r="T590" s="225">
        <f>S590*H590</f>
        <v>0</v>
      </c>
      <c r="U590" s="39"/>
      <c r="V590" s="39"/>
      <c r="W590" s="39"/>
      <c r="X590" s="39"/>
      <c r="Y590" s="39"/>
      <c r="Z590" s="39"/>
      <c r="AA590" s="39"/>
      <c r="AB590" s="39"/>
      <c r="AC590" s="39"/>
      <c r="AD590" s="39"/>
      <c r="AE590" s="39"/>
      <c r="AR590" s="226" t="s">
        <v>232</v>
      </c>
      <c r="AT590" s="226" t="s">
        <v>227</v>
      </c>
      <c r="AU590" s="226" t="s">
        <v>78</v>
      </c>
      <c r="AY590" s="18" t="s">
        <v>225</v>
      </c>
      <c r="BE590" s="227">
        <f>IF(N590="základní",J590,0)</f>
        <v>0</v>
      </c>
      <c r="BF590" s="227">
        <f>IF(N590="snížená",J590,0)</f>
        <v>0</v>
      </c>
      <c r="BG590" s="227">
        <f>IF(N590="zákl. přenesená",J590,0)</f>
        <v>0</v>
      </c>
      <c r="BH590" s="227">
        <f>IF(N590="sníž. přenesená",J590,0)</f>
        <v>0</v>
      </c>
      <c r="BI590" s="227">
        <f>IF(N590="nulová",J590,0)</f>
        <v>0</v>
      </c>
      <c r="BJ590" s="18" t="s">
        <v>76</v>
      </c>
      <c r="BK590" s="227">
        <f>ROUND(I590*H590,2)</f>
        <v>0</v>
      </c>
      <c r="BL590" s="18" t="s">
        <v>232</v>
      </c>
      <c r="BM590" s="226" t="s">
        <v>753</v>
      </c>
    </row>
    <row r="591" s="2" customFormat="1">
      <c r="A591" s="39"/>
      <c r="B591" s="40"/>
      <c r="C591" s="41"/>
      <c r="D591" s="228" t="s">
        <v>234</v>
      </c>
      <c r="E591" s="41"/>
      <c r="F591" s="229" t="s">
        <v>754</v>
      </c>
      <c r="G591" s="41"/>
      <c r="H591" s="41"/>
      <c r="I591" s="230"/>
      <c r="J591" s="41"/>
      <c r="K591" s="41"/>
      <c r="L591" s="45"/>
      <c r="M591" s="231"/>
      <c r="N591" s="232"/>
      <c r="O591" s="85"/>
      <c r="P591" s="85"/>
      <c r="Q591" s="85"/>
      <c r="R591" s="85"/>
      <c r="S591" s="85"/>
      <c r="T591" s="86"/>
      <c r="U591" s="39"/>
      <c r="V591" s="39"/>
      <c r="W591" s="39"/>
      <c r="X591" s="39"/>
      <c r="Y591" s="39"/>
      <c r="Z591" s="39"/>
      <c r="AA591" s="39"/>
      <c r="AB591" s="39"/>
      <c r="AC591" s="39"/>
      <c r="AD591" s="39"/>
      <c r="AE591" s="39"/>
      <c r="AT591" s="18" t="s">
        <v>234</v>
      </c>
      <c r="AU591" s="18" t="s">
        <v>78</v>
      </c>
    </row>
    <row r="592" s="14" customFormat="1">
      <c r="A592" s="14"/>
      <c r="B592" s="245"/>
      <c r="C592" s="246"/>
      <c r="D592" s="233" t="s">
        <v>238</v>
      </c>
      <c r="E592" s="247" t="s">
        <v>19</v>
      </c>
      <c r="F592" s="248" t="s">
        <v>755</v>
      </c>
      <c r="G592" s="246"/>
      <c r="H592" s="249">
        <v>430.03300000000002</v>
      </c>
      <c r="I592" s="250"/>
      <c r="J592" s="246"/>
      <c r="K592" s="246"/>
      <c r="L592" s="251"/>
      <c r="M592" s="252"/>
      <c r="N592" s="253"/>
      <c r="O592" s="253"/>
      <c r="P592" s="253"/>
      <c r="Q592" s="253"/>
      <c r="R592" s="253"/>
      <c r="S592" s="253"/>
      <c r="T592" s="254"/>
      <c r="U592" s="14"/>
      <c r="V592" s="14"/>
      <c r="W592" s="14"/>
      <c r="X592" s="14"/>
      <c r="Y592" s="14"/>
      <c r="Z592" s="14"/>
      <c r="AA592" s="14"/>
      <c r="AB592" s="14"/>
      <c r="AC592" s="14"/>
      <c r="AD592" s="14"/>
      <c r="AE592" s="14"/>
      <c r="AT592" s="255" t="s">
        <v>238</v>
      </c>
      <c r="AU592" s="255" t="s">
        <v>78</v>
      </c>
      <c r="AV592" s="14" t="s">
        <v>78</v>
      </c>
      <c r="AW592" s="14" t="s">
        <v>31</v>
      </c>
      <c r="AX592" s="14" t="s">
        <v>69</v>
      </c>
      <c r="AY592" s="255" t="s">
        <v>225</v>
      </c>
    </row>
    <row r="593" s="14" customFormat="1">
      <c r="A593" s="14"/>
      <c r="B593" s="245"/>
      <c r="C593" s="246"/>
      <c r="D593" s="233" t="s">
        <v>238</v>
      </c>
      <c r="E593" s="247" t="s">
        <v>19</v>
      </c>
      <c r="F593" s="248" t="s">
        <v>756</v>
      </c>
      <c r="G593" s="246"/>
      <c r="H593" s="249">
        <v>39.718000000000004</v>
      </c>
      <c r="I593" s="250"/>
      <c r="J593" s="246"/>
      <c r="K593" s="246"/>
      <c r="L593" s="251"/>
      <c r="M593" s="252"/>
      <c r="N593" s="253"/>
      <c r="O593" s="253"/>
      <c r="P593" s="253"/>
      <c r="Q593" s="253"/>
      <c r="R593" s="253"/>
      <c r="S593" s="253"/>
      <c r="T593" s="254"/>
      <c r="U593" s="14"/>
      <c r="V593" s="14"/>
      <c r="W593" s="14"/>
      <c r="X593" s="14"/>
      <c r="Y593" s="14"/>
      <c r="Z593" s="14"/>
      <c r="AA593" s="14"/>
      <c r="AB593" s="14"/>
      <c r="AC593" s="14"/>
      <c r="AD593" s="14"/>
      <c r="AE593" s="14"/>
      <c r="AT593" s="255" t="s">
        <v>238</v>
      </c>
      <c r="AU593" s="255" t="s">
        <v>78</v>
      </c>
      <c r="AV593" s="14" t="s">
        <v>78</v>
      </c>
      <c r="AW593" s="14" t="s">
        <v>31</v>
      </c>
      <c r="AX593" s="14" t="s">
        <v>69</v>
      </c>
      <c r="AY593" s="255" t="s">
        <v>225</v>
      </c>
    </row>
    <row r="594" s="14" customFormat="1">
      <c r="A594" s="14"/>
      <c r="B594" s="245"/>
      <c r="C594" s="246"/>
      <c r="D594" s="233" t="s">
        <v>238</v>
      </c>
      <c r="E594" s="247" t="s">
        <v>19</v>
      </c>
      <c r="F594" s="248" t="s">
        <v>757</v>
      </c>
      <c r="G594" s="246"/>
      <c r="H594" s="249">
        <v>11.526</v>
      </c>
      <c r="I594" s="250"/>
      <c r="J594" s="246"/>
      <c r="K594" s="246"/>
      <c r="L594" s="251"/>
      <c r="M594" s="252"/>
      <c r="N594" s="253"/>
      <c r="O594" s="253"/>
      <c r="P594" s="253"/>
      <c r="Q594" s="253"/>
      <c r="R594" s="253"/>
      <c r="S594" s="253"/>
      <c r="T594" s="254"/>
      <c r="U594" s="14"/>
      <c r="V594" s="14"/>
      <c r="W594" s="14"/>
      <c r="X594" s="14"/>
      <c r="Y594" s="14"/>
      <c r="Z594" s="14"/>
      <c r="AA594" s="14"/>
      <c r="AB594" s="14"/>
      <c r="AC594" s="14"/>
      <c r="AD594" s="14"/>
      <c r="AE594" s="14"/>
      <c r="AT594" s="255" t="s">
        <v>238</v>
      </c>
      <c r="AU594" s="255" t="s">
        <v>78</v>
      </c>
      <c r="AV594" s="14" t="s">
        <v>78</v>
      </c>
      <c r="AW594" s="14" t="s">
        <v>31</v>
      </c>
      <c r="AX594" s="14" t="s">
        <v>69</v>
      </c>
      <c r="AY594" s="255" t="s">
        <v>225</v>
      </c>
    </row>
    <row r="595" s="14" customFormat="1">
      <c r="A595" s="14"/>
      <c r="B595" s="245"/>
      <c r="C595" s="246"/>
      <c r="D595" s="233" t="s">
        <v>238</v>
      </c>
      <c r="E595" s="247" t="s">
        <v>19</v>
      </c>
      <c r="F595" s="248" t="s">
        <v>123</v>
      </c>
      <c r="G595" s="246"/>
      <c r="H595" s="249">
        <v>33.457999999999998</v>
      </c>
      <c r="I595" s="250"/>
      <c r="J595" s="246"/>
      <c r="K595" s="246"/>
      <c r="L595" s="251"/>
      <c r="M595" s="252"/>
      <c r="N595" s="253"/>
      <c r="O595" s="253"/>
      <c r="P595" s="253"/>
      <c r="Q595" s="253"/>
      <c r="R595" s="253"/>
      <c r="S595" s="253"/>
      <c r="T595" s="254"/>
      <c r="U595" s="14"/>
      <c r="V595" s="14"/>
      <c r="W595" s="14"/>
      <c r="X595" s="14"/>
      <c r="Y595" s="14"/>
      <c r="Z595" s="14"/>
      <c r="AA595" s="14"/>
      <c r="AB595" s="14"/>
      <c r="AC595" s="14"/>
      <c r="AD595" s="14"/>
      <c r="AE595" s="14"/>
      <c r="AT595" s="255" t="s">
        <v>238</v>
      </c>
      <c r="AU595" s="255" t="s">
        <v>78</v>
      </c>
      <c r="AV595" s="14" t="s">
        <v>78</v>
      </c>
      <c r="AW595" s="14" t="s">
        <v>31</v>
      </c>
      <c r="AX595" s="14" t="s">
        <v>69</v>
      </c>
      <c r="AY595" s="255" t="s">
        <v>225</v>
      </c>
    </row>
    <row r="596" s="16" customFormat="1">
      <c r="A596" s="16"/>
      <c r="B596" s="267"/>
      <c r="C596" s="268"/>
      <c r="D596" s="233" t="s">
        <v>238</v>
      </c>
      <c r="E596" s="269" t="s">
        <v>19</v>
      </c>
      <c r="F596" s="270" t="s">
        <v>245</v>
      </c>
      <c r="G596" s="268"/>
      <c r="H596" s="271">
        <v>514.73500000000001</v>
      </c>
      <c r="I596" s="272"/>
      <c r="J596" s="268"/>
      <c r="K596" s="268"/>
      <c r="L596" s="273"/>
      <c r="M596" s="274"/>
      <c r="N596" s="275"/>
      <c r="O596" s="275"/>
      <c r="P596" s="275"/>
      <c r="Q596" s="275"/>
      <c r="R596" s="275"/>
      <c r="S596" s="275"/>
      <c r="T596" s="276"/>
      <c r="U596" s="16"/>
      <c r="V596" s="16"/>
      <c r="W596" s="16"/>
      <c r="X596" s="16"/>
      <c r="Y596" s="16"/>
      <c r="Z596" s="16"/>
      <c r="AA596" s="16"/>
      <c r="AB596" s="16"/>
      <c r="AC596" s="16"/>
      <c r="AD596" s="16"/>
      <c r="AE596" s="16"/>
      <c r="AT596" s="277" t="s">
        <v>238</v>
      </c>
      <c r="AU596" s="277" t="s">
        <v>78</v>
      </c>
      <c r="AV596" s="16" t="s">
        <v>232</v>
      </c>
      <c r="AW596" s="16" t="s">
        <v>31</v>
      </c>
      <c r="AX596" s="16" t="s">
        <v>76</v>
      </c>
      <c r="AY596" s="277" t="s">
        <v>225</v>
      </c>
    </row>
    <row r="597" s="2" customFormat="1" ht="24.15" customHeight="1">
      <c r="A597" s="39"/>
      <c r="B597" s="40"/>
      <c r="C597" s="215" t="s">
        <v>758</v>
      </c>
      <c r="D597" s="215" t="s">
        <v>227</v>
      </c>
      <c r="E597" s="216" t="s">
        <v>759</v>
      </c>
      <c r="F597" s="217" t="s">
        <v>760</v>
      </c>
      <c r="G597" s="218" t="s">
        <v>290</v>
      </c>
      <c r="H597" s="219">
        <v>69.256</v>
      </c>
      <c r="I597" s="220"/>
      <c r="J597" s="221">
        <f>ROUND(I597*H597,2)</f>
        <v>0</v>
      </c>
      <c r="K597" s="217" t="s">
        <v>231</v>
      </c>
      <c r="L597" s="45"/>
      <c r="M597" s="222" t="s">
        <v>19</v>
      </c>
      <c r="N597" s="223" t="s">
        <v>40</v>
      </c>
      <c r="O597" s="85"/>
      <c r="P597" s="224">
        <f>O597*H597</f>
        <v>0</v>
      </c>
      <c r="Q597" s="224">
        <v>0.00628</v>
      </c>
      <c r="R597" s="224">
        <f>Q597*H597</f>
        <v>0.43492767999999998</v>
      </c>
      <c r="S597" s="224">
        <v>0</v>
      </c>
      <c r="T597" s="225">
        <f>S597*H597</f>
        <v>0</v>
      </c>
      <c r="U597" s="39"/>
      <c r="V597" s="39"/>
      <c r="W597" s="39"/>
      <c r="X597" s="39"/>
      <c r="Y597" s="39"/>
      <c r="Z597" s="39"/>
      <c r="AA597" s="39"/>
      <c r="AB597" s="39"/>
      <c r="AC597" s="39"/>
      <c r="AD597" s="39"/>
      <c r="AE597" s="39"/>
      <c r="AR597" s="226" t="s">
        <v>232</v>
      </c>
      <c r="AT597" s="226" t="s">
        <v>227</v>
      </c>
      <c r="AU597" s="226" t="s">
        <v>78</v>
      </c>
      <c r="AY597" s="18" t="s">
        <v>225</v>
      </c>
      <c r="BE597" s="227">
        <f>IF(N597="základní",J597,0)</f>
        <v>0</v>
      </c>
      <c r="BF597" s="227">
        <f>IF(N597="snížená",J597,0)</f>
        <v>0</v>
      </c>
      <c r="BG597" s="227">
        <f>IF(N597="zákl. přenesená",J597,0)</f>
        <v>0</v>
      </c>
      <c r="BH597" s="227">
        <f>IF(N597="sníž. přenesená",J597,0)</f>
        <v>0</v>
      </c>
      <c r="BI597" s="227">
        <f>IF(N597="nulová",J597,0)</f>
        <v>0</v>
      </c>
      <c r="BJ597" s="18" t="s">
        <v>76</v>
      </c>
      <c r="BK597" s="227">
        <f>ROUND(I597*H597,2)</f>
        <v>0</v>
      </c>
      <c r="BL597" s="18" t="s">
        <v>232</v>
      </c>
      <c r="BM597" s="226" t="s">
        <v>761</v>
      </c>
    </row>
    <row r="598" s="2" customFormat="1">
      <c r="A598" s="39"/>
      <c r="B598" s="40"/>
      <c r="C598" s="41"/>
      <c r="D598" s="228" t="s">
        <v>234</v>
      </c>
      <c r="E598" s="41"/>
      <c r="F598" s="229" t="s">
        <v>762</v>
      </c>
      <c r="G598" s="41"/>
      <c r="H598" s="41"/>
      <c r="I598" s="230"/>
      <c r="J598" s="41"/>
      <c r="K598" s="41"/>
      <c r="L598" s="45"/>
      <c r="M598" s="231"/>
      <c r="N598" s="232"/>
      <c r="O598" s="85"/>
      <c r="P598" s="85"/>
      <c r="Q598" s="85"/>
      <c r="R598" s="85"/>
      <c r="S598" s="85"/>
      <c r="T598" s="86"/>
      <c r="U598" s="39"/>
      <c r="V598" s="39"/>
      <c r="W598" s="39"/>
      <c r="X598" s="39"/>
      <c r="Y598" s="39"/>
      <c r="Z598" s="39"/>
      <c r="AA598" s="39"/>
      <c r="AB598" s="39"/>
      <c r="AC598" s="39"/>
      <c r="AD598" s="39"/>
      <c r="AE598" s="39"/>
      <c r="AT598" s="18" t="s">
        <v>234</v>
      </c>
      <c r="AU598" s="18" t="s">
        <v>78</v>
      </c>
    </row>
    <row r="599" s="13" customFormat="1">
      <c r="A599" s="13"/>
      <c r="B599" s="235"/>
      <c r="C599" s="236"/>
      <c r="D599" s="233" t="s">
        <v>238</v>
      </c>
      <c r="E599" s="237" t="s">
        <v>19</v>
      </c>
      <c r="F599" s="238" t="s">
        <v>763</v>
      </c>
      <c r="G599" s="236"/>
      <c r="H599" s="237" t="s">
        <v>19</v>
      </c>
      <c r="I599" s="239"/>
      <c r="J599" s="236"/>
      <c r="K599" s="236"/>
      <c r="L599" s="240"/>
      <c r="M599" s="241"/>
      <c r="N599" s="242"/>
      <c r="O599" s="242"/>
      <c r="P599" s="242"/>
      <c r="Q599" s="242"/>
      <c r="R599" s="242"/>
      <c r="S599" s="242"/>
      <c r="T599" s="243"/>
      <c r="U599" s="13"/>
      <c r="V599" s="13"/>
      <c r="W599" s="13"/>
      <c r="X599" s="13"/>
      <c r="Y599" s="13"/>
      <c r="Z599" s="13"/>
      <c r="AA599" s="13"/>
      <c r="AB599" s="13"/>
      <c r="AC599" s="13"/>
      <c r="AD599" s="13"/>
      <c r="AE599" s="13"/>
      <c r="AT599" s="244" t="s">
        <v>238</v>
      </c>
      <c r="AU599" s="244" t="s">
        <v>78</v>
      </c>
      <c r="AV599" s="13" t="s">
        <v>76</v>
      </c>
      <c r="AW599" s="13" t="s">
        <v>31</v>
      </c>
      <c r="AX599" s="13" t="s">
        <v>69</v>
      </c>
      <c r="AY599" s="244" t="s">
        <v>225</v>
      </c>
    </row>
    <row r="600" s="14" customFormat="1">
      <c r="A600" s="14"/>
      <c r="B600" s="245"/>
      <c r="C600" s="246"/>
      <c r="D600" s="233" t="s">
        <v>238</v>
      </c>
      <c r="E600" s="247" t="s">
        <v>19</v>
      </c>
      <c r="F600" s="248" t="s">
        <v>468</v>
      </c>
      <c r="G600" s="246"/>
      <c r="H600" s="249">
        <v>69.256</v>
      </c>
      <c r="I600" s="250"/>
      <c r="J600" s="246"/>
      <c r="K600" s="246"/>
      <c r="L600" s="251"/>
      <c r="M600" s="252"/>
      <c r="N600" s="253"/>
      <c r="O600" s="253"/>
      <c r="P600" s="253"/>
      <c r="Q600" s="253"/>
      <c r="R600" s="253"/>
      <c r="S600" s="253"/>
      <c r="T600" s="254"/>
      <c r="U600" s="14"/>
      <c r="V600" s="14"/>
      <c r="W600" s="14"/>
      <c r="X600" s="14"/>
      <c r="Y600" s="14"/>
      <c r="Z600" s="14"/>
      <c r="AA600" s="14"/>
      <c r="AB600" s="14"/>
      <c r="AC600" s="14"/>
      <c r="AD600" s="14"/>
      <c r="AE600" s="14"/>
      <c r="AT600" s="255" t="s">
        <v>238</v>
      </c>
      <c r="AU600" s="255" t="s">
        <v>78</v>
      </c>
      <c r="AV600" s="14" t="s">
        <v>78</v>
      </c>
      <c r="AW600" s="14" t="s">
        <v>31</v>
      </c>
      <c r="AX600" s="14" t="s">
        <v>76</v>
      </c>
      <c r="AY600" s="255" t="s">
        <v>225</v>
      </c>
    </row>
    <row r="601" s="2" customFormat="1" ht="16.5" customHeight="1">
      <c r="A601" s="39"/>
      <c r="B601" s="40"/>
      <c r="C601" s="215" t="s">
        <v>764</v>
      </c>
      <c r="D601" s="215" t="s">
        <v>227</v>
      </c>
      <c r="E601" s="216" t="s">
        <v>765</v>
      </c>
      <c r="F601" s="217" t="s">
        <v>766</v>
      </c>
      <c r="G601" s="218" t="s">
        <v>290</v>
      </c>
      <c r="H601" s="219">
        <v>300.52100000000002</v>
      </c>
      <c r="I601" s="220"/>
      <c r="J601" s="221">
        <f>ROUND(I601*H601,2)</f>
        <v>0</v>
      </c>
      <c r="K601" s="217" t="s">
        <v>249</v>
      </c>
      <c r="L601" s="45"/>
      <c r="M601" s="222" t="s">
        <v>19</v>
      </c>
      <c r="N601" s="223" t="s">
        <v>40</v>
      </c>
      <c r="O601" s="85"/>
      <c r="P601" s="224">
        <f>O601*H601</f>
        <v>0</v>
      </c>
      <c r="Q601" s="224">
        <v>3.3000000000000003E-05</v>
      </c>
      <c r="R601" s="224">
        <f>Q601*H601</f>
        <v>0.0099171930000000012</v>
      </c>
      <c r="S601" s="224">
        <v>0</v>
      </c>
      <c r="T601" s="225">
        <f>S601*H601</f>
        <v>0</v>
      </c>
      <c r="U601" s="39"/>
      <c r="V601" s="39"/>
      <c r="W601" s="39"/>
      <c r="X601" s="39"/>
      <c r="Y601" s="39"/>
      <c r="Z601" s="39"/>
      <c r="AA601" s="39"/>
      <c r="AB601" s="39"/>
      <c r="AC601" s="39"/>
      <c r="AD601" s="39"/>
      <c r="AE601" s="39"/>
      <c r="AR601" s="226" t="s">
        <v>347</v>
      </c>
      <c r="AT601" s="226" t="s">
        <v>227</v>
      </c>
      <c r="AU601" s="226" t="s">
        <v>78</v>
      </c>
      <c r="AY601" s="18" t="s">
        <v>225</v>
      </c>
      <c r="BE601" s="227">
        <f>IF(N601="základní",J601,0)</f>
        <v>0</v>
      </c>
      <c r="BF601" s="227">
        <f>IF(N601="snížená",J601,0)</f>
        <v>0</v>
      </c>
      <c r="BG601" s="227">
        <f>IF(N601="zákl. přenesená",J601,0)</f>
        <v>0</v>
      </c>
      <c r="BH601" s="227">
        <f>IF(N601="sníž. přenesená",J601,0)</f>
        <v>0</v>
      </c>
      <c r="BI601" s="227">
        <f>IF(N601="nulová",J601,0)</f>
        <v>0</v>
      </c>
      <c r="BJ601" s="18" t="s">
        <v>76</v>
      </c>
      <c r="BK601" s="227">
        <f>ROUND(I601*H601,2)</f>
        <v>0</v>
      </c>
      <c r="BL601" s="18" t="s">
        <v>347</v>
      </c>
      <c r="BM601" s="226" t="s">
        <v>767</v>
      </c>
    </row>
    <row r="602" s="2" customFormat="1">
      <c r="A602" s="39"/>
      <c r="B602" s="40"/>
      <c r="C602" s="41"/>
      <c r="D602" s="228" t="s">
        <v>234</v>
      </c>
      <c r="E602" s="41"/>
      <c r="F602" s="229" t="s">
        <v>768</v>
      </c>
      <c r="G602" s="41"/>
      <c r="H602" s="41"/>
      <c r="I602" s="230"/>
      <c r="J602" s="41"/>
      <c r="K602" s="41"/>
      <c r="L602" s="45"/>
      <c r="M602" s="231"/>
      <c r="N602" s="232"/>
      <c r="O602" s="85"/>
      <c r="P602" s="85"/>
      <c r="Q602" s="85"/>
      <c r="R602" s="85"/>
      <c r="S602" s="85"/>
      <c r="T602" s="86"/>
      <c r="U602" s="39"/>
      <c r="V602" s="39"/>
      <c r="W602" s="39"/>
      <c r="X602" s="39"/>
      <c r="Y602" s="39"/>
      <c r="Z602" s="39"/>
      <c r="AA602" s="39"/>
      <c r="AB602" s="39"/>
      <c r="AC602" s="39"/>
      <c r="AD602" s="39"/>
      <c r="AE602" s="39"/>
      <c r="AT602" s="18" t="s">
        <v>234</v>
      </c>
      <c r="AU602" s="18" t="s">
        <v>78</v>
      </c>
    </row>
    <row r="603" s="2" customFormat="1">
      <c r="A603" s="39"/>
      <c r="B603" s="40"/>
      <c r="C603" s="41"/>
      <c r="D603" s="233" t="s">
        <v>236</v>
      </c>
      <c r="E603" s="41"/>
      <c r="F603" s="234" t="s">
        <v>769</v>
      </c>
      <c r="G603" s="41"/>
      <c r="H603" s="41"/>
      <c r="I603" s="230"/>
      <c r="J603" s="41"/>
      <c r="K603" s="41"/>
      <c r="L603" s="45"/>
      <c r="M603" s="231"/>
      <c r="N603" s="232"/>
      <c r="O603" s="85"/>
      <c r="P603" s="85"/>
      <c r="Q603" s="85"/>
      <c r="R603" s="85"/>
      <c r="S603" s="85"/>
      <c r="T603" s="86"/>
      <c r="U603" s="39"/>
      <c r="V603" s="39"/>
      <c r="W603" s="39"/>
      <c r="X603" s="39"/>
      <c r="Y603" s="39"/>
      <c r="Z603" s="39"/>
      <c r="AA603" s="39"/>
      <c r="AB603" s="39"/>
      <c r="AC603" s="39"/>
      <c r="AD603" s="39"/>
      <c r="AE603" s="39"/>
      <c r="AT603" s="18" t="s">
        <v>236</v>
      </c>
      <c r="AU603" s="18" t="s">
        <v>78</v>
      </c>
    </row>
    <row r="604" s="13" customFormat="1">
      <c r="A604" s="13"/>
      <c r="B604" s="235"/>
      <c r="C604" s="236"/>
      <c r="D604" s="233" t="s">
        <v>238</v>
      </c>
      <c r="E604" s="237" t="s">
        <v>19</v>
      </c>
      <c r="F604" s="238" t="s">
        <v>770</v>
      </c>
      <c r="G604" s="236"/>
      <c r="H604" s="237" t="s">
        <v>19</v>
      </c>
      <c r="I604" s="239"/>
      <c r="J604" s="236"/>
      <c r="K604" s="236"/>
      <c r="L604" s="240"/>
      <c r="M604" s="241"/>
      <c r="N604" s="242"/>
      <c r="O604" s="242"/>
      <c r="P604" s="242"/>
      <c r="Q604" s="242"/>
      <c r="R604" s="242"/>
      <c r="S604" s="242"/>
      <c r="T604" s="243"/>
      <c r="U604" s="13"/>
      <c r="V604" s="13"/>
      <c r="W604" s="13"/>
      <c r="X604" s="13"/>
      <c r="Y604" s="13"/>
      <c r="Z604" s="13"/>
      <c r="AA604" s="13"/>
      <c r="AB604" s="13"/>
      <c r="AC604" s="13"/>
      <c r="AD604" s="13"/>
      <c r="AE604" s="13"/>
      <c r="AT604" s="244" t="s">
        <v>238</v>
      </c>
      <c r="AU604" s="244" t="s">
        <v>78</v>
      </c>
      <c r="AV604" s="13" t="s">
        <v>76</v>
      </c>
      <c r="AW604" s="13" t="s">
        <v>31</v>
      </c>
      <c r="AX604" s="13" t="s">
        <v>69</v>
      </c>
      <c r="AY604" s="244" t="s">
        <v>225</v>
      </c>
    </row>
    <row r="605" s="14" customFormat="1">
      <c r="A605" s="14"/>
      <c r="B605" s="245"/>
      <c r="C605" s="246"/>
      <c r="D605" s="233" t="s">
        <v>238</v>
      </c>
      <c r="E605" s="247" t="s">
        <v>19</v>
      </c>
      <c r="F605" s="248" t="s">
        <v>771</v>
      </c>
      <c r="G605" s="246"/>
      <c r="H605" s="249">
        <v>299.47899999999998</v>
      </c>
      <c r="I605" s="250"/>
      <c r="J605" s="246"/>
      <c r="K605" s="246"/>
      <c r="L605" s="251"/>
      <c r="M605" s="252"/>
      <c r="N605" s="253"/>
      <c r="O605" s="253"/>
      <c r="P605" s="253"/>
      <c r="Q605" s="253"/>
      <c r="R605" s="253"/>
      <c r="S605" s="253"/>
      <c r="T605" s="254"/>
      <c r="U605" s="14"/>
      <c r="V605" s="14"/>
      <c r="W605" s="14"/>
      <c r="X605" s="14"/>
      <c r="Y605" s="14"/>
      <c r="Z605" s="14"/>
      <c r="AA605" s="14"/>
      <c r="AB605" s="14"/>
      <c r="AC605" s="14"/>
      <c r="AD605" s="14"/>
      <c r="AE605" s="14"/>
      <c r="AT605" s="255" t="s">
        <v>238</v>
      </c>
      <c r="AU605" s="255" t="s">
        <v>78</v>
      </c>
      <c r="AV605" s="14" t="s">
        <v>78</v>
      </c>
      <c r="AW605" s="14" t="s">
        <v>31</v>
      </c>
      <c r="AX605" s="14" t="s">
        <v>69</v>
      </c>
      <c r="AY605" s="255" t="s">
        <v>225</v>
      </c>
    </row>
    <row r="606" s="13" customFormat="1">
      <c r="A606" s="13"/>
      <c r="B606" s="235"/>
      <c r="C606" s="236"/>
      <c r="D606" s="233" t="s">
        <v>238</v>
      </c>
      <c r="E606" s="237" t="s">
        <v>19</v>
      </c>
      <c r="F606" s="238" t="s">
        <v>357</v>
      </c>
      <c r="G606" s="236"/>
      <c r="H606" s="237" t="s">
        <v>19</v>
      </c>
      <c r="I606" s="239"/>
      <c r="J606" s="236"/>
      <c r="K606" s="236"/>
      <c r="L606" s="240"/>
      <c r="M606" s="241"/>
      <c r="N606" s="242"/>
      <c r="O606" s="242"/>
      <c r="P606" s="242"/>
      <c r="Q606" s="242"/>
      <c r="R606" s="242"/>
      <c r="S606" s="242"/>
      <c r="T606" s="243"/>
      <c r="U606" s="13"/>
      <c r="V606" s="13"/>
      <c r="W606" s="13"/>
      <c r="X606" s="13"/>
      <c r="Y606" s="13"/>
      <c r="Z606" s="13"/>
      <c r="AA606" s="13"/>
      <c r="AB606" s="13"/>
      <c r="AC606" s="13"/>
      <c r="AD606" s="13"/>
      <c r="AE606" s="13"/>
      <c r="AT606" s="244" t="s">
        <v>238</v>
      </c>
      <c r="AU606" s="244" t="s">
        <v>78</v>
      </c>
      <c r="AV606" s="13" t="s">
        <v>76</v>
      </c>
      <c r="AW606" s="13" t="s">
        <v>31</v>
      </c>
      <c r="AX606" s="13" t="s">
        <v>69</v>
      </c>
      <c r="AY606" s="244" t="s">
        <v>225</v>
      </c>
    </row>
    <row r="607" s="14" customFormat="1">
      <c r="A607" s="14"/>
      <c r="B607" s="245"/>
      <c r="C607" s="246"/>
      <c r="D607" s="233" t="s">
        <v>238</v>
      </c>
      <c r="E607" s="247" t="s">
        <v>19</v>
      </c>
      <c r="F607" s="248" t="s">
        <v>772</v>
      </c>
      <c r="G607" s="246"/>
      <c r="H607" s="249">
        <v>1.042</v>
      </c>
      <c r="I607" s="250"/>
      <c r="J607" s="246"/>
      <c r="K607" s="246"/>
      <c r="L607" s="251"/>
      <c r="M607" s="252"/>
      <c r="N607" s="253"/>
      <c r="O607" s="253"/>
      <c r="P607" s="253"/>
      <c r="Q607" s="253"/>
      <c r="R607" s="253"/>
      <c r="S607" s="253"/>
      <c r="T607" s="254"/>
      <c r="U607" s="14"/>
      <c r="V607" s="14"/>
      <c r="W607" s="14"/>
      <c r="X607" s="14"/>
      <c r="Y607" s="14"/>
      <c r="Z607" s="14"/>
      <c r="AA607" s="14"/>
      <c r="AB607" s="14"/>
      <c r="AC607" s="14"/>
      <c r="AD607" s="14"/>
      <c r="AE607" s="14"/>
      <c r="AT607" s="255" t="s">
        <v>238</v>
      </c>
      <c r="AU607" s="255" t="s">
        <v>78</v>
      </c>
      <c r="AV607" s="14" t="s">
        <v>78</v>
      </c>
      <c r="AW607" s="14" t="s">
        <v>31</v>
      </c>
      <c r="AX607" s="14" t="s">
        <v>69</v>
      </c>
      <c r="AY607" s="255" t="s">
        <v>225</v>
      </c>
    </row>
    <row r="608" s="16" customFormat="1">
      <c r="A608" s="16"/>
      <c r="B608" s="267"/>
      <c r="C608" s="268"/>
      <c r="D608" s="233" t="s">
        <v>238</v>
      </c>
      <c r="E608" s="269" t="s">
        <v>19</v>
      </c>
      <c r="F608" s="270" t="s">
        <v>245</v>
      </c>
      <c r="G608" s="268"/>
      <c r="H608" s="271">
        <v>300.52100000000002</v>
      </c>
      <c r="I608" s="272"/>
      <c r="J608" s="268"/>
      <c r="K608" s="268"/>
      <c r="L608" s="273"/>
      <c r="M608" s="274"/>
      <c r="N608" s="275"/>
      <c r="O608" s="275"/>
      <c r="P608" s="275"/>
      <c r="Q608" s="275"/>
      <c r="R608" s="275"/>
      <c r="S608" s="275"/>
      <c r="T608" s="276"/>
      <c r="U608" s="16"/>
      <c r="V608" s="16"/>
      <c r="W608" s="16"/>
      <c r="X608" s="16"/>
      <c r="Y608" s="16"/>
      <c r="Z608" s="16"/>
      <c r="AA608" s="16"/>
      <c r="AB608" s="16"/>
      <c r="AC608" s="16"/>
      <c r="AD608" s="16"/>
      <c r="AE608" s="16"/>
      <c r="AT608" s="277" t="s">
        <v>238</v>
      </c>
      <c r="AU608" s="277" t="s">
        <v>78</v>
      </c>
      <c r="AV608" s="16" t="s">
        <v>232</v>
      </c>
      <c r="AW608" s="16" t="s">
        <v>31</v>
      </c>
      <c r="AX608" s="16" t="s">
        <v>76</v>
      </c>
      <c r="AY608" s="277" t="s">
        <v>225</v>
      </c>
    </row>
    <row r="609" s="2" customFormat="1" ht="16.5" customHeight="1">
      <c r="A609" s="39"/>
      <c r="B609" s="40"/>
      <c r="C609" s="215" t="s">
        <v>773</v>
      </c>
      <c r="D609" s="215" t="s">
        <v>227</v>
      </c>
      <c r="E609" s="216" t="s">
        <v>774</v>
      </c>
      <c r="F609" s="217" t="s">
        <v>775</v>
      </c>
      <c r="G609" s="218" t="s">
        <v>290</v>
      </c>
      <c r="H609" s="219">
        <v>313.596</v>
      </c>
      <c r="I609" s="220"/>
      <c r="J609" s="221">
        <f>ROUND(I609*H609,2)</f>
        <v>0</v>
      </c>
      <c r="K609" s="217" t="s">
        <v>249</v>
      </c>
      <c r="L609" s="45"/>
      <c r="M609" s="222" t="s">
        <v>19</v>
      </c>
      <c r="N609" s="223" t="s">
        <v>40</v>
      </c>
      <c r="O609" s="85"/>
      <c r="P609" s="224">
        <f>O609*H609</f>
        <v>0</v>
      </c>
      <c r="Q609" s="224">
        <v>0.049840000000000002</v>
      </c>
      <c r="R609" s="224">
        <f>Q609*H609</f>
        <v>15.629624640000001</v>
      </c>
      <c r="S609" s="224">
        <v>0</v>
      </c>
      <c r="T609" s="225">
        <f>S609*H609</f>
        <v>0</v>
      </c>
      <c r="U609" s="39"/>
      <c r="V609" s="39"/>
      <c r="W609" s="39"/>
      <c r="X609" s="39"/>
      <c r="Y609" s="39"/>
      <c r="Z609" s="39"/>
      <c r="AA609" s="39"/>
      <c r="AB609" s="39"/>
      <c r="AC609" s="39"/>
      <c r="AD609" s="39"/>
      <c r="AE609" s="39"/>
      <c r="AR609" s="226" t="s">
        <v>232</v>
      </c>
      <c r="AT609" s="226" t="s">
        <v>227</v>
      </c>
      <c r="AU609" s="226" t="s">
        <v>78</v>
      </c>
      <c r="AY609" s="18" t="s">
        <v>225</v>
      </c>
      <c r="BE609" s="227">
        <f>IF(N609="základní",J609,0)</f>
        <v>0</v>
      </c>
      <c r="BF609" s="227">
        <f>IF(N609="snížená",J609,0)</f>
        <v>0</v>
      </c>
      <c r="BG609" s="227">
        <f>IF(N609="zákl. přenesená",J609,0)</f>
        <v>0</v>
      </c>
      <c r="BH609" s="227">
        <f>IF(N609="sníž. přenesená",J609,0)</f>
        <v>0</v>
      </c>
      <c r="BI609" s="227">
        <f>IF(N609="nulová",J609,0)</f>
        <v>0</v>
      </c>
      <c r="BJ609" s="18" t="s">
        <v>76</v>
      </c>
      <c r="BK609" s="227">
        <f>ROUND(I609*H609,2)</f>
        <v>0</v>
      </c>
      <c r="BL609" s="18" t="s">
        <v>232</v>
      </c>
      <c r="BM609" s="226" t="s">
        <v>776</v>
      </c>
    </row>
    <row r="610" s="2" customFormat="1">
      <c r="A610" s="39"/>
      <c r="B610" s="40"/>
      <c r="C610" s="41"/>
      <c r="D610" s="228" t="s">
        <v>234</v>
      </c>
      <c r="E610" s="41"/>
      <c r="F610" s="229" t="s">
        <v>777</v>
      </c>
      <c r="G610" s="41"/>
      <c r="H610" s="41"/>
      <c r="I610" s="230"/>
      <c r="J610" s="41"/>
      <c r="K610" s="41"/>
      <c r="L610" s="45"/>
      <c r="M610" s="231"/>
      <c r="N610" s="232"/>
      <c r="O610" s="85"/>
      <c r="P610" s="85"/>
      <c r="Q610" s="85"/>
      <c r="R610" s="85"/>
      <c r="S610" s="85"/>
      <c r="T610" s="86"/>
      <c r="U610" s="39"/>
      <c r="V610" s="39"/>
      <c r="W610" s="39"/>
      <c r="X610" s="39"/>
      <c r="Y610" s="39"/>
      <c r="Z610" s="39"/>
      <c r="AA610" s="39"/>
      <c r="AB610" s="39"/>
      <c r="AC610" s="39"/>
      <c r="AD610" s="39"/>
      <c r="AE610" s="39"/>
      <c r="AT610" s="18" t="s">
        <v>234</v>
      </c>
      <c r="AU610" s="18" t="s">
        <v>78</v>
      </c>
    </row>
    <row r="611" s="2" customFormat="1">
      <c r="A611" s="39"/>
      <c r="B611" s="40"/>
      <c r="C611" s="41"/>
      <c r="D611" s="233" t="s">
        <v>236</v>
      </c>
      <c r="E611" s="41"/>
      <c r="F611" s="234" t="s">
        <v>778</v>
      </c>
      <c r="G611" s="41"/>
      <c r="H611" s="41"/>
      <c r="I611" s="230"/>
      <c r="J611" s="41"/>
      <c r="K611" s="41"/>
      <c r="L611" s="45"/>
      <c r="M611" s="231"/>
      <c r="N611" s="232"/>
      <c r="O611" s="85"/>
      <c r="P611" s="85"/>
      <c r="Q611" s="85"/>
      <c r="R611" s="85"/>
      <c r="S611" s="85"/>
      <c r="T611" s="86"/>
      <c r="U611" s="39"/>
      <c r="V611" s="39"/>
      <c r="W611" s="39"/>
      <c r="X611" s="39"/>
      <c r="Y611" s="39"/>
      <c r="Z611" s="39"/>
      <c r="AA611" s="39"/>
      <c r="AB611" s="39"/>
      <c r="AC611" s="39"/>
      <c r="AD611" s="39"/>
      <c r="AE611" s="39"/>
      <c r="AT611" s="18" t="s">
        <v>236</v>
      </c>
      <c r="AU611" s="18" t="s">
        <v>78</v>
      </c>
    </row>
    <row r="612" s="13" customFormat="1">
      <c r="A612" s="13"/>
      <c r="B612" s="235"/>
      <c r="C612" s="236"/>
      <c r="D612" s="233" t="s">
        <v>238</v>
      </c>
      <c r="E612" s="237" t="s">
        <v>19</v>
      </c>
      <c r="F612" s="238" t="s">
        <v>779</v>
      </c>
      <c r="G612" s="236"/>
      <c r="H612" s="237" t="s">
        <v>19</v>
      </c>
      <c r="I612" s="239"/>
      <c r="J612" s="236"/>
      <c r="K612" s="236"/>
      <c r="L612" s="240"/>
      <c r="M612" s="241"/>
      <c r="N612" s="242"/>
      <c r="O612" s="242"/>
      <c r="P612" s="242"/>
      <c r="Q612" s="242"/>
      <c r="R612" s="242"/>
      <c r="S612" s="242"/>
      <c r="T612" s="243"/>
      <c r="U612" s="13"/>
      <c r="V612" s="13"/>
      <c r="W612" s="13"/>
      <c r="X612" s="13"/>
      <c r="Y612" s="13"/>
      <c r="Z612" s="13"/>
      <c r="AA612" s="13"/>
      <c r="AB612" s="13"/>
      <c r="AC612" s="13"/>
      <c r="AD612" s="13"/>
      <c r="AE612" s="13"/>
      <c r="AT612" s="244" t="s">
        <v>238</v>
      </c>
      <c r="AU612" s="244" t="s">
        <v>78</v>
      </c>
      <c r="AV612" s="13" t="s">
        <v>76</v>
      </c>
      <c r="AW612" s="13" t="s">
        <v>31</v>
      </c>
      <c r="AX612" s="13" t="s">
        <v>69</v>
      </c>
      <c r="AY612" s="244" t="s">
        <v>225</v>
      </c>
    </row>
    <row r="613" s="14" customFormat="1">
      <c r="A613" s="14"/>
      <c r="B613" s="245"/>
      <c r="C613" s="246"/>
      <c r="D613" s="233" t="s">
        <v>238</v>
      </c>
      <c r="E613" s="247" t="s">
        <v>19</v>
      </c>
      <c r="F613" s="248" t="s">
        <v>771</v>
      </c>
      <c r="G613" s="246"/>
      <c r="H613" s="249">
        <v>299.47899999999998</v>
      </c>
      <c r="I613" s="250"/>
      <c r="J613" s="246"/>
      <c r="K613" s="246"/>
      <c r="L613" s="251"/>
      <c r="M613" s="252"/>
      <c r="N613" s="253"/>
      <c r="O613" s="253"/>
      <c r="P613" s="253"/>
      <c r="Q613" s="253"/>
      <c r="R613" s="253"/>
      <c r="S613" s="253"/>
      <c r="T613" s="254"/>
      <c r="U613" s="14"/>
      <c r="V613" s="14"/>
      <c r="W613" s="14"/>
      <c r="X613" s="14"/>
      <c r="Y613" s="14"/>
      <c r="Z613" s="14"/>
      <c r="AA613" s="14"/>
      <c r="AB613" s="14"/>
      <c r="AC613" s="14"/>
      <c r="AD613" s="14"/>
      <c r="AE613" s="14"/>
      <c r="AT613" s="255" t="s">
        <v>238</v>
      </c>
      <c r="AU613" s="255" t="s">
        <v>78</v>
      </c>
      <c r="AV613" s="14" t="s">
        <v>78</v>
      </c>
      <c r="AW613" s="14" t="s">
        <v>31</v>
      </c>
      <c r="AX613" s="14" t="s">
        <v>69</v>
      </c>
      <c r="AY613" s="255" t="s">
        <v>225</v>
      </c>
    </row>
    <row r="614" s="13" customFormat="1">
      <c r="A614" s="13"/>
      <c r="B614" s="235"/>
      <c r="C614" s="236"/>
      <c r="D614" s="233" t="s">
        <v>238</v>
      </c>
      <c r="E614" s="237" t="s">
        <v>19</v>
      </c>
      <c r="F614" s="238" t="s">
        <v>357</v>
      </c>
      <c r="G614" s="236"/>
      <c r="H614" s="237" t="s">
        <v>19</v>
      </c>
      <c r="I614" s="239"/>
      <c r="J614" s="236"/>
      <c r="K614" s="236"/>
      <c r="L614" s="240"/>
      <c r="M614" s="241"/>
      <c r="N614" s="242"/>
      <c r="O614" s="242"/>
      <c r="P614" s="242"/>
      <c r="Q614" s="242"/>
      <c r="R614" s="242"/>
      <c r="S614" s="242"/>
      <c r="T614" s="243"/>
      <c r="U614" s="13"/>
      <c r="V614" s="13"/>
      <c r="W614" s="13"/>
      <c r="X614" s="13"/>
      <c r="Y614" s="13"/>
      <c r="Z614" s="13"/>
      <c r="AA614" s="13"/>
      <c r="AB614" s="13"/>
      <c r="AC614" s="13"/>
      <c r="AD614" s="13"/>
      <c r="AE614" s="13"/>
      <c r="AT614" s="244" t="s">
        <v>238</v>
      </c>
      <c r="AU614" s="244" t="s">
        <v>78</v>
      </c>
      <c r="AV614" s="13" t="s">
        <v>76</v>
      </c>
      <c r="AW614" s="13" t="s">
        <v>31</v>
      </c>
      <c r="AX614" s="13" t="s">
        <v>69</v>
      </c>
      <c r="AY614" s="244" t="s">
        <v>225</v>
      </c>
    </row>
    <row r="615" s="14" customFormat="1">
      <c r="A615" s="14"/>
      <c r="B615" s="245"/>
      <c r="C615" s="246"/>
      <c r="D615" s="233" t="s">
        <v>238</v>
      </c>
      <c r="E615" s="247" t="s">
        <v>19</v>
      </c>
      <c r="F615" s="248" t="s">
        <v>772</v>
      </c>
      <c r="G615" s="246"/>
      <c r="H615" s="249">
        <v>1.042</v>
      </c>
      <c r="I615" s="250"/>
      <c r="J615" s="246"/>
      <c r="K615" s="246"/>
      <c r="L615" s="251"/>
      <c r="M615" s="252"/>
      <c r="N615" s="253"/>
      <c r="O615" s="253"/>
      <c r="P615" s="253"/>
      <c r="Q615" s="253"/>
      <c r="R615" s="253"/>
      <c r="S615" s="253"/>
      <c r="T615" s="254"/>
      <c r="U615" s="14"/>
      <c r="V615" s="14"/>
      <c r="W615" s="14"/>
      <c r="X615" s="14"/>
      <c r="Y615" s="14"/>
      <c r="Z615" s="14"/>
      <c r="AA615" s="14"/>
      <c r="AB615" s="14"/>
      <c r="AC615" s="14"/>
      <c r="AD615" s="14"/>
      <c r="AE615" s="14"/>
      <c r="AT615" s="255" t="s">
        <v>238</v>
      </c>
      <c r="AU615" s="255" t="s">
        <v>78</v>
      </c>
      <c r="AV615" s="14" t="s">
        <v>78</v>
      </c>
      <c r="AW615" s="14" t="s">
        <v>31</v>
      </c>
      <c r="AX615" s="14" t="s">
        <v>69</v>
      </c>
      <c r="AY615" s="255" t="s">
        <v>225</v>
      </c>
    </row>
    <row r="616" s="13" customFormat="1">
      <c r="A616" s="13"/>
      <c r="B616" s="235"/>
      <c r="C616" s="236"/>
      <c r="D616" s="233" t="s">
        <v>238</v>
      </c>
      <c r="E616" s="237" t="s">
        <v>19</v>
      </c>
      <c r="F616" s="238" t="s">
        <v>780</v>
      </c>
      <c r="G616" s="236"/>
      <c r="H616" s="237" t="s">
        <v>19</v>
      </c>
      <c r="I616" s="239"/>
      <c r="J616" s="236"/>
      <c r="K616" s="236"/>
      <c r="L616" s="240"/>
      <c r="M616" s="241"/>
      <c r="N616" s="242"/>
      <c r="O616" s="242"/>
      <c r="P616" s="242"/>
      <c r="Q616" s="242"/>
      <c r="R616" s="242"/>
      <c r="S616" s="242"/>
      <c r="T616" s="243"/>
      <c r="U616" s="13"/>
      <c r="V616" s="13"/>
      <c r="W616" s="13"/>
      <c r="X616" s="13"/>
      <c r="Y616" s="13"/>
      <c r="Z616" s="13"/>
      <c r="AA616" s="13"/>
      <c r="AB616" s="13"/>
      <c r="AC616" s="13"/>
      <c r="AD616" s="13"/>
      <c r="AE616" s="13"/>
      <c r="AT616" s="244" t="s">
        <v>238</v>
      </c>
      <c r="AU616" s="244" t="s">
        <v>78</v>
      </c>
      <c r="AV616" s="13" t="s">
        <v>76</v>
      </c>
      <c r="AW616" s="13" t="s">
        <v>31</v>
      </c>
      <c r="AX616" s="13" t="s">
        <v>69</v>
      </c>
      <c r="AY616" s="244" t="s">
        <v>225</v>
      </c>
    </row>
    <row r="617" s="14" customFormat="1">
      <c r="A617" s="14"/>
      <c r="B617" s="245"/>
      <c r="C617" s="246"/>
      <c r="D617" s="233" t="s">
        <v>238</v>
      </c>
      <c r="E617" s="247" t="s">
        <v>19</v>
      </c>
      <c r="F617" s="248" t="s">
        <v>95</v>
      </c>
      <c r="G617" s="246"/>
      <c r="H617" s="249">
        <v>13.074999999999999</v>
      </c>
      <c r="I617" s="250"/>
      <c r="J617" s="246"/>
      <c r="K617" s="246"/>
      <c r="L617" s="251"/>
      <c r="M617" s="252"/>
      <c r="N617" s="253"/>
      <c r="O617" s="253"/>
      <c r="P617" s="253"/>
      <c r="Q617" s="253"/>
      <c r="R617" s="253"/>
      <c r="S617" s="253"/>
      <c r="T617" s="254"/>
      <c r="U617" s="14"/>
      <c r="V617" s="14"/>
      <c r="W617" s="14"/>
      <c r="X617" s="14"/>
      <c r="Y617" s="14"/>
      <c r="Z617" s="14"/>
      <c r="AA617" s="14"/>
      <c r="AB617" s="14"/>
      <c r="AC617" s="14"/>
      <c r="AD617" s="14"/>
      <c r="AE617" s="14"/>
      <c r="AT617" s="255" t="s">
        <v>238</v>
      </c>
      <c r="AU617" s="255" t="s">
        <v>78</v>
      </c>
      <c r="AV617" s="14" t="s">
        <v>78</v>
      </c>
      <c r="AW617" s="14" t="s">
        <v>31</v>
      </c>
      <c r="AX617" s="14" t="s">
        <v>69</v>
      </c>
      <c r="AY617" s="255" t="s">
        <v>225</v>
      </c>
    </row>
    <row r="618" s="16" customFormat="1">
      <c r="A618" s="16"/>
      <c r="B618" s="267"/>
      <c r="C618" s="268"/>
      <c r="D618" s="233" t="s">
        <v>238</v>
      </c>
      <c r="E618" s="269" t="s">
        <v>19</v>
      </c>
      <c r="F618" s="270" t="s">
        <v>245</v>
      </c>
      <c r="G618" s="268"/>
      <c r="H618" s="271">
        <v>313.596</v>
      </c>
      <c r="I618" s="272"/>
      <c r="J618" s="268"/>
      <c r="K618" s="268"/>
      <c r="L618" s="273"/>
      <c r="M618" s="274"/>
      <c r="N618" s="275"/>
      <c r="O618" s="275"/>
      <c r="P618" s="275"/>
      <c r="Q618" s="275"/>
      <c r="R618" s="275"/>
      <c r="S618" s="275"/>
      <c r="T618" s="276"/>
      <c r="U618" s="16"/>
      <c r="V618" s="16"/>
      <c r="W618" s="16"/>
      <c r="X618" s="16"/>
      <c r="Y618" s="16"/>
      <c r="Z618" s="16"/>
      <c r="AA618" s="16"/>
      <c r="AB618" s="16"/>
      <c r="AC618" s="16"/>
      <c r="AD618" s="16"/>
      <c r="AE618" s="16"/>
      <c r="AT618" s="277" t="s">
        <v>238</v>
      </c>
      <c r="AU618" s="277" t="s">
        <v>78</v>
      </c>
      <c r="AV618" s="16" t="s">
        <v>232</v>
      </c>
      <c r="AW618" s="16" t="s">
        <v>31</v>
      </c>
      <c r="AX618" s="16" t="s">
        <v>76</v>
      </c>
      <c r="AY618" s="277" t="s">
        <v>225</v>
      </c>
    </row>
    <row r="619" s="2" customFormat="1" ht="21.75" customHeight="1">
      <c r="A619" s="39"/>
      <c r="B619" s="40"/>
      <c r="C619" s="215" t="s">
        <v>781</v>
      </c>
      <c r="D619" s="215" t="s">
        <v>227</v>
      </c>
      <c r="E619" s="216" t="s">
        <v>782</v>
      </c>
      <c r="F619" s="217" t="s">
        <v>783</v>
      </c>
      <c r="G619" s="218" t="s">
        <v>290</v>
      </c>
      <c r="H619" s="219">
        <v>51.857999999999997</v>
      </c>
      <c r="I619" s="220"/>
      <c r="J619" s="221">
        <f>ROUND(I619*H619,2)</f>
        <v>0</v>
      </c>
      <c r="K619" s="217" t="s">
        <v>249</v>
      </c>
      <c r="L619" s="45"/>
      <c r="M619" s="222" t="s">
        <v>19</v>
      </c>
      <c r="N619" s="223" t="s">
        <v>40</v>
      </c>
      <c r="O619" s="85"/>
      <c r="P619" s="224">
        <f>O619*H619</f>
        <v>0</v>
      </c>
      <c r="Q619" s="224">
        <v>0.28361500000000001</v>
      </c>
      <c r="R619" s="224">
        <f>Q619*H619</f>
        <v>14.70770667</v>
      </c>
      <c r="S619" s="224">
        <v>0</v>
      </c>
      <c r="T619" s="225">
        <f>S619*H619</f>
        <v>0</v>
      </c>
      <c r="U619" s="39"/>
      <c r="V619" s="39"/>
      <c r="W619" s="39"/>
      <c r="X619" s="39"/>
      <c r="Y619" s="39"/>
      <c r="Z619" s="39"/>
      <c r="AA619" s="39"/>
      <c r="AB619" s="39"/>
      <c r="AC619" s="39"/>
      <c r="AD619" s="39"/>
      <c r="AE619" s="39"/>
      <c r="AR619" s="226" t="s">
        <v>232</v>
      </c>
      <c r="AT619" s="226" t="s">
        <v>227</v>
      </c>
      <c r="AU619" s="226" t="s">
        <v>78</v>
      </c>
      <c r="AY619" s="18" t="s">
        <v>225</v>
      </c>
      <c r="BE619" s="227">
        <f>IF(N619="základní",J619,0)</f>
        <v>0</v>
      </c>
      <c r="BF619" s="227">
        <f>IF(N619="snížená",J619,0)</f>
        <v>0</v>
      </c>
      <c r="BG619" s="227">
        <f>IF(N619="zákl. přenesená",J619,0)</f>
        <v>0</v>
      </c>
      <c r="BH619" s="227">
        <f>IF(N619="sníž. přenesená",J619,0)</f>
        <v>0</v>
      </c>
      <c r="BI619" s="227">
        <f>IF(N619="nulová",J619,0)</f>
        <v>0</v>
      </c>
      <c r="BJ619" s="18" t="s">
        <v>76</v>
      </c>
      <c r="BK619" s="227">
        <f>ROUND(I619*H619,2)</f>
        <v>0</v>
      </c>
      <c r="BL619" s="18" t="s">
        <v>232</v>
      </c>
      <c r="BM619" s="226" t="s">
        <v>784</v>
      </c>
    </row>
    <row r="620" s="2" customFormat="1">
      <c r="A620" s="39"/>
      <c r="B620" s="40"/>
      <c r="C620" s="41"/>
      <c r="D620" s="228" t="s">
        <v>234</v>
      </c>
      <c r="E620" s="41"/>
      <c r="F620" s="229" t="s">
        <v>785</v>
      </c>
      <c r="G620" s="41"/>
      <c r="H620" s="41"/>
      <c r="I620" s="230"/>
      <c r="J620" s="41"/>
      <c r="K620" s="41"/>
      <c r="L620" s="45"/>
      <c r="M620" s="231"/>
      <c r="N620" s="232"/>
      <c r="O620" s="85"/>
      <c r="P620" s="85"/>
      <c r="Q620" s="85"/>
      <c r="R620" s="85"/>
      <c r="S620" s="85"/>
      <c r="T620" s="86"/>
      <c r="U620" s="39"/>
      <c r="V620" s="39"/>
      <c r="W620" s="39"/>
      <c r="X620" s="39"/>
      <c r="Y620" s="39"/>
      <c r="Z620" s="39"/>
      <c r="AA620" s="39"/>
      <c r="AB620" s="39"/>
      <c r="AC620" s="39"/>
      <c r="AD620" s="39"/>
      <c r="AE620" s="39"/>
      <c r="AT620" s="18" t="s">
        <v>234</v>
      </c>
      <c r="AU620" s="18" t="s">
        <v>78</v>
      </c>
    </row>
    <row r="621" s="13" customFormat="1">
      <c r="A621" s="13"/>
      <c r="B621" s="235"/>
      <c r="C621" s="236"/>
      <c r="D621" s="233" t="s">
        <v>238</v>
      </c>
      <c r="E621" s="237" t="s">
        <v>19</v>
      </c>
      <c r="F621" s="238" t="s">
        <v>786</v>
      </c>
      <c r="G621" s="236"/>
      <c r="H621" s="237" t="s">
        <v>19</v>
      </c>
      <c r="I621" s="239"/>
      <c r="J621" s="236"/>
      <c r="K621" s="236"/>
      <c r="L621" s="240"/>
      <c r="M621" s="241"/>
      <c r="N621" s="242"/>
      <c r="O621" s="242"/>
      <c r="P621" s="242"/>
      <c r="Q621" s="242"/>
      <c r="R621" s="242"/>
      <c r="S621" s="242"/>
      <c r="T621" s="243"/>
      <c r="U621" s="13"/>
      <c r="V621" s="13"/>
      <c r="W621" s="13"/>
      <c r="X621" s="13"/>
      <c r="Y621" s="13"/>
      <c r="Z621" s="13"/>
      <c r="AA621" s="13"/>
      <c r="AB621" s="13"/>
      <c r="AC621" s="13"/>
      <c r="AD621" s="13"/>
      <c r="AE621" s="13"/>
      <c r="AT621" s="244" t="s">
        <v>238</v>
      </c>
      <c r="AU621" s="244" t="s">
        <v>78</v>
      </c>
      <c r="AV621" s="13" t="s">
        <v>76</v>
      </c>
      <c r="AW621" s="13" t="s">
        <v>31</v>
      </c>
      <c r="AX621" s="13" t="s">
        <v>69</v>
      </c>
      <c r="AY621" s="244" t="s">
        <v>225</v>
      </c>
    </row>
    <row r="622" s="14" customFormat="1">
      <c r="A622" s="14"/>
      <c r="B622" s="245"/>
      <c r="C622" s="246"/>
      <c r="D622" s="233" t="s">
        <v>238</v>
      </c>
      <c r="E622" s="247" t="s">
        <v>19</v>
      </c>
      <c r="F622" s="248" t="s">
        <v>787</v>
      </c>
      <c r="G622" s="246"/>
      <c r="H622" s="249">
        <v>51.857999999999997</v>
      </c>
      <c r="I622" s="250"/>
      <c r="J622" s="246"/>
      <c r="K622" s="246"/>
      <c r="L622" s="251"/>
      <c r="M622" s="252"/>
      <c r="N622" s="253"/>
      <c r="O622" s="253"/>
      <c r="P622" s="253"/>
      <c r="Q622" s="253"/>
      <c r="R622" s="253"/>
      <c r="S622" s="253"/>
      <c r="T622" s="254"/>
      <c r="U622" s="14"/>
      <c r="V622" s="14"/>
      <c r="W622" s="14"/>
      <c r="X622" s="14"/>
      <c r="Y622" s="14"/>
      <c r="Z622" s="14"/>
      <c r="AA622" s="14"/>
      <c r="AB622" s="14"/>
      <c r="AC622" s="14"/>
      <c r="AD622" s="14"/>
      <c r="AE622" s="14"/>
      <c r="AT622" s="255" t="s">
        <v>238</v>
      </c>
      <c r="AU622" s="255" t="s">
        <v>78</v>
      </c>
      <c r="AV622" s="14" t="s">
        <v>78</v>
      </c>
      <c r="AW622" s="14" t="s">
        <v>31</v>
      </c>
      <c r="AX622" s="14" t="s">
        <v>76</v>
      </c>
      <c r="AY622" s="255" t="s">
        <v>225</v>
      </c>
    </row>
    <row r="623" s="12" customFormat="1" ht="22.8" customHeight="1">
      <c r="A623" s="12"/>
      <c r="B623" s="199"/>
      <c r="C623" s="200"/>
      <c r="D623" s="201" t="s">
        <v>68</v>
      </c>
      <c r="E623" s="213" t="s">
        <v>296</v>
      </c>
      <c r="F623" s="213" t="s">
        <v>788</v>
      </c>
      <c r="G623" s="200"/>
      <c r="H623" s="200"/>
      <c r="I623" s="203"/>
      <c r="J623" s="214">
        <f>BK623</f>
        <v>0</v>
      </c>
      <c r="K623" s="200"/>
      <c r="L623" s="205"/>
      <c r="M623" s="206"/>
      <c r="N623" s="207"/>
      <c r="O623" s="207"/>
      <c r="P623" s="208">
        <f>P624+P646+P652+P665+P686</f>
        <v>0</v>
      </c>
      <c r="Q623" s="207"/>
      <c r="R623" s="208">
        <f>R624+R646+R652+R665+R686</f>
        <v>0</v>
      </c>
      <c r="S623" s="207"/>
      <c r="T623" s="209">
        <f>T624+T646+T652+T665+T686</f>
        <v>16.412161000000001</v>
      </c>
      <c r="U623" s="12"/>
      <c r="V623" s="12"/>
      <c r="W623" s="12"/>
      <c r="X623" s="12"/>
      <c r="Y623" s="12"/>
      <c r="Z623" s="12"/>
      <c r="AA623" s="12"/>
      <c r="AB623" s="12"/>
      <c r="AC623" s="12"/>
      <c r="AD623" s="12"/>
      <c r="AE623" s="12"/>
      <c r="AR623" s="210" t="s">
        <v>76</v>
      </c>
      <c r="AT623" s="211" t="s">
        <v>68</v>
      </c>
      <c r="AU623" s="211" t="s">
        <v>76</v>
      </c>
      <c r="AY623" s="210" t="s">
        <v>225</v>
      </c>
      <c r="BK623" s="212">
        <f>BK624+BK646+BK652+BK665+BK686</f>
        <v>0</v>
      </c>
    </row>
    <row r="624" s="12" customFormat="1" ht="20.88" customHeight="1">
      <c r="A624" s="12"/>
      <c r="B624" s="199"/>
      <c r="C624" s="200"/>
      <c r="D624" s="201" t="s">
        <v>68</v>
      </c>
      <c r="E624" s="213" t="s">
        <v>789</v>
      </c>
      <c r="F624" s="213" t="s">
        <v>790</v>
      </c>
      <c r="G624" s="200"/>
      <c r="H624" s="200"/>
      <c r="I624" s="203"/>
      <c r="J624" s="214">
        <f>BK624</f>
        <v>0</v>
      </c>
      <c r="K624" s="200"/>
      <c r="L624" s="205"/>
      <c r="M624" s="206"/>
      <c r="N624" s="207"/>
      <c r="O624" s="207"/>
      <c r="P624" s="208">
        <f>SUM(P625:P645)</f>
        <v>0</v>
      </c>
      <c r="Q624" s="207"/>
      <c r="R624" s="208">
        <f>SUM(R625:R645)</f>
        <v>0</v>
      </c>
      <c r="S624" s="207"/>
      <c r="T624" s="209">
        <f>SUM(T625:T645)</f>
        <v>0</v>
      </c>
      <c r="U624" s="12"/>
      <c r="V624" s="12"/>
      <c r="W624" s="12"/>
      <c r="X624" s="12"/>
      <c r="Y624" s="12"/>
      <c r="Z624" s="12"/>
      <c r="AA624" s="12"/>
      <c r="AB624" s="12"/>
      <c r="AC624" s="12"/>
      <c r="AD624" s="12"/>
      <c r="AE624" s="12"/>
      <c r="AR624" s="210" t="s">
        <v>76</v>
      </c>
      <c r="AT624" s="211" t="s">
        <v>68</v>
      </c>
      <c r="AU624" s="211" t="s">
        <v>78</v>
      </c>
      <c r="AY624" s="210" t="s">
        <v>225</v>
      </c>
      <c r="BK624" s="212">
        <f>SUM(BK625:BK645)</f>
        <v>0</v>
      </c>
    </row>
    <row r="625" s="2" customFormat="1" ht="24.15" customHeight="1">
      <c r="A625" s="39"/>
      <c r="B625" s="40"/>
      <c r="C625" s="215" t="s">
        <v>791</v>
      </c>
      <c r="D625" s="215" t="s">
        <v>227</v>
      </c>
      <c r="E625" s="216" t="s">
        <v>792</v>
      </c>
      <c r="F625" s="217" t="s">
        <v>793</v>
      </c>
      <c r="G625" s="218" t="s">
        <v>290</v>
      </c>
      <c r="H625" s="219">
        <v>673.13199999999995</v>
      </c>
      <c r="I625" s="220"/>
      <c r="J625" s="221">
        <f>ROUND(I625*H625,2)</f>
        <v>0</v>
      </c>
      <c r="K625" s="217" t="s">
        <v>249</v>
      </c>
      <c r="L625" s="45"/>
      <c r="M625" s="222" t="s">
        <v>19</v>
      </c>
      <c r="N625" s="223" t="s">
        <v>40</v>
      </c>
      <c r="O625" s="85"/>
      <c r="P625" s="224">
        <f>O625*H625</f>
        <v>0</v>
      </c>
      <c r="Q625" s="224">
        <v>0</v>
      </c>
      <c r="R625" s="224">
        <f>Q625*H625</f>
        <v>0</v>
      </c>
      <c r="S625" s="224">
        <v>0</v>
      </c>
      <c r="T625" s="225">
        <f>S625*H625</f>
        <v>0</v>
      </c>
      <c r="U625" s="39"/>
      <c r="V625" s="39"/>
      <c r="W625" s="39"/>
      <c r="X625" s="39"/>
      <c r="Y625" s="39"/>
      <c r="Z625" s="39"/>
      <c r="AA625" s="39"/>
      <c r="AB625" s="39"/>
      <c r="AC625" s="39"/>
      <c r="AD625" s="39"/>
      <c r="AE625" s="39"/>
      <c r="AR625" s="226" t="s">
        <v>232</v>
      </c>
      <c r="AT625" s="226" t="s">
        <v>227</v>
      </c>
      <c r="AU625" s="226" t="s">
        <v>244</v>
      </c>
      <c r="AY625" s="18" t="s">
        <v>225</v>
      </c>
      <c r="BE625" s="227">
        <f>IF(N625="základní",J625,0)</f>
        <v>0</v>
      </c>
      <c r="BF625" s="227">
        <f>IF(N625="snížená",J625,0)</f>
        <v>0</v>
      </c>
      <c r="BG625" s="227">
        <f>IF(N625="zákl. přenesená",J625,0)</f>
        <v>0</v>
      </c>
      <c r="BH625" s="227">
        <f>IF(N625="sníž. přenesená",J625,0)</f>
        <v>0</v>
      </c>
      <c r="BI625" s="227">
        <f>IF(N625="nulová",J625,0)</f>
        <v>0</v>
      </c>
      <c r="BJ625" s="18" t="s">
        <v>76</v>
      </c>
      <c r="BK625" s="227">
        <f>ROUND(I625*H625,2)</f>
        <v>0</v>
      </c>
      <c r="BL625" s="18" t="s">
        <v>232</v>
      </c>
      <c r="BM625" s="226" t="s">
        <v>794</v>
      </c>
    </row>
    <row r="626" s="2" customFormat="1">
      <c r="A626" s="39"/>
      <c r="B626" s="40"/>
      <c r="C626" s="41"/>
      <c r="D626" s="228" t="s">
        <v>234</v>
      </c>
      <c r="E626" s="41"/>
      <c r="F626" s="229" t="s">
        <v>795</v>
      </c>
      <c r="G626" s="41"/>
      <c r="H626" s="41"/>
      <c r="I626" s="230"/>
      <c r="J626" s="41"/>
      <c r="K626" s="41"/>
      <c r="L626" s="45"/>
      <c r="M626" s="231"/>
      <c r="N626" s="232"/>
      <c r="O626" s="85"/>
      <c r="P626" s="85"/>
      <c r="Q626" s="85"/>
      <c r="R626" s="85"/>
      <c r="S626" s="85"/>
      <c r="T626" s="86"/>
      <c r="U626" s="39"/>
      <c r="V626" s="39"/>
      <c r="W626" s="39"/>
      <c r="X626" s="39"/>
      <c r="Y626" s="39"/>
      <c r="Z626" s="39"/>
      <c r="AA626" s="39"/>
      <c r="AB626" s="39"/>
      <c r="AC626" s="39"/>
      <c r="AD626" s="39"/>
      <c r="AE626" s="39"/>
      <c r="AT626" s="18" t="s">
        <v>234</v>
      </c>
      <c r="AU626" s="18" t="s">
        <v>244</v>
      </c>
    </row>
    <row r="627" s="2" customFormat="1">
      <c r="A627" s="39"/>
      <c r="B627" s="40"/>
      <c r="C627" s="41"/>
      <c r="D627" s="233" t="s">
        <v>236</v>
      </c>
      <c r="E627" s="41"/>
      <c r="F627" s="234" t="s">
        <v>796</v>
      </c>
      <c r="G627" s="41"/>
      <c r="H627" s="41"/>
      <c r="I627" s="230"/>
      <c r="J627" s="41"/>
      <c r="K627" s="41"/>
      <c r="L627" s="45"/>
      <c r="M627" s="231"/>
      <c r="N627" s="232"/>
      <c r="O627" s="85"/>
      <c r="P627" s="85"/>
      <c r="Q627" s="85"/>
      <c r="R627" s="85"/>
      <c r="S627" s="85"/>
      <c r="T627" s="86"/>
      <c r="U627" s="39"/>
      <c r="V627" s="39"/>
      <c r="W627" s="39"/>
      <c r="X627" s="39"/>
      <c r="Y627" s="39"/>
      <c r="Z627" s="39"/>
      <c r="AA627" s="39"/>
      <c r="AB627" s="39"/>
      <c r="AC627" s="39"/>
      <c r="AD627" s="39"/>
      <c r="AE627" s="39"/>
      <c r="AT627" s="18" t="s">
        <v>236</v>
      </c>
      <c r="AU627" s="18" t="s">
        <v>244</v>
      </c>
    </row>
    <row r="628" s="14" customFormat="1">
      <c r="A628" s="14"/>
      <c r="B628" s="245"/>
      <c r="C628" s="246"/>
      <c r="D628" s="233" t="s">
        <v>238</v>
      </c>
      <c r="E628" s="247" t="s">
        <v>19</v>
      </c>
      <c r="F628" s="248" t="s">
        <v>797</v>
      </c>
      <c r="G628" s="246"/>
      <c r="H628" s="249">
        <v>330.77999999999997</v>
      </c>
      <c r="I628" s="250"/>
      <c r="J628" s="246"/>
      <c r="K628" s="246"/>
      <c r="L628" s="251"/>
      <c r="M628" s="252"/>
      <c r="N628" s="253"/>
      <c r="O628" s="253"/>
      <c r="P628" s="253"/>
      <c r="Q628" s="253"/>
      <c r="R628" s="253"/>
      <c r="S628" s="253"/>
      <c r="T628" s="254"/>
      <c r="U628" s="14"/>
      <c r="V628" s="14"/>
      <c r="W628" s="14"/>
      <c r="X628" s="14"/>
      <c r="Y628" s="14"/>
      <c r="Z628" s="14"/>
      <c r="AA628" s="14"/>
      <c r="AB628" s="14"/>
      <c r="AC628" s="14"/>
      <c r="AD628" s="14"/>
      <c r="AE628" s="14"/>
      <c r="AT628" s="255" t="s">
        <v>238</v>
      </c>
      <c r="AU628" s="255" t="s">
        <v>244</v>
      </c>
      <c r="AV628" s="14" t="s">
        <v>78</v>
      </c>
      <c r="AW628" s="14" t="s">
        <v>31</v>
      </c>
      <c r="AX628" s="14" t="s">
        <v>69</v>
      </c>
      <c r="AY628" s="255" t="s">
        <v>225</v>
      </c>
    </row>
    <row r="629" s="14" customFormat="1">
      <c r="A629" s="14"/>
      <c r="B629" s="245"/>
      <c r="C629" s="246"/>
      <c r="D629" s="233" t="s">
        <v>238</v>
      </c>
      <c r="E629" s="247" t="s">
        <v>19</v>
      </c>
      <c r="F629" s="248" t="s">
        <v>798</v>
      </c>
      <c r="G629" s="246"/>
      <c r="H629" s="249">
        <v>187.96000000000001</v>
      </c>
      <c r="I629" s="250"/>
      <c r="J629" s="246"/>
      <c r="K629" s="246"/>
      <c r="L629" s="251"/>
      <c r="M629" s="252"/>
      <c r="N629" s="253"/>
      <c r="O629" s="253"/>
      <c r="P629" s="253"/>
      <c r="Q629" s="253"/>
      <c r="R629" s="253"/>
      <c r="S629" s="253"/>
      <c r="T629" s="254"/>
      <c r="U629" s="14"/>
      <c r="V629" s="14"/>
      <c r="W629" s="14"/>
      <c r="X629" s="14"/>
      <c r="Y629" s="14"/>
      <c r="Z629" s="14"/>
      <c r="AA629" s="14"/>
      <c r="AB629" s="14"/>
      <c r="AC629" s="14"/>
      <c r="AD629" s="14"/>
      <c r="AE629" s="14"/>
      <c r="AT629" s="255" t="s">
        <v>238</v>
      </c>
      <c r="AU629" s="255" t="s">
        <v>244</v>
      </c>
      <c r="AV629" s="14" t="s">
        <v>78</v>
      </c>
      <c r="AW629" s="14" t="s">
        <v>31</v>
      </c>
      <c r="AX629" s="14" t="s">
        <v>69</v>
      </c>
      <c r="AY629" s="255" t="s">
        <v>225</v>
      </c>
    </row>
    <row r="630" s="14" customFormat="1">
      <c r="A630" s="14"/>
      <c r="B630" s="245"/>
      <c r="C630" s="246"/>
      <c r="D630" s="233" t="s">
        <v>238</v>
      </c>
      <c r="E630" s="247" t="s">
        <v>19</v>
      </c>
      <c r="F630" s="248" t="s">
        <v>799</v>
      </c>
      <c r="G630" s="246"/>
      <c r="H630" s="249">
        <v>28.981999999999999</v>
      </c>
      <c r="I630" s="250"/>
      <c r="J630" s="246"/>
      <c r="K630" s="246"/>
      <c r="L630" s="251"/>
      <c r="M630" s="252"/>
      <c r="N630" s="253"/>
      <c r="O630" s="253"/>
      <c r="P630" s="253"/>
      <c r="Q630" s="253"/>
      <c r="R630" s="253"/>
      <c r="S630" s="253"/>
      <c r="T630" s="254"/>
      <c r="U630" s="14"/>
      <c r="V630" s="14"/>
      <c r="W630" s="14"/>
      <c r="X630" s="14"/>
      <c r="Y630" s="14"/>
      <c r="Z630" s="14"/>
      <c r="AA630" s="14"/>
      <c r="AB630" s="14"/>
      <c r="AC630" s="14"/>
      <c r="AD630" s="14"/>
      <c r="AE630" s="14"/>
      <c r="AT630" s="255" t="s">
        <v>238</v>
      </c>
      <c r="AU630" s="255" t="s">
        <v>244</v>
      </c>
      <c r="AV630" s="14" t="s">
        <v>78</v>
      </c>
      <c r="AW630" s="14" t="s">
        <v>31</v>
      </c>
      <c r="AX630" s="14" t="s">
        <v>69</v>
      </c>
      <c r="AY630" s="255" t="s">
        <v>225</v>
      </c>
    </row>
    <row r="631" s="14" customFormat="1">
      <c r="A631" s="14"/>
      <c r="B631" s="245"/>
      <c r="C631" s="246"/>
      <c r="D631" s="233" t="s">
        <v>238</v>
      </c>
      <c r="E631" s="247" t="s">
        <v>19</v>
      </c>
      <c r="F631" s="248" t="s">
        <v>800</v>
      </c>
      <c r="G631" s="246"/>
      <c r="H631" s="249">
        <v>13.69</v>
      </c>
      <c r="I631" s="250"/>
      <c r="J631" s="246"/>
      <c r="K631" s="246"/>
      <c r="L631" s="251"/>
      <c r="M631" s="252"/>
      <c r="N631" s="253"/>
      <c r="O631" s="253"/>
      <c r="P631" s="253"/>
      <c r="Q631" s="253"/>
      <c r="R631" s="253"/>
      <c r="S631" s="253"/>
      <c r="T631" s="254"/>
      <c r="U631" s="14"/>
      <c r="V631" s="14"/>
      <c r="W631" s="14"/>
      <c r="X631" s="14"/>
      <c r="Y631" s="14"/>
      <c r="Z631" s="14"/>
      <c r="AA631" s="14"/>
      <c r="AB631" s="14"/>
      <c r="AC631" s="14"/>
      <c r="AD631" s="14"/>
      <c r="AE631" s="14"/>
      <c r="AT631" s="255" t="s">
        <v>238</v>
      </c>
      <c r="AU631" s="255" t="s">
        <v>244</v>
      </c>
      <c r="AV631" s="14" t="s">
        <v>78</v>
      </c>
      <c r="AW631" s="14" t="s">
        <v>31</v>
      </c>
      <c r="AX631" s="14" t="s">
        <v>69</v>
      </c>
      <c r="AY631" s="255" t="s">
        <v>225</v>
      </c>
    </row>
    <row r="632" s="14" customFormat="1">
      <c r="A632" s="14"/>
      <c r="B632" s="245"/>
      <c r="C632" s="246"/>
      <c r="D632" s="233" t="s">
        <v>238</v>
      </c>
      <c r="E632" s="247" t="s">
        <v>19</v>
      </c>
      <c r="F632" s="248" t="s">
        <v>801</v>
      </c>
      <c r="G632" s="246"/>
      <c r="H632" s="249">
        <v>33.240000000000002</v>
      </c>
      <c r="I632" s="250"/>
      <c r="J632" s="246"/>
      <c r="K632" s="246"/>
      <c r="L632" s="251"/>
      <c r="M632" s="252"/>
      <c r="N632" s="253"/>
      <c r="O632" s="253"/>
      <c r="P632" s="253"/>
      <c r="Q632" s="253"/>
      <c r="R632" s="253"/>
      <c r="S632" s="253"/>
      <c r="T632" s="254"/>
      <c r="U632" s="14"/>
      <c r="V632" s="14"/>
      <c r="W632" s="14"/>
      <c r="X632" s="14"/>
      <c r="Y632" s="14"/>
      <c r="Z632" s="14"/>
      <c r="AA632" s="14"/>
      <c r="AB632" s="14"/>
      <c r="AC632" s="14"/>
      <c r="AD632" s="14"/>
      <c r="AE632" s="14"/>
      <c r="AT632" s="255" t="s">
        <v>238</v>
      </c>
      <c r="AU632" s="255" t="s">
        <v>244</v>
      </c>
      <c r="AV632" s="14" t="s">
        <v>78</v>
      </c>
      <c r="AW632" s="14" t="s">
        <v>31</v>
      </c>
      <c r="AX632" s="14" t="s">
        <v>69</v>
      </c>
      <c r="AY632" s="255" t="s">
        <v>225</v>
      </c>
    </row>
    <row r="633" s="14" customFormat="1">
      <c r="A633" s="14"/>
      <c r="B633" s="245"/>
      <c r="C633" s="246"/>
      <c r="D633" s="233" t="s">
        <v>238</v>
      </c>
      <c r="E633" s="247" t="s">
        <v>19</v>
      </c>
      <c r="F633" s="248" t="s">
        <v>802</v>
      </c>
      <c r="G633" s="246"/>
      <c r="H633" s="249">
        <v>26</v>
      </c>
      <c r="I633" s="250"/>
      <c r="J633" s="246"/>
      <c r="K633" s="246"/>
      <c r="L633" s="251"/>
      <c r="M633" s="252"/>
      <c r="N633" s="253"/>
      <c r="O633" s="253"/>
      <c r="P633" s="253"/>
      <c r="Q633" s="253"/>
      <c r="R633" s="253"/>
      <c r="S633" s="253"/>
      <c r="T633" s="254"/>
      <c r="U633" s="14"/>
      <c r="V633" s="14"/>
      <c r="W633" s="14"/>
      <c r="X633" s="14"/>
      <c r="Y633" s="14"/>
      <c r="Z633" s="14"/>
      <c r="AA633" s="14"/>
      <c r="AB633" s="14"/>
      <c r="AC633" s="14"/>
      <c r="AD633" s="14"/>
      <c r="AE633" s="14"/>
      <c r="AT633" s="255" t="s">
        <v>238</v>
      </c>
      <c r="AU633" s="255" t="s">
        <v>244</v>
      </c>
      <c r="AV633" s="14" t="s">
        <v>78</v>
      </c>
      <c r="AW633" s="14" t="s">
        <v>31</v>
      </c>
      <c r="AX633" s="14" t="s">
        <v>69</v>
      </c>
      <c r="AY633" s="255" t="s">
        <v>225</v>
      </c>
    </row>
    <row r="634" s="14" customFormat="1">
      <c r="A634" s="14"/>
      <c r="B634" s="245"/>
      <c r="C634" s="246"/>
      <c r="D634" s="233" t="s">
        <v>238</v>
      </c>
      <c r="E634" s="247" t="s">
        <v>19</v>
      </c>
      <c r="F634" s="248" t="s">
        <v>803</v>
      </c>
      <c r="G634" s="246"/>
      <c r="H634" s="249">
        <v>42.119999999999997</v>
      </c>
      <c r="I634" s="250"/>
      <c r="J634" s="246"/>
      <c r="K634" s="246"/>
      <c r="L634" s="251"/>
      <c r="M634" s="252"/>
      <c r="N634" s="253"/>
      <c r="O634" s="253"/>
      <c r="P634" s="253"/>
      <c r="Q634" s="253"/>
      <c r="R634" s="253"/>
      <c r="S634" s="253"/>
      <c r="T634" s="254"/>
      <c r="U634" s="14"/>
      <c r="V634" s="14"/>
      <c r="W634" s="14"/>
      <c r="X634" s="14"/>
      <c r="Y634" s="14"/>
      <c r="Z634" s="14"/>
      <c r="AA634" s="14"/>
      <c r="AB634" s="14"/>
      <c r="AC634" s="14"/>
      <c r="AD634" s="14"/>
      <c r="AE634" s="14"/>
      <c r="AT634" s="255" t="s">
        <v>238</v>
      </c>
      <c r="AU634" s="255" t="s">
        <v>244</v>
      </c>
      <c r="AV634" s="14" t="s">
        <v>78</v>
      </c>
      <c r="AW634" s="14" t="s">
        <v>31</v>
      </c>
      <c r="AX634" s="14" t="s">
        <v>69</v>
      </c>
      <c r="AY634" s="255" t="s">
        <v>225</v>
      </c>
    </row>
    <row r="635" s="14" customFormat="1">
      <c r="A635" s="14"/>
      <c r="B635" s="245"/>
      <c r="C635" s="246"/>
      <c r="D635" s="233" t="s">
        <v>238</v>
      </c>
      <c r="E635" s="247" t="s">
        <v>19</v>
      </c>
      <c r="F635" s="248" t="s">
        <v>804</v>
      </c>
      <c r="G635" s="246"/>
      <c r="H635" s="249">
        <v>10.359999999999999</v>
      </c>
      <c r="I635" s="250"/>
      <c r="J635" s="246"/>
      <c r="K635" s="246"/>
      <c r="L635" s="251"/>
      <c r="M635" s="252"/>
      <c r="N635" s="253"/>
      <c r="O635" s="253"/>
      <c r="P635" s="253"/>
      <c r="Q635" s="253"/>
      <c r="R635" s="253"/>
      <c r="S635" s="253"/>
      <c r="T635" s="254"/>
      <c r="U635" s="14"/>
      <c r="V635" s="14"/>
      <c r="W635" s="14"/>
      <c r="X635" s="14"/>
      <c r="Y635" s="14"/>
      <c r="Z635" s="14"/>
      <c r="AA635" s="14"/>
      <c r="AB635" s="14"/>
      <c r="AC635" s="14"/>
      <c r="AD635" s="14"/>
      <c r="AE635" s="14"/>
      <c r="AT635" s="255" t="s">
        <v>238</v>
      </c>
      <c r="AU635" s="255" t="s">
        <v>244</v>
      </c>
      <c r="AV635" s="14" t="s">
        <v>78</v>
      </c>
      <c r="AW635" s="14" t="s">
        <v>31</v>
      </c>
      <c r="AX635" s="14" t="s">
        <v>69</v>
      </c>
      <c r="AY635" s="255" t="s">
        <v>225</v>
      </c>
    </row>
    <row r="636" s="16" customFormat="1">
      <c r="A636" s="16"/>
      <c r="B636" s="267"/>
      <c r="C636" s="268"/>
      <c r="D636" s="233" t="s">
        <v>238</v>
      </c>
      <c r="E636" s="269" t="s">
        <v>139</v>
      </c>
      <c r="F636" s="270" t="s">
        <v>245</v>
      </c>
      <c r="G636" s="268"/>
      <c r="H636" s="271">
        <v>673.13199999999995</v>
      </c>
      <c r="I636" s="272"/>
      <c r="J636" s="268"/>
      <c r="K636" s="268"/>
      <c r="L636" s="273"/>
      <c r="M636" s="274"/>
      <c r="N636" s="275"/>
      <c r="O636" s="275"/>
      <c r="P636" s="275"/>
      <c r="Q636" s="275"/>
      <c r="R636" s="275"/>
      <c r="S636" s="275"/>
      <c r="T636" s="276"/>
      <c r="U636" s="16"/>
      <c r="V636" s="16"/>
      <c r="W636" s="16"/>
      <c r="X636" s="16"/>
      <c r="Y636" s="16"/>
      <c r="Z636" s="16"/>
      <c r="AA636" s="16"/>
      <c r="AB636" s="16"/>
      <c r="AC636" s="16"/>
      <c r="AD636" s="16"/>
      <c r="AE636" s="16"/>
      <c r="AT636" s="277" t="s">
        <v>238</v>
      </c>
      <c r="AU636" s="277" t="s">
        <v>244</v>
      </c>
      <c r="AV636" s="16" t="s">
        <v>232</v>
      </c>
      <c r="AW636" s="16" t="s">
        <v>31</v>
      </c>
      <c r="AX636" s="16" t="s">
        <v>76</v>
      </c>
      <c r="AY636" s="277" t="s">
        <v>225</v>
      </c>
    </row>
    <row r="637" s="2" customFormat="1" ht="24.15" customHeight="1">
      <c r="A637" s="39"/>
      <c r="B637" s="40"/>
      <c r="C637" s="215" t="s">
        <v>805</v>
      </c>
      <c r="D637" s="215" t="s">
        <v>227</v>
      </c>
      <c r="E637" s="216" t="s">
        <v>806</v>
      </c>
      <c r="F637" s="217" t="s">
        <v>807</v>
      </c>
      <c r="G637" s="218" t="s">
        <v>290</v>
      </c>
      <c r="H637" s="219">
        <v>2019.396</v>
      </c>
      <c r="I637" s="220"/>
      <c r="J637" s="221">
        <f>ROUND(I637*H637,2)</f>
        <v>0</v>
      </c>
      <c r="K637" s="217" t="s">
        <v>249</v>
      </c>
      <c r="L637" s="45"/>
      <c r="M637" s="222" t="s">
        <v>19</v>
      </c>
      <c r="N637" s="223" t="s">
        <v>40</v>
      </c>
      <c r="O637" s="85"/>
      <c r="P637" s="224">
        <f>O637*H637</f>
        <v>0</v>
      </c>
      <c r="Q637" s="224">
        <v>0</v>
      </c>
      <c r="R637" s="224">
        <f>Q637*H637</f>
        <v>0</v>
      </c>
      <c r="S637" s="224">
        <v>0</v>
      </c>
      <c r="T637" s="225">
        <f>S637*H637</f>
        <v>0</v>
      </c>
      <c r="U637" s="39"/>
      <c r="V637" s="39"/>
      <c r="W637" s="39"/>
      <c r="X637" s="39"/>
      <c r="Y637" s="39"/>
      <c r="Z637" s="39"/>
      <c r="AA637" s="39"/>
      <c r="AB637" s="39"/>
      <c r="AC637" s="39"/>
      <c r="AD637" s="39"/>
      <c r="AE637" s="39"/>
      <c r="AR637" s="226" t="s">
        <v>232</v>
      </c>
      <c r="AT637" s="226" t="s">
        <v>227</v>
      </c>
      <c r="AU637" s="226" t="s">
        <v>244</v>
      </c>
      <c r="AY637" s="18" t="s">
        <v>225</v>
      </c>
      <c r="BE637" s="227">
        <f>IF(N637="základní",J637,0)</f>
        <v>0</v>
      </c>
      <c r="BF637" s="227">
        <f>IF(N637="snížená",J637,0)</f>
        <v>0</v>
      </c>
      <c r="BG637" s="227">
        <f>IF(N637="zákl. přenesená",J637,0)</f>
        <v>0</v>
      </c>
      <c r="BH637" s="227">
        <f>IF(N637="sníž. přenesená",J637,0)</f>
        <v>0</v>
      </c>
      <c r="BI637" s="227">
        <f>IF(N637="nulová",J637,0)</f>
        <v>0</v>
      </c>
      <c r="BJ637" s="18" t="s">
        <v>76</v>
      </c>
      <c r="BK637" s="227">
        <f>ROUND(I637*H637,2)</f>
        <v>0</v>
      </c>
      <c r="BL637" s="18" t="s">
        <v>232</v>
      </c>
      <c r="BM637" s="226" t="s">
        <v>808</v>
      </c>
    </row>
    <row r="638" s="2" customFormat="1">
      <c r="A638" s="39"/>
      <c r="B638" s="40"/>
      <c r="C638" s="41"/>
      <c r="D638" s="228" t="s">
        <v>234</v>
      </c>
      <c r="E638" s="41"/>
      <c r="F638" s="229" t="s">
        <v>809</v>
      </c>
      <c r="G638" s="41"/>
      <c r="H638" s="41"/>
      <c r="I638" s="230"/>
      <c r="J638" s="41"/>
      <c r="K638" s="41"/>
      <c r="L638" s="45"/>
      <c r="M638" s="231"/>
      <c r="N638" s="232"/>
      <c r="O638" s="85"/>
      <c r="P638" s="85"/>
      <c r="Q638" s="85"/>
      <c r="R638" s="85"/>
      <c r="S638" s="85"/>
      <c r="T638" s="86"/>
      <c r="U638" s="39"/>
      <c r="V638" s="39"/>
      <c r="W638" s="39"/>
      <c r="X638" s="39"/>
      <c r="Y638" s="39"/>
      <c r="Z638" s="39"/>
      <c r="AA638" s="39"/>
      <c r="AB638" s="39"/>
      <c r="AC638" s="39"/>
      <c r="AD638" s="39"/>
      <c r="AE638" s="39"/>
      <c r="AT638" s="18" t="s">
        <v>234</v>
      </c>
      <c r="AU638" s="18" t="s">
        <v>244</v>
      </c>
    </row>
    <row r="639" s="2" customFormat="1">
      <c r="A639" s="39"/>
      <c r="B639" s="40"/>
      <c r="C639" s="41"/>
      <c r="D639" s="233" t="s">
        <v>236</v>
      </c>
      <c r="E639" s="41"/>
      <c r="F639" s="234" t="s">
        <v>796</v>
      </c>
      <c r="G639" s="41"/>
      <c r="H639" s="41"/>
      <c r="I639" s="230"/>
      <c r="J639" s="41"/>
      <c r="K639" s="41"/>
      <c r="L639" s="45"/>
      <c r="M639" s="231"/>
      <c r="N639" s="232"/>
      <c r="O639" s="85"/>
      <c r="P639" s="85"/>
      <c r="Q639" s="85"/>
      <c r="R639" s="85"/>
      <c r="S639" s="85"/>
      <c r="T639" s="86"/>
      <c r="U639" s="39"/>
      <c r="V639" s="39"/>
      <c r="W639" s="39"/>
      <c r="X639" s="39"/>
      <c r="Y639" s="39"/>
      <c r="Z639" s="39"/>
      <c r="AA639" s="39"/>
      <c r="AB639" s="39"/>
      <c r="AC639" s="39"/>
      <c r="AD639" s="39"/>
      <c r="AE639" s="39"/>
      <c r="AT639" s="18" t="s">
        <v>236</v>
      </c>
      <c r="AU639" s="18" t="s">
        <v>244</v>
      </c>
    </row>
    <row r="640" s="13" customFormat="1">
      <c r="A640" s="13"/>
      <c r="B640" s="235"/>
      <c r="C640" s="236"/>
      <c r="D640" s="233" t="s">
        <v>238</v>
      </c>
      <c r="E640" s="237" t="s">
        <v>19</v>
      </c>
      <c r="F640" s="238" t="s">
        <v>810</v>
      </c>
      <c r="G640" s="236"/>
      <c r="H640" s="237" t="s">
        <v>19</v>
      </c>
      <c r="I640" s="239"/>
      <c r="J640" s="236"/>
      <c r="K640" s="236"/>
      <c r="L640" s="240"/>
      <c r="M640" s="241"/>
      <c r="N640" s="242"/>
      <c r="O640" s="242"/>
      <c r="P640" s="242"/>
      <c r="Q640" s="242"/>
      <c r="R640" s="242"/>
      <c r="S640" s="242"/>
      <c r="T640" s="243"/>
      <c r="U640" s="13"/>
      <c r="V640" s="13"/>
      <c r="W640" s="13"/>
      <c r="X640" s="13"/>
      <c r="Y640" s="13"/>
      <c r="Z640" s="13"/>
      <c r="AA640" s="13"/>
      <c r="AB640" s="13"/>
      <c r="AC640" s="13"/>
      <c r="AD640" s="13"/>
      <c r="AE640" s="13"/>
      <c r="AT640" s="244" t="s">
        <v>238</v>
      </c>
      <c r="AU640" s="244" t="s">
        <v>244</v>
      </c>
      <c r="AV640" s="13" t="s">
        <v>76</v>
      </c>
      <c r="AW640" s="13" t="s">
        <v>31</v>
      </c>
      <c r="AX640" s="13" t="s">
        <v>69</v>
      </c>
      <c r="AY640" s="244" t="s">
        <v>225</v>
      </c>
    </row>
    <row r="641" s="14" customFormat="1">
      <c r="A641" s="14"/>
      <c r="B641" s="245"/>
      <c r="C641" s="246"/>
      <c r="D641" s="233" t="s">
        <v>238</v>
      </c>
      <c r="E641" s="247" t="s">
        <v>19</v>
      </c>
      <c r="F641" s="248" t="s">
        <v>811</v>
      </c>
      <c r="G641" s="246"/>
      <c r="H641" s="249">
        <v>2019.396</v>
      </c>
      <c r="I641" s="250"/>
      <c r="J641" s="246"/>
      <c r="K641" s="246"/>
      <c r="L641" s="251"/>
      <c r="M641" s="252"/>
      <c r="N641" s="253"/>
      <c r="O641" s="253"/>
      <c r="P641" s="253"/>
      <c r="Q641" s="253"/>
      <c r="R641" s="253"/>
      <c r="S641" s="253"/>
      <c r="T641" s="254"/>
      <c r="U641" s="14"/>
      <c r="V641" s="14"/>
      <c r="W641" s="14"/>
      <c r="X641" s="14"/>
      <c r="Y641" s="14"/>
      <c r="Z641" s="14"/>
      <c r="AA641" s="14"/>
      <c r="AB641" s="14"/>
      <c r="AC641" s="14"/>
      <c r="AD641" s="14"/>
      <c r="AE641" s="14"/>
      <c r="AT641" s="255" t="s">
        <v>238</v>
      </c>
      <c r="AU641" s="255" t="s">
        <v>244</v>
      </c>
      <c r="AV641" s="14" t="s">
        <v>78</v>
      </c>
      <c r="AW641" s="14" t="s">
        <v>31</v>
      </c>
      <c r="AX641" s="14" t="s">
        <v>76</v>
      </c>
      <c r="AY641" s="255" t="s">
        <v>225</v>
      </c>
    </row>
    <row r="642" s="2" customFormat="1" ht="24.15" customHeight="1">
      <c r="A642" s="39"/>
      <c r="B642" s="40"/>
      <c r="C642" s="215" t="s">
        <v>812</v>
      </c>
      <c r="D642" s="215" t="s">
        <v>227</v>
      </c>
      <c r="E642" s="216" t="s">
        <v>813</v>
      </c>
      <c r="F642" s="217" t="s">
        <v>814</v>
      </c>
      <c r="G642" s="218" t="s">
        <v>290</v>
      </c>
      <c r="H642" s="219">
        <v>673.13199999999995</v>
      </c>
      <c r="I642" s="220"/>
      <c r="J642" s="221">
        <f>ROUND(I642*H642,2)</f>
        <v>0</v>
      </c>
      <c r="K642" s="217" t="s">
        <v>249</v>
      </c>
      <c r="L642" s="45"/>
      <c r="M642" s="222" t="s">
        <v>19</v>
      </c>
      <c r="N642" s="223" t="s">
        <v>40</v>
      </c>
      <c r="O642" s="85"/>
      <c r="P642" s="224">
        <f>O642*H642</f>
        <v>0</v>
      </c>
      <c r="Q642" s="224">
        <v>0</v>
      </c>
      <c r="R642" s="224">
        <f>Q642*H642</f>
        <v>0</v>
      </c>
      <c r="S642" s="224">
        <v>0</v>
      </c>
      <c r="T642" s="225">
        <f>S642*H642</f>
        <v>0</v>
      </c>
      <c r="U642" s="39"/>
      <c r="V642" s="39"/>
      <c r="W642" s="39"/>
      <c r="X642" s="39"/>
      <c r="Y642" s="39"/>
      <c r="Z642" s="39"/>
      <c r="AA642" s="39"/>
      <c r="AB642" s="39"/>
      <c r="AC642" s="39"/>
      <c r="AD642" s="39"/>
      <c r="AE642" s="39"/>
      <c r="AR642" s="226" t="s">
        <v>232</v>
      </c>
      <c r="AT642" s="226" t="s">
        <v>227</v>
      </c>
      <c r="AU642" s="226" t="s">
        <v>244</v>
      </c>
      <c r="AY642" s="18" t="s">
        <v>225</v>
      </c>
      <c r="BE642" s="227">
        <f>IF(N642="základní",J642,0)</f>
        <v>0</v>
      </c>
      <c r="BF642" s="227">
        <f>IF(N642="snížená",J642,0)</f>
        <v>0</v>
      </c>
      <c r="BG642" s="227">
        <f>IF(N642="zákl. přenesená",J642,0)</f>
        <v>0</v>
      </c>
      <c r="BH642" s="227">
        <f>IF(N642="sníž. přenesená",J642,0)</f>
        <v>0</v>
      </c>
      <c r="BI642" s="227">
        <f>IF(N642="nulová",J642,0)</f>
        <v>0</v>
      </c>
      <c r="BJ642" s="18" t="s">
        <v>76</v>
      </c>
      <c r="BK642" s="227">
        <f>ROUND(I642*H642,2)</f>
        <v>0</v>
      </c>
      <c r="BL642" s="18" t="s">
        <v>232</v>
      </c>
      <c r="BM642" s="226" t="s">
        <v>815</v>
      </c>
    </row>
    <row r="643" s="2" customFormat="1">
      <c r="A643" s="39"/>
      <c r="B643" s="40"/>
      <c r="C643" s="41"/>
      <c r="D643" s="228" t="s">
        <v>234</v>
      </c>
      <c r="E643" s="41"/>
      <c r="F643" s="229" t="s">
        <v>816</v>
      </c>
      <c r="G643" s="41"/>
      <c r="H643" s="41"/>
      <c r="I643" s="230"/>
      <c r="J643" s="41"/>
      <c r="K643" s="41"/>
      <c r="L643" s="45"/>
      <c r="M643" s="231"/>
      <c r="N643" s="232"/>
      <c r="O643" s="85"/>
      <c r="P643" s="85"/>
      <c r="Q643" s="85"/>
      <c r="R643" s="85"/>
      <c r="S643" s="85"/>
      <c r="T643" s="86"/>
      <c r="U643" s="39"/>
      <c r="V643" s="39"/>
      <c r="W643" s="39"/>
      <c r="X643" s="39"/>
      <c r="Y643" s="39"/>
      <c r="Z643" s="39"/>
      <c r="AA643" s="39"/>
      <c r="AB643" s="39"/>
      <c r="AC643" s="39"/>
      <c r="AD643" s="39"/>
      <c r="AE643" s="39"/>
      <c r="AT643" s="18" t="s">
        <v>234</v>
      </c>
      <c r="AU643" s="18" t="s">
        <v>244</v>
      </c>
    </row>
    <row r="644" s="2" customFormat="1">
      <c r="A644" s="39"/>
      <c r="B644" s="40"/>
      <c r="C644" s="41"/>
      <c r="D644" s="233" t="s">
        <v>236</v>
      </c>
      <c r="E644" s="41"/>
      <c r="F644" s="234" t="s">
        <v>817</v>
      </c>
      <c r="G644" s="41"/>
      <c r="H644" s="41"/>
      <c r="I644" s="230"/>
      <c r="J644" s="41"/>
      <c r="K644" s="41"/>
      <c r="L644" s="45"/>
      <c r="M644" s="231"/>
      <c r="N644" s="232"/>
      <c r="O644" s="85"/>
      <c r="P644" s="85"/>
      <c r="Q644" s="85"/>
      <c r="R644" s="85"/>
      <c r="S644" s="85"/>
      <c r="T644" s="86"/>
      <c r="U644" s="39"/>
      <c r="V644" s="39"/>
      <c r="W644" s="39"/>
      <c r="X644" s="39"/>
      <c r="Y644" s="39"/>
      <c r="Z644" s="39"/>
      <c r="AA644" s="39"/>
      <c r="AB644" s="39"/>
      <c r="AC644" s="39"/>
      <c r="AD644" s="39"/>
      <c r="AE644" s="39"/>
      <c r="AT644" s="18" t="s">
        <v>236</v>
      </c>
      <c r="AU644" s="18" t="s">
        <v>244</v>
      </c>
    </row>
    <row r="645" s="14" customFormat="1">
      <c r="A645" s="14"/>
      <c r="B645" s="245"/>
      <c r="C645" s="246"/>
      <c r="D645" s="233" t="s">
        <v>238</v>
      </c>
      <c r="E645" s="247" t="s">
        <v>19</v>
      </c>
      <c r="F645" s="248" t="s">
        <v>139</v>
      </c>
      <c r="G645" s="246"/>
      <c r="H645" s="249">
        <v>673.13199999999995</v>
      </c>
      <c r="I645" s="250"/>
      <c r="J645" s="246"/>
      <c r="K645" s="246"/>
      <c r="L645" s="251"/>
      <c r="M645" s="252"/>
      <c r="N645" s="253"/>
      <c r="O645" s="253"/>
      <c r="P645" s="253"/>
      <c r="Q645" s="253"/>
      <c r="R645" s="253"/>
      <c r="S645" s="253"/>
      <c r="T645" s="254"/>
      <c r="U645" s="14"/>
      <c r="V645" s="14"/>
      <c r="W645" s="14"/>
      <c r="X645" s="14"/>
      <c r="Y645" s="14"/>
      <c r="Z645" s="14"/>
      <c r="AA645" s="14"/>
      <c r="AB645" s="14"/>
      <c r="AC645" s="14"/>
      <c r="AD645" s="14"/>
      <c r="AE645" s="14"/>
      <c r="AT645" s="255" t="s">
        <v>238</v>
      </c>
      <c r="AU645" s="255" t="s">
        <v>244</v>
      </c>
      <c r="AV645" s="14" t="s">
        <v>78</v>
      </c>
      <c r="AW645" s="14" t="s">
        <v>31</v>
      </c>
      <c r="AX645" s="14" t="s">
        <v>76</v>
      </c>
      <c r="AY645" s="255" t="s">
        <v>225</v>
      </c>
    </row>
    <row r="646" s="12" customFormat="1" ht="20.88" customHeight="1">
      <c r="A646" s="12"/>
      <c r="B646" s="199"/>
      <c r="C646" s="200"/>
      <c r="D646" s="201" t="s">
        <v>68</v>
      </c>
      <c r="E646" s="213" t="s">
        <v>818</v>
      </c>
      <c r="F646" s="213" t="s">
        <v>819</v>
      </c>
      <c r="G646" s="200"/>
      <c r="H646" s="200"/>
      <c r="I646" s="203"/>
      <c r="J646" s="214">
        <f>BK646</f>
        <v>0</v>
      </c>
      <c r="K646" s="200"/>
      <c r="L646" s="205"/>
      <c r="M646" s="206"/>
      <c r="N646" s="207"/>
      <c r="O646" s="207"/>
      <c r="P646" s="208">
        <f>SUM(P647:P651)</f>
        <v>0</v>
      </c>
      <c r="Q646" s="207"/>
      <c r="R646" s="208">
        <f>SUM(R647:R651)</f>
        <v>0</v>
      </c>
      <c r="S646" s="207"/>
      <c r="T646" s="209">
        <f>SUM(T647:T651)</f>
        <v>0</v>
      </c>
      <c r="U646" s="12"/>
      <c r="V646" s="12"/>
      <c r="W646" s="12"/>
      <c r="X646" s="12"/>
      <c r="Y646" s="12"/>
      <c r="Z646" s="12"/>
      <c r="AA646" s="12"/>
      <c r="AB646" s="12"/>
      <c r="AC646" s="12"/>
      <c r="AD646" s="12"/>
      <c r="AE646" s="12"/>
      <c r="AR646" s="210" t="s">
        <v>76</v>
      </c>
      <c r="AT646" s="211" t="s">
        <v>68</v>
      </c>
      <c r="AU646" s="211" t="s">
        <v>78</v>
      </c>
      <c r="AY646" s="210" t="s">
        <v>225</v>
      </c>
      <c r="BK646" s="212">
        <f>SUM(BK647:BK651)</f>
        <v>0</v>
      </c>
    </row>
    <row r="647" s="2" customFormat="1" ht="16.5" customHeight="1">
      <c r="A647" s="39"/>
      <c r="B647" s="40"/>
      <c r="C647" s="215" t="s">
        <v>820</v>
      </c>
      <c r="D647" s="215" t="s">
        <v>227</v>
      </c>
      <c r="E647" s="216" t="s">
        <v>821</v>
      </c>
      <c r="F647" s="217" t="s">
        <v>822</v>
      </c>
      <c r="G647" s="218" t="s">
        <v>290</v>
      </c>
      <c r="H647" s="219">
        <v>93.343999999999994</v>
      </c>
      <c r="I647" s="220"/>
      <c r="J647" s="221">
        <f>ROUND(I647*H647,2)</f>
        <v>0</v>
      </c>
      <c r="K647" s="217" t="s">
        <v>249</v>
      </c>
      <c r="L647" s="45"/>
      <c r="M647" s="222" t="s">
        <v>19</v>
      </c>
      <c r="N647" s="223" t="s">
        <v>40</v>
      </c>
      <c r="O647" s="85"/>
      <c r="P647" s="224">
        <f>O647*H647</f>
        <v>0</v>
      </c>
      <c r="Q647" s="224">
        <v>0</v>
      </c>
      <c r="R647" s="224">
        <f>Q647*H647</f>
        <v>0</v>
      </c>
      <c r="S647" s="224">
        <v>0</v>
      </c>
      <c r="T647" s="225">
        <f>S647*H647</f>
        <v>0</v>
      </c>
      <c r="U647" s="39"/>
      <c r="V647" s="39"/>
      <c r="W647" s="39"/>
      <c r="X647" s="39"/>
      <c r="Y647" s="39"/>
      <c r="Z647" s="39"/>
      <c r="AA647" s="39"/>
      <c r="AB647" s="39"/>
      <c r="AC647" s="39"/>
      <c r="AD647" s="39"/>
      <c r="AE647" s="39"/>
      <c r="AR647" s="226" t="s">
        <v>232</v>
      </c>
      <c r="AT647" s="226" t="s">
        <v>227</v>
      </c>
      <c r="AU647" s="226" t="s">
        <v>244</v>
      </c>
      <c r="AY647" s="18" t="s">
        <v>225</v>
      </c>
      <c r="BE647" s="227">
        <f>IF(N647="základní",J647,0)</f>
        <v>0</v>
      </c>
      <c r="BF647" s="227">
        <f>IF(N647="snížená",J647,0)</f>
        <v>0</v>
      </c>
      <c r="BG647" s="227">
        <f>IF(N647="zákl. přenesená",J647,0)</f>
        <v>0</v>
      </c>
      <c r="BH647" s="227">
        <f>IF(N647="sníž. přenesená",J647,0)</f>
        <v>0</v>
      </c>
      <c r="BI647" s="227">
        <f>IF(N647="nulová",J647,0)</f>
        <v>0</v>
      </c>
      <c r="BJ647" s="18" t="s">
        <v>76</v>
      </c>
      <c r="BK647" s="227">
        <f>ROUND(I647*H647,2)</f>
        <v>0</v>
      </c>
      <c r="BL647" s="18" t="s">
        <v>232</v>
      </c>
      <c r="BM647" s="226" t="s">
        <v>823</v>
      </c>
    </row>
    <row r="648" s="2" customFormat="1">
      <c r="A648" s="39"/>
      <c r="B648" s="40"/>
      <c r="C648" s="41"/>
      <c r="D648" s="228" t="s">
        <v>234</v>
      </c>
      <c r="E648" s="41"/>
      <c r="F648" s="229" t="s">
        <v>824</v>
      </c>
      <c r="G648" s="41"/>
      <c r="H648" s="41"/>
      <c r="I648" s="230"/>
      <c r="J648" s="41"/>
      <c r="K648" s="41"/>
      <c r="L648" s="45"/>
      <c r="M648" s="231"/>
      <c r="N648" s="232"/>
      <c r="O648" s="85"/>
      <c r="P648" s="85"/>
      <c r="Q648" s="85"/>
      <c r="R648" s="85"/>
      <c r="S648" s="85"/>
      <c r="T648" s="86"/>
      <c r="U648" s="39"/>
      <c r="V648" s="39"/>
      <c r="W648" s="39"/>
      <c r="X648" s="39"/>
      <c r="Y648" s="39"/>
      <c r="Z648" s="39"/>
      <c r="AA648" s="39"/>
      <c r="AB648" s="39"/>
      <c r="AC648" s="39"/>
      <c r="AD648" s="39"/>
      <c r="AE648" s="39"/>
      <c r="AT648" s="18" t="s">
        <v>234</v>
      </c>
      <c r="AU648" s="18" t="s">
        <v>244</v>
      </c>
    </row>
    <row r="649" s="2" customFormat="1">
      <c r="A649" s="39"/>
      <c r="B649" s="40"/>
      <c r="C649" s="41"/>
      <c r="D649" s="233" t="s">
        <v>236</v>
      </c>
      <c r="E649" s="41"/>
      <c r="F649" s="234" t="s">
        <v>825</v>
      </c>
      <c r="G649" s="41"/>
      <c r="H649" s="41"/>
      <c r="I649" s="230"/>
      <c r="J649" s="41"/>
      <c r="K649" s="41"/>
      <c r="L649" s="45"/>
      <c r="M649" s="231"/>
      <c r="N649" s="232"/>
      <c r="O649" s="85"/>
      <c r="P649" s="85"/>
      <c r="Q649" s="85"/>
      <c r="R649" s="85"/>
      <c r="S649" s="85"/>
      <c r="T649" s="86"/>
      <c r="U649" s="39"/>
      <c r="V649" s="39"/>
      <c r="W649" s="39"/>
      <c r="X649" s="39"/>
      <c r="Y649" s="39"/>
      <c r="Z649" s="39"/>
      <c r="AA649" s="39"/>
      <c r="AB649" s="39"/>
      <c r="AC649" s="39"/>
      <c r="AD649" s="39"/>
      <c r="AE649" s="39"/>
      <c r="AT649" s="18" t="s">
        <v>236</v>
      </c>
      <c r="AU649" s="18" t="s">
        <v>244</v>
      </c>
    </row>
    <row r="650" s="13" customFormat="1">
      <c r="A650" s="13"/>
      <c r="B650" s="235"/>
      <c r="C650" s="236"/>
      <c r="D650" s="233" t="s">
        <v>238</v>
      </c>
      <c r="E650" s="237" t="s">
        <v>19</v>
      </c>
      <c r="F650" s="238" t="s">
        <v>826</v>
      </c>
      <c r="G650" s="236"/>
      <c r="H650" s="237" t="s">
        <v>19</v>
      </c>
      <c r="I650" s="239"/>
      <c r="J650" s="236"/>
      <c r="K650" s="236"/>
      <c r="L650" s="240"/>
      <c r="M650" s="241"/>
      <c r="N650" s="242"/>
      <c r="O650" s="242"/>
      <c r="P650" s="242"/>
      <c r="Q650" s="242"/>
      <c r="R650" s="242"/>
      <c r="S650" s="242"/>
      <c r="T650" s="243"/>
      <c r="U650" s="13"/>
      <c r="V650" s="13"/>
      <c r="W650" s="13"/>
      <c r="X650" s="13"/>
      <c r="Y650" s="13"/>
      <c r="Z650" s="13"/>
      <c r="AA650" s="13"/>
      <c r="AB650" s="13"/>
      <c r="AC650" s="13"/>
      <c r="AD650" s="13"/>
      <c r="AE650" s="13"/>
      <c r="AT650" s="244" t="s">
        <v>238</v>
      </c>
      <c r="AU650" s="244" t="s">
        <v>244</v>
      </c>
      <c r="AV650" s="13" t="s">
        <v>76</v>
      </c>
      <c r="AW650" s="13" t="s">
        <v>31</v>
      </c>
      <c r="AX650" s="13" t="s">
        <v>69</v>
      </c>
      <c r="AY650" s="244" t="s">
        <v>225</v>
      </c>
    </row>
    <row r="651" s="14" customFormat="1">
      <c r="A651" s="14"/>
      <c r="B651" s="245"/>
      <c r="C651" s="246"/>
      <c r="D651" s="233" t="s">
        <v>238</v>
      </c>
      <c r="E651" s="247" t="s">
        <v>19</v>
      </c>
      <c r="F651" s="248" t="s">
        <v>338</v>
      </c>
      <c r="G651" s="246"/>
      <c r="H651" s="249">
        <v>93.343999999999994</v>
      </c>
      <c r="I651" s="250"/>
      <c r="J651" s="246"/>
      <c r="K651" s="246"/>
      <c r="L651" s="251"/>
      <c r="M651" s="252"/>
      <c r="N651" s="253"/>
      <c r="O651" s="253"/>
      <c r="P651" s="253"/>
      <c r="Q651" s="253"/>
      <c r="R651" s="253"/>
      <c r="S651" s="253"/>
      <c r="T651" s="254"/>
      <c r="U651" s="14"/>
      <c r="V651" s="14"/>
      <c r="W651" s="14"/>
      <c r="X651" s="14"/>
      <c r="Y651" s="14"/>
      <c r="Z651" s="14"/>
      <c r="AA651" s="14"/>
      <c r="AB651" s="14"/>
      <c r="AC651" s="14"/>
      <c r="AD651" s="14"/>
      <c r="AE651" s="14"/>
      <c r="AT651" s="255" t="s">
        <v>238</v>
      </c>
      <c r="AU651" s="255" t="s">
        <v>244</v>
      </c>
      <c r="AV651" s="14" t="s">
        <v>78</v>
      </c>
      <c r="AW651" s="14" t="s">
        <v>31</v>
      </c>
      <c r="AX651" s="14" t="s">
        <v>76</v>
      </c>
      <c r="AY651" s="255" t="s">
        <v>225</v>
      </c>
    </row>
    <row r="652" s="12" customFormat="1" ht="20.88" customHeight="1">
      <c r="A652" s="12"/>
      <c r="B652" s="199"/>
      <c r="C652" s="200"/>
      <c r="D652" s="201" t="s">
        <v>68</v>
      </c>
      <c r="E652" s="213" t="s">
        <v>827</v>
      </c>
      <c r="F652" s="213" t="s">
        <v>828</v>
      </c>
      <c r="G652" s="200"/>
      <c r="H652" s="200"/>
      <c r="I652" s="203"/>
      <c r="J652" s="214">
        <f>BK652</f>
        <v>0</v>
      </c>
      <c r="K652" s="200"/>
      <c r="L652" s="205"/>
      <c r="M652" s="206"/>
      <c r="N652" s="207"/>
      <c r="O652" s="207"/>
      <c r="P652" s="208">
        <f>SUM(P653:P664)</f>
        <v>0</v>
      </c>
      <c r="Q652" s="207"/>
      <c r="R652" s="208">
        <f>SUM(R653:R664)</f>
        <v>0</v>
      </c>
      <c r="S652" s="207"/>
      <c r="T652" s="209">
        <f>SUM(T653:T664)</f>
        <v>16.412161000000001</v>
      </c>
      <c r="U652" s="12"/>
      <c r="V652" s="12"/>
      <c r="W652" s="12"/>
      <c r="X652" s="12"/>
      <c r="Y652" s="12"/>
      <c r="Z652" s="12"/>
      <c r="AA652" s="12"/>
      <c r="AB652" s="12"/>
      <c r="AC652" s="12"/>
      <c r="AD652" s="12"/>
      <c r="AE652" s="12"/>
      <c r="AR652" s="210" t="s">
        <v>76</v>
      </c>
      <c r="AT652" s="211" t="s">
        <v>68</v>
      </c>
      <c r="AU652" s="211" t="s">
        <v>78</v>
      </c>
      <c r="AY652" s="210" t="s">
        <v>225</v>
      </c>
      <c r="BK652" s="212">
        <f>SUM(BK653:BK664)</f>
        <v>0</v>
      </c>
    </row>
    <row r="653" s="2" customFormat="1" ht="24.15" customHeight="1">
      <c r="A653" s="39"/>
      <c r="B653" s="40"/>
      <c r="C653" s="215" t="s">
        <v>829</v>
      </c>
      <c r="D653" s="215" t="s">
        <v>227</v>
      </c>
      <c r="E653" s="216" t="s">
        <v>830</v>
      </c>
      <c r="F653" s="217" t="s">
        <v>831</v>
      </c>
      <c r="G653" s="218" t="s">
        <v>290</v>
      </c>
      <c r="H653" s="219">
        <v>10.890000000000001</v>
      </c>
      <c r="I653" s="220"/>
      <c r="J653" s="221">
        <f>ROUND(I653*H653,2)</f>
        <v>0</v>
      </c>
      <c r="K653" s="217" t="s">
        <v>249</v>
      </c>
      <c r="L653" s="45"/>
      <c r="M653" s="222" t="s">
        <v>19</v>
      </c>
      <c r="N653" s="223" t="s">
        <v>40</v>
      </c>
      <c r="O653" s="85"/>
      <c r="P653" s="224">
        <f>O653*H653</f>
        <v>0</v>
      </c>
      <c r="Q653" s="224">
        <v>0</v>
      </c>
      <c r="R653" s="224">
        <f>Q653*H653</f>
        <v>0</v>
      </c>
      <c r="S653" s="224">
        <v>0.045999999999999999</v>
      </c>
      <c r="T653" s="225">
        <f>S653*H653</f>
        <v>0.50094000000000005</v>
      </c>
      <c r="U653" s="39"/>
      <c r="V653" s="39"/>
      <c r="W653" s="39"/>
      <c r="X653" s="39"/>
      <c r="Y653" s="39"/>
      <c r="Z653" s="39"/>
      <c r="AA653" s="39"/>
      <c r="AB653" s="39"/>
      <c r="AC653" s="39"/>
      <c r="AD653" s="39"/>
      <c r="AE653" s="39"/>
      <c r="AR653" s="226" t="s">
        <v>232</v>
      </c>
      <c r="AT653" s="226" t="s">
        <v>227</v>
      </c>
      <c r="AU653" s="226" t="s">
        <v>244</v>
      </c>
      <c r="AY653" s="18" t="s">
        <v>225</v>
      </c>
      <c r="BE653" s="227">
        <f>IF(N653="základní",J653,0)</f>
        <v>0</v>
      </c>
      <c r="BF653" s="227">
        <f>IF(N653="snížená",J653,0)</f>
        <v>0</v>
      </c>
      <c r="BG653" s="227">
        <f>IF(N653="zákl. přenesená",J653,0)</f>
        <v>0</v>
      </c>
      <c r="BH653" s="227">
        <f>IF(N653="sníž. přenesená",J653,0)</f>
        <v>0</v>
      </c>
      <c r="BI653" s="227">
        <f>IF(N653="nulová",J653,0)</f>
        <v>0</v>
      </c>
      <c r="BJ653" s="18" t="s">
        <v>76</v>
      </c>
      <c r="BK653" s="227">
        <f>ROUND(I653*H653,2)</f>
        <v>0</v>
      </c>
      <c r="BL653" s="18" t="s">
        <v>232</v>
      </c>
      <c r="BM653" s="226" t="s">
        <v>832</v>
      </c>
    </row>
    <row r="654" s="2" customFormat="1">
      <c r="A654" s="39"/>
      <c r="B654" s="40"/>
      <c r="C654" s="41"/>
      <c r="D654" s="228" t="s">
        <v>234</v>
      </c>
      <c r="E654" s="41"/>
      <c r="F654" s="229" t="s">
        <v>833</v>
      </c>
      <c r="G654" s="41"/>
      <c r="H654" s="41"/>
      <c r="I654" s="230"/>
      <c r="J654" s="41"/>
      <c r="K654" s="41"/>
      <c r="L654" s="45"/>
      <c r="M654" s="231"/>
      <c r="N654" s="232"/>
      <c r="O654" s="85"/>
      <c r="P654" s="85"/>
      <c r="Q654" s="85"/>
      <c r="R654" s="85"/>
      <c r="S654" s="85"/>
      <c r="T654" s="86"/>
      <c r="U654" s="39"/>
      <c r="V654" s="39"/>
      <c r="W654" s="39"/>
      <c r="X654" s="39"/>
      <c r="Y654" s="39"/>
      <c r="Z654" s="39"/>
      <c r="AA654" s="39"/>
      <c r="AB654" s="39"/>
      <c r="AC654" s="39"/>
      <c r="AD654" s="39"/>
      <c r="AE654" s="39"/>
      <c r="AT654" s="18" t="s">
        <v>234</v>
      </c>
      <c r="AU654" s="18" t="s">
        <v>244</v>
      </c>
    </row>
    <row r="655" s="2" customFormat="1">
      <c r="A655" s="39"/>
      <c r="B655" s="40"/>
      <c r="C655" s="41"/>
      <c r="D655" s="233" t="s">
        <v>236</v>
      </c>
      <c r="E655" s="41"/>
      <c r="F655" s="234" t="s">
        <v>834</v>
      </c>
      <c r="G655" s="41"/>
      <c r="H655" s="41"/>
      <c r="I655" s="230"/>
      <c r="J655" s="41"/>
      <c r="K655" s="41"/>
      <c r="L655" s="45"/>
      <c r="M655" s="231"/>
      <c r="N655" s="232"/>
      <c r="O655" s="85"/>
      <c r="P655" s="85"/>
      <c r="Q655" s="85"/>
      <c r="R655" s="85"/>
      <c r="S655" s="85"/>
      <c r="T655" s="86"/>
      <c r="U655" s="39"/>
      <c r="V655" s="39"/>
      <c r="W655" s="39"/>
      <c r="X655" s="39"/>
      <c r="Y655" s="39"/>
      <c r="Z655" s="39"/>
      <c r="AA655" s="39"/>
      <c r="AB655" s="39"/>
      <c r="AC655" s="39"/>
      <c r="AD655" s="39"/>
      <c r="AE655" s="39"/>
      <c r="AT655" s="18" t="s">
        <v>236</v>
      </c>
      <c r="AU655" s="18" t="s">
        <v>244</v>
      </c>
    </row>
    <row r="656" s="13" customFormat="1">
      <c r="A656" s="13"/>
      <c r="B656" s="235"/>
      <c r="C656" s="236"/>
      <c r="D656" s="233" t="s">
        <v>238</v>
      </c>
      <c r="E656" s="237" t="s">
        <v>19</v>
      </c>
      <c r="F656" s="238" t="s">
        <v>835</v>
      </c>
      <c r="G656" s="236"/>
      <c r="H656" s="237" t="s">
        <v>19</v>
      </c>
      <c r="I656" s="239"/>
      <c r="J656" s="236"/>
      <c r="K656" s="236"/>
      <c r="L656" s="240"/>
      <c r="M656" s="241"/>
      <c r="N656" s="242"/>
      <c r="O656" s="242"/>
      <c r="P656" s="242"/>
      <c r="Q656" s="242"/>
      <c r="R656" s="242"/>
      <c r="S656" s="242"/>
      <c r="T656" s="243"/>
      <c r="U656" s="13"/>
      <c r="V656" s="13"/>
      <c r="W656" s="13"/>
      <c r="X656" s="13"/>
      <c r="Y656" s="13"/>
      <c r="Z656" s="13"/>
      <c r="AA656" s="13"/>
      <c r="AB656" s="13"/>
      <c r="AC656" s="13"/>
      <c r="AD656" s="13"/>
      <c r="AE656" s="13"/>
      <c r="AT656" s="244" t="s">
        <v>238</v>
      </c>
      <c r="AU656" s="244" t="s">
        <v>244</v>
      </c>
      <c r="AV656" s="13" t="s">
        <v>76</v>
      </c>
      <c r="AW656" s="13" t="s">
        <v>31</v>
      </c>
      <c r="AX656" s="13" t="s">
        <v>69</v>
      </c>
      <c r="AY656" s="244" t="s">
        <v>225</v>
      </c>
    </row>
    <row r="657" s="13" customFormat="1">
      <c r="A657" s="13"/>
      <c r="B657" s="235"/>
      <c r="C657" s="236"/>
      <c r="D657" s="233" t="s">
        <v>238</v>
      </c>
      <c r="E657" s="237" t="s">
        <v>19</v>
      </c>
      <c r="F657" s="238" t="s">
        <v>372</v>
      </c>
      <c r="G657" s="236"/>
      <c r="H657" s="237" t="s">
        <v>19</v>
      </c>
      <c r="I657" s="239"/>
      <c r="J657" s="236"/>
      <c r="K657" s="236"/>
      <c r="L657" s="240"/>
      <c r="M657" s="241"/>
      <c r="N657" s="242"/>
      <c r="O657" s="242"/>
      <c r="P657" s="242"/>
      <c r="Q657" s="242"/>
      <c r="R657" s="242"/>
      <c r="S657" s="242"/>
      <c r="T657" s="243"/>
      <c r="U657" s="13"/>
      <c r="V657" s="13"/>
      <c r="W657" s="13"/>
      <c r="X657" s="13"/>
      <c r="Y657" s="13"/>
      <c r="Z657" s="13"/>
      <c r="AA657" s="13"/>
      <c r="AB657" s="13"/>
      <c r="AC657" s="13"/>
      <c r="AD657" s="13"/>
      <c r="AE657" s="13"/>
      <c r="AT657" s="244" t="s">
        <v>238</v>
      </c>
      <c r="AU657" s="244" t="s">
        <v>244</v>
      </c>
      <c r="AV657" s="13" t="s">
        <v>76</v>
      </c>
      <c r="AW657" s="13" t="s">
        <v>31</v>
      </c>
      <c r="AX657" s="13" t="s">
        <v>69</v>
      </c>
      <c r="AY657" s="244" t="s">
        <v>225</v>
      </c>
    </row>
    <row r="658" s="14" customFormat="1">
      <c r="A658" s="14"/>
      <c r="B658" s="245"/>
      <c r="C658" s="246"/>
      <c r="D658" s="233" t="s">
        <v>238</v>
      </c>
      <c r="E658" s="247" t="s">
        <v>19</v>
      </c>
      <c r="F658" s="248" t="s">
        <v>373</v>
      </c>
      <c r="G658" s="246"/>
      <c r="H658" s="249">
        <v>10.890000000000001</v>
      </c>
      <c r="I658" s="250"/>
      <c r="J658" s="246"/>
      <c r="K658" s="246"/>
      <c r="L658" s="251"/>
      <c r="M658" s="252"/>
      <c r="N658" s="253"/>
      <c r="O658" s="253"/>
      <c r="P658" s="253"/>
      <c r="Q658" s="253"/>
      <c r="R658" s="253"/>
      <c r="S658" s="253"/>
      <c r="T658" s="254"/>
      <c r="U658" s="14"/>
      <c r="V658" s="14"/>
      <c r="W658" s="14"/>
      <c r="X658" s="14"/>
      <c r="Y658" s="14"/>
      <c r="Z658" s="14"/>
      <c r="AA658" s="14"/>
      <c r="AB658" s="14"/>
      <c r="AC658" s="14"/>
      <c r="AD658" s="14"/>
      <c r="AE658" s="14"/>
      <c r="AT658" s="255" t="s">
        <v>238</v>
      </c>
      <c r="AU658" s="255" t="s">
        <v>244</v>
      </c>
      <c r="AV658" s="14" t="s">
        <v>78</v>
      </c>
      <c r="AW658" s="14" t="s">
        <v>31</v>
      </c>
      <c r="AX658" s="14" t="s">
        <v>69</v>
      </c>
      <c r="AY658" s="255" t="s">
        <v>225</v>
      </c>
    </row>
    <row r="659" s="16" customFormat="1">
      <c r="A659" s="16"/>
      <c r="B659" s="267"/>
      <c r="C659" s="268"/>
      <c r="D659" s="233" t="s">
        <v>238</v>
      </c>
      <c r="E659" s="269" t="s">
        <v>19</v>
      </c>
      <c r="F659" s="270" t="s">
        <v>245</v>
      </c>
      <c r="G659" s="268"/>
      <c r="H659" s="271">
        <v>10.890000000000001</v>
      </c>
      <c r="I659" s="272"/>
      <c r="J659" s="268"/>
      <c r="K659" s="268"/>
      <c r="L659" s="273"/>
      <c r="M659" s="274"/>
      <c r="N659" s="275"/>
      <c r="O659" s="275"/>
      <c r="P659" s="275"/>
      <c r="Q659" s="275"/>
      <c r="R659" s="275"/>
      <c r="S659" s="275"/>
      <c r="T659" s="276"/>
      <c r="U659" s="16"/>
      <c r="V659" s="16"/>
      <c r="W659" s="16"/>
      <c r="X659" s="16"/>
      <c r="Y659" s="16"/>
      <c r="Z659" s="16"/>
      <c r="AA659" s="16"/>
      <c r="AB659" s="16"/>
      <c r="AC659" s="16"/>
      <c r="AD659" s="16"/>
      <c r="AE659" s="16"/>
      <c r="AT659" s="277" t="s">
        <v>238</v>
      </c>
      <c r="AU659" s="277" t="s">
        <v>244</v>
      </c>
      <c r="AV659" s="16" t="s">
        <v>232</v>
      </c>
      <c r="AW659" s="16" t="s">
        <v>31</v>
      </c>
      <c r="AX659" s="16" t="s">
        <v>76</v>
      </c>
      <c r="AY659" s="277" t="s">
        <v>225</v>
      </c>
    </row>
    <row r="660" s="2" customFormat="1" ht="24.15" customHeight="1">
      <c r="A660" s="39"/>
      <c r="B660" s="40"/>
      <c r="C660" s="215" t="s">
        <v>836</v>
      </c>
      <c r="D660" s="215" t="s">
        <v>227</v>
      </c>
      <c r="E660" s="216" t="s">
        <v>837</v>
      </c>
      <c r="F660" s="217" t="s">
        <v>838</v>
      </c>
      <c r="G660" s="218" t="s">
        <v>290</v>
      </c>
      <c r="H660" s="219">
        <v>430.03300000000002</v>
      </c>
      <c r="I660" s="220"/>
      <c r="J660" s="221">
        <f>ROUND(I660*H660,2)</f>
        <v>0</v>
      </c>
      <c r="K660" s="217" t="s">
        <v>249</v>
      </c>
      <c r="L660" s="45"/>
      <c r="M660" s="222" t="s">
        <v>19</v>
      </c>
      <c r="N660" s="223" t="s">
        <v>40</v>
      </c>
      <c r="O660" s="85"/>
      <c r="P660" s="224">
        <f>O660*H660</f>
        <v>0</v>
      </c>
      <c r="Q660" s="224">
        <v>0</v>
      </c>
      <c r="R660" s="224">
        <f>Q660*H660</f>
        <v>0</v>
      </c>
      <c r="S660" s="224">
        <v>0.036999999999999998</v>
      </c>
      <c r="T660" s="225">
        <f>S660*H660</f>
        <v>15.911220999999999</v>
      </c>
      <c r="U660" s="39"/>
      <c r="V660" s="39"/>
      <c r="W660" s="39"/>
      <c r="X660" s="39"/>
      <c r="Y660" s="39"/>
      <c r="Z660" s="39"/>
      <c r="AA660" s="39"/>
      <c r="AB660" s="39"/>
      <c r="AC660" s="39"/>
      <c r="AD660" s="39"/>
      <c r="AE660" s="39"/>
      <c r="AR660" s="226" t="s">
        <v>232</v>
      </c>
      <c r="AT660" s="226" t="s">
        <v>227</v>
      </c>
      <c r="AU660" s="226" t="s">
        <v>244</v>
      </c>
      <c r="AY660" s="18" t="s">
        <v>225</v>
      </c>
      <c r="BE660" s="227">
        <f>IF(N660="základní",J660,0)</f>
        <v>0</v>
      </c>
      <c r="BF660" s="227">
        <f>IF(N660="snížená",J660,0)</f>
        <v>0</v>
      </c>
      <c r="BG660" s="227">
        <f>IF(N660="zákl. přenesená",J660,0)</f>
        <v>0</v>
      </c>
      <c r="BH660" s="227">
        <f>IF(N660="sníž. přenesená",J660,0)</f>
        <v>0</v>
      </c>
      <c r="BI660" s="227">
        <f>IF(N660="nulová",J660,0)</f>
        <v>0</v>
      </c>
      <c r="BJ660" s="18" t="s">
        <v>76</v>
      </c>
      <c r="BK660" s="227">
        <f>ROUND(I660*H660,2)</f>
        <v>0</v>
      </c>
      <c r="BL660" s="18" t="s">
        <v>232</v>
      </c>
      <c r="BM660" s="226" t="s">
        <v>839</v>
      </c>
    </row>
    <row r="661" s="2" customFormat="1">
      <c r="A661" s="39"/>
      <c r="B661" s="40"/>
      <c r="C661" s="41"/>
      <c r="D661" s="228" t="s">
        <v>234</v>
      </c>
      <c r="E661" s="41"/>
      <c r="F661" s="229" t="s">
        <v>840</v>
      </c>
      <c r="G661" s="41"/>
      <c r="H661" s="41"/>
      <c r="I661" s="230"/>
      <c r="J661" s="41"/>
      <c r="K661" s="41"/>
      <c r="L661" s="45"/>
      <c r="M661" s="231"/>
      <c r="N661" s="232"/>
      <c r="O661" s="85"/>
      <c r="P661" s="85"/>
      <c r="Q661" s="85"/>
      <c r="R661" s="85"/>
      <c r="S661" s="85"/>
      <c r="T661" s="86"/>
      <c r="U661" s="39"/>
      <c r="V661" s="39"/>
      <c r="W661" s="39"/>
      <c r="X661" s="39"/>
      <c r="Y661" s="39"/>
      <c r="Z661" s="39"/>
      <c r="AA661" s="39"/>
      <c r="AB661" s="39"/>
      <c r="AC661" s="39"/>
      <c r="AD661" s="39"/>
      <c r="AE661" s="39"/>
      <c r="AT661" s="18" t="s">
        <v>234</v>
      </c>
      <c r="AU661" s="18" t="s">
        <v>244</v>
      </c>
    </row>
    <row r="662" s="14" customFormat="1">
      <c r="A662" s="14"/>
      <c r="B662" s="245"/>
      <c r="C662" s="246"/>
      <c r="D662" s="233" t="s">
        <v>238</v>
      </c>
      <c r="E662" s="247" t="s">
        <v>19</v>
      </c>
      <c r="F662" s="248" t="s">
        <v>98</v>
      </c>
      <c r="G662" s="246"/>
      <c r="H662" s="249">
        <v>316.58300000000003</v>
      </c>
      <c r="I662" s="250"/>
      <c r="J662" s="246"/>
      <c r="K662" s="246"/>
      <c r="L662" s="251"/>
      <c r="M662" s="252"/>
      <c r="N662" s="253"/>
      <c r="O662" s="253"/>
      <c r="P662" s="253"/>
      <c r="Q662" s="253"/>
      <c r="R662" s="253"/>
      <c r="S662" s="253"/>
      <c r="T662" s="254"/>
      <c r="U662" s="14"/>
      <c r="V662" s="14"/>
      <c r="W662" s="14"/>
      <c r="X662" s="14"/>
      <c r="Y662" s="14"/>
      <c r="Z662" s="14"/>
      <c r="AA662" s="14"/>
      <c r="AB662" s="14"/>
      <c r="AC662" s="14"/>
      <c r="AD662" s="14"/>
      <c r="AE662" s="14"/>
      <c r="AT662" s="255" t="s">
        <v>238</v>
      </c>
      <c r="AU662" s="255" t="s">
        <v>244</v>
      </c>
      <c r="AV662" s="14" t="s">
        <v>78</v>
      </c>
      <c r="AW662" s="14" t="s">
        <v>31</v>
      </c>
      <c r="AX662" s="14" t="s">
        <v>69</v>
      </c>
      <c r="AY662" s="255" t="s">
        <v>225</v>
      </c>
    </row>
    <row r="663" s="14" customFormat="1">
      <c r="A663" s="14"/>
      <c r="B663" s="245"/>
      <c r="C663" s="246"/>
      <c r="D663" s="233" t="s">
        <v>238</v>
      </c>
      <c r="E663" s="247" t="s">
        <v>19</v>
      </c>
      <c r="F663" s="248" t="s">
        <v>100</v>
      </c>
      <c r="G663" s="246"/>
      <c r="H663" s="249">
        <v>113.45</v>
      </c>
      <c r="I663" s="250"/>
      <c r="J663" s="246"/>
      <c r="K663" s="246"/>
      <c r="L663" s="251"/>
      <c r="M663" s="252"/>
      <c r="N663" s="253"/>
      <c r="O663" s="253"/>
      <c r="P663" s="253"/>
      <c r="Q663" s="253"/>
      <c r="R663" s="253"/>
      <c r="S663" s="253"/>
      <c r="T663" s="254"/>
      <c r="U663" s="14"/>
      <c r="V663" s="14"/>
      <c r="W663" s="14"/>
      <c r="X663" s="14"/>
      <c r="Y663" s="14"/>
      <c r="Z663" s="14"/>
      <c r="AA663" s="14"/>
      <c r="AB663" s="14"/>
      <c r="AC663" s="14"/>
      <c r="AD663" s="14"/>
      <c r="AE663" s="14"/>
      <c r="AT663" s="255" t="s">
        <v>238</v>
      </c>
      <c r="AU663" s="255" t="s">
        <v>244</v>
      </c>
      <c r="AV663" s="14" t="s">
        <v>78</v>
      </c>
      <c r="AW663" s="14" t="s">
        <v>31</v>
      </c>
      <c r="AX663" s="14" t="s">
        <v>69</v>
      </c>
      <c r="AY663" s="255" t="s">
        <v>225</v>
      </c>
    </row>
    <row r="664" s="16" customFormat="1">
      <c r="A664" s="16"/>
      <c r="B664" s="267"/>
      <c r="C664" s="268"/>
      <c r="D664" s="233" t="s">
        <v>238</v>
      </c>
      <c r="E664" s="269" t="s">
        <v>19</v>
      </c>
      <c r="F664" s="270" t="s">
        <v>245</v>
      </c>
      <c r="G664" s="268"/>
      <c r="H664" s="271">
        <v>430.03300000000002</v>
      </c>
      <c r="I664" s="272"/>
      <c r="J664" s="268"/>
      <c r="K664" s="268"/>
      <c r="L664" s="273"/>
      <c r="M664" s="274"/>
      <c r="N664" s="275"/>
      <c r="O664" s="275"/>
      <c r="P664" s="275"/>
      <c r="Q664" s="275"/>
      <c r="R664" s="275"/>
      <c r="S664" s="275"/>
      <c r="T664" s="276"/>
      <c r="U664" s="16"/>
      <c r="V664" s="16"/>
      <c r="W664" s="16"/>
      <c r="X664" s="16"/>
      <c r="Y664" s="16"/>
      <c r="Z664" s="16"/>
      <c r="AA664" s="16"/>
      <c r="AB664" s="16"/>
      <c r="AC664" s="16"/>
      <c r="AD664" s="16"/>
      <c r="AE664" s="16"/>
      <c r="AT664" s="277" t="s">
        <v>238</v>
      </c>
      <c r="AU664" s="277" t="s">
        <v>244</v>
      </c>
      <c r="AV664" s="16" t="s">
        <v>232</v>
      </c>
      <c r="AW664" s="16" t="s">
        <v>31</v>
      </c>
      <c r="AX664" s="16" t="s">
        <v>76</v>
      </c>
      <c r="AY664" s="277" t="s">
        <v>225</v>
      </c>
    </row>
    <row r="665" s="12" customFormat="1" ht="20.88" customHeight="1">
      <c r="A665" s="12"/>
      <c r="B665" s="199"/>
      <c r="C665" s="200"/>
      <c r="D665" s="201" t="s">
        <v>68</v>
      </c>
      <c r="E665" s="213" t="s">
        <v>841</v>
      </c>
      <c r="F665" s="213" t="s">
        <v>842</v>
      </c>
      <c r="G665" s="200"/>
      <c r="H665" s="200"/>
      <c r="I665" s="203"/>
      <c r="J665" s="214">
        <f>BK665</f>
        <v>0</v>
      </c>
      <c r="K665" s="200"/>
      <c r="L665" s="205"/>
      <c r="M665" s="206"/>
      <c r="N665" s="207"/>
      <c r="O665" s="207"/>
      <c r="P665" s="208">
        <f>SUM(P666:P685)</f>
        <v>0</v>
      </c>
      <c r="Q665" s="207"/>
      <c r="R665" s="208">
        <f>SUM(R666:R685)</f>
        <v>0</v>
      </c>
      <c r="S665" s="207"/>
      <c r="T665" s="209">
        <f>SUM(T666:T685)</f>
        <v>0</v>
      </c>
      <c r="U665" s="12"/>
      <c r="V665" s="12"/>
      <c r="W665" s="12"/>
      <c r="X665" s="12"/>
      <c r="Y665" s="12"/>
      <c r="Z665" s="12"/>
      <c r="AA665" s="12"/>
      <c r="AB665" s="12"/>
      <c r="AC665" s="12"/>
      <c r="AD665" s="12"/>
      <c r="AE665" s="12"/>
      <c r="AR665" s="210" t="s">
        <v>76</v>
      </c>
      <c r="AT665" s="211" t="s">
        <v>68</v>
      </c>
      <c r="AU665" s="211" t="s">
        <v>78</v>
      </c>
      <c r="AY665" s="210" t="s">
        <v>225</v>
      </c>
      <c r="BK665" s="212">
        <f>SUM(BK666:BK685)</f>
        <v>0</v>
      </c>
    </row>
    <row r="666" s="2" customFormat="1" ht="24.15" customHeight="1">
      <c r="A666" s="39"/>
      <c r="B666" s="40"/>
      <c r="C666" s="215" t="s">
        <v>843</v>
      </c>
      <c r="D666" s="215" t="s">
        <v>227</v>
      </c>
      <c r="E666" s="216" t="s">
        <v>844</v>
      </c>
      <c r="F666" s="217" t="s">
        <v>845</v>
      </c>
      <c r="G666" s="218" t="s">
        <v>258</v>
      </c>
      <c r="H666" s="219">
        <v>23.486999999999998</v>
      </c>
      <c r="I666" s="220"/>
      <c r="J666" s="221">
        <f>ROUND(I666*H666,2)</f>
        <v>0</v>
      </c>
      <c r="K666" s="217" t="s">
        <v>249</v>
      </c>
      <c r="L666" s="45"/>
      <c r="M666" s="222" t="s">
        <v>19</v>
      </c>
      <c r="N666" s="223" t="s">
        <v>40</v>
      </c>
      <c r="O666" s="85"/>
      <c r="P666" s="224">
        <f>O666*H666</f>
        <v>0</v>
      </c>
      <c r="Q666" s="224">
        <v>0</v>
      </c>
      <c r="R666" s="224">
        <f>Q666*H666</f>
        <v>0</v>
      </c>
      <c r="S666" s="224">
        <v>0</v>
      </c>
      <c r="T666" s="225">
        <f>S666*H666</f>
        <v>0</v>
      </c>
      <c r="U666" s="39"/>
      <c r="V666" s="39"/>
      <c r="W666" s="39"/>
      <c r="X666" s="39"/>
      <c r="Y666" s="39"/>
      <c r="Z666" s="39"/>
      <c r="AA666" s="39"/>
      <c r="AB666" s="39"/>
      <c r="AC666" s="39"/>
      <c r="AD666" s="39"/>
      <c r="AE666" s="39"/>
      <c r="AR666" s="226" t="s">
        <v>232</v>
      </c>
      <c r="AT666" s="226" t="s">
        <v>227</v>
      </c>
      <c r="AU666" s="226" t="s">
        <v>244</v>
      </c>
      <c r="AY666" s="18" t="s">
        <v>225</v>
      </c>
      <c r="BE666" s="227">
        <f>IF(N666="základní",J666,0)</f>
        <v>0</v>
      </c>
      <c r="BF666" s="227">
        <f>IF(N666="snížená",J666,0)</f>
        <v>0</v>
      </c>
      <c r="BG666" s="227">
        <f>IF(N666="zákl. přenesená",J666,0)</f>
        <v>0</v>
      </c>
      <c r="BH666" s="227">
        <f>IF(N666="sníž. přenesená",J666,0)</f>
        <v>0</v>
      </c>
      <c r="BI666" s="227">
        <f>IF(N666="nulová",J666,0)</f>
        <v>0</v>
      </c>
      <c r="BJ666" s="18" t="s">
        <v>76</v>
      </c>
      <c r="BK666" s="227">
        <f>ROUND(I666*H666,2)</f>
        <v>0</v>
      </c>
      <c r="BL666" s="18" t="s">
        <v>232</v>
      </c>
      <c r="BM666" s="226" t="s">
        <v>846</v>
      </c>
    </row>
    <row r="667" s="2" customFormat="1">
      <c r="A667" s="39"/>
      <c r="B667" s="40"/>
      <c r="C667" s="41"/>
      <c r="D667" s="228" t="s">
        <v>234</v>
      </c>
      <c r="E667" s="41"/>
      <c r="F667" s="229" t="s">
        <v>847</v>
      </c>
      <c r="G667" s="41"/>
      <c r="H667" s="41"/>
      <c r="I667" s="230"/>
      <c r="J667" s="41"/>
      <c r="K667" s="41"/>
      <c r="L667" s="45"/>
      <c r="M667" s="231"/>
      <c r="N667" s="232"/>
      <c r="O667" s="85"/>
      <c r="P667" s="85"/>
      <c r="Q667" s="85"/>
      <c r="R667" s="85"/>
      <c r="S667" s="85"/>
      <c r="T667" s="86"/>
      <c r="U667" s="39"/>
      <c r="V667" s="39"/>
      <c r="W667" s="39"/>
      <c r="X667" s="39"/>
      <c r="Y667" s="39"/>
      <c r="Z667" s="39"/>
      <c r="AA667" s="39"/>
      <c r="AB667" s="39"/>
      <c r="AC667" s="39"/>
      <c r="AD667" s="39"/>
      <c r="AE667" s="39"/>
      <c r="AT667" s="18" t="s">
        <v>234</v>
      </c>
      <c r="AU667" s="18" t="s">
        <v>244</v>
      </c>
    </row>
    <row r="668" s="2" customFormat="1">
      <c r="A668" s="39"/>
      <c r="B668" s="40"/>
      <c r="C668" s="41"/>
      <c r="D668" s="233" t="s">
        <v>236</v>
      </c>
      <c r="E668" s="41"/>
      <c r="F668" s="234" t="s">
        <v>848</v>
      </c>
      <c r="G668" s="41"/>
      <c r="H668" s="41"/>
      <c r="I668" s="230"/>
      <c r="J668" s="41"/>
      <c r="K668" s="41"/>
      <c r="L668" s="45"/>
      <c r="M668" s="231"/>
      <c r="N668" s="232"/>
      <c r="O668" s="85"/>
      <c r="P668" s="85"/>
      <c r="Q668" s="85"/>
      <c r="R668" s="85"/>
      <c r="S668" s="85"/>
      <c r="T668" s="86"/>
      <c r="U668" s="39"/>
      <c r="V668" s="39"/>
      <c r="W668" s="39"/>
      <c r="X668" s="39"/>
      <c r="Y668" s="39"/>
      <c r="Z668" s="39"/>
      <c r="AA668" s="39"/>
      <c r="AB668" s="39"/>
      <c r="AC668" s="39"/>
      <c r="AD668" s="39"/>
      <c r="AE668" s="39"/>
      <c r="AT668" s="18" t="s">
        <v>236</v>
      </c>
      <c r="AU668" s="18" t="s">
        <v>244</v>
      </c>
    </row>
    <row r="669" s="2" customFormat="1" ht="21.75" customHeight="1">
      <c r="A669" s="39"/>
      <c r="B669" s="40"/>
      <c r="C669" s="215" t="s">
        <v>849</v>
      </c>
      <c r="D669" s="215" t="s">
        <v>227</v>
      </c>
      <c r="E669" s="216" t="s">
        <v>850</v>
      </c>
      <c r="F669" s="217" t="s">
        <v>851</v>
      </c>
      <c r="G669" s="218" t="s">
        <v>258</v>
      </c>
      <c r="H669" s="219">
        <v>23.486999999999998</v>
      </c>
      <c r="I669" s="220"/>
      <c r="J669" s="221">
        <f>ROUND(I669*H669,2)</f>
        <v>0</v>
      </c>
      <c r="K669" s="217" t="s">
        <v>249</v>
      </c>
      <c r="L669" s="45"/>
      <c r="M669" s="222" t="s">
        <v>19</v>
      </c>
      <c r="N669" s="223" t="s">
        <v>40</v>
      </c>
      <c r="O669" s="85"/>
      <c r="P669" s="224">
        <f>O669*H669</f>
        <v>0</v>
      </c>
      <c r="Q669" s="224">
        <v>0</v>
      </c>
      <c r="R669" s="224">
        <f>Q669*H669</f>
        <v>0</v>
      </c>
      <c r="S669" s="224">
        <v>0</v>
      </c>
      <c r="T669" s="225">
        <f>S669*H669</f>
        <v>0</v>
      </c>
      <c r="U669" s="39"/>
      <c r="V669" s="39"/>
      <c r="W669" s="39"/>
      <c r="X669" s="39"/>
      <c r="Y669" s="39"/>
      <c r="Z669" s="39"/>
      <c r="AA669" s="39"/>
      <c r="AB669" s="39"/>
      <c r="AC669" s="39"/>
      <c r="AD669" s="39"/>
      <c r="AE669" s="39"/>
      <c r="AR669" s="226" t="s">
        <v>232</v>
      </c>
      <c r="AT669" s="226" t="s">
        <v>227</v>
      </c>
      <c r="AU669" s="226" t="s">
        <v>244</v>
      </c>
      <c r="AY669" s="18" t="s">
        <v>225</v>
      </c>
      <c r="BE669" s="227">
        <f>IF(N669="základní",J669,0)</f>
        <v>0</v>
      </c>
      <c r="BF669" s="227">
        <f>IF(N669="snížená",J669,0)</f>
        <v>0</v>
      </c>
      <c r="BG669" s="227">
        <f>IF(N669="zákl. přenesená",J669,0)</f>
        <v>0</v>
      </c>
      <c r="BH669" s="227">
        <f>IF(N669="sníž. přenesená",J669,0)</f>
        <v>0</v>
      </c>
      <c r="BI669" s="227">
        <f>IF(N669="nulová",J669,0)</f>
        <v>0</v>
      </c>
      <c r="BJ669" s="18" t="s">
        <v>76</v>
      </c>
      <c r="BK669" s="227">
        <f>ROUND(I669*H669,2)</f>
        <v>0</v>
      </c>
      <c r="BL669" s="18" t="s">
        <v>232</v>
      </c>
      <c r="BM669" s="226" t="s">
        <v>852</v>
      </c>
    </row>
    <row r="670" s="2" customFormat="1">
      <c r="A670" s="39"/>
      <c r="B670" s="40"/>
      <c r="C670" s="41"/>
      <c r="D670" s="228" t="s">
        <v>234</v>
      </c>
      <c r="E670" s="41"/>
      <c r="F670" s="229" t="s">
        <v>853</v>
      </c>
      <c r="G670" s="41"/>
      <c r="H670" s="41"/>
      <c r="I670" s="230"/>
      <c r="J670" s="41"/>
      <c r="K670" s="41"/>
      <c r="L670" s="45"/>
      <c r="M670" s="231"/>
      <c r="N670" s="232"/>
      <c r="O670" s="85"/>
      <c r="P670" s="85"/>
      <c r="Q670" s="85"/>
      <c r="R670" s="85"/>
      <c r="S670" s="85"/>
      <c r="T670" s="86"/>
      <c r="U670" s="39"/>
      <c r="V670" s="39"/>
      <c r="W670" s="39"/>
      <c r="X670" s="39"/>
      <c r="Y670" s="39"/>
      <c r="Z670" s="39"/>
      <c r="AA670" s="39"/>
      <c r="AB670" s="39"/>
      <c r="AC670" s="39"/>
      <c r="AD670" s="39"/>
      <c r="AE670" s="39"/>
      <c r="AT670" s="18" t="s">
        <v>234</v>
      </c>
      <c r="AU670" s="18" t="s">
        <v>244</v>
      </c>
    </row>
    <row r="671" s="2" customFormat="1">
      <c r="A671" s="39"/>
      <c r="B671" s="40"/>
      <c r="C671" s="41"/>
      <c r="D671" s="233" t="s">
        <v>236</v>
      </c>
      <c r="E671" s="41"/>
      <c r="F671" s="234" t="s">
        <v>854</v>
      </c>
      <c r="G671" s="41"/>
      <c r="H671" s="41"/>
      <c r="I671" s="230"/>
      <c r="J671" s="41"/>
      <c r="K671" s="41"/>
      <c r="L671" s="45"/>
      <c r="M671" s="231"/>
      <c r="N671" s="232"/>
      <c r="O671" s="85"/>
      <c r="P671" s="85"/>
      <c r="Q671" s="85"/>
      <c r="R671" s="85"/>
      <c r="S671" s="85"/>
      <c r="T671" s="86"/>
      <c r="U671" s="39"/>
      <c r="V671" s="39"/>
      <c r="W671" s="39"/>
      <c r="X671" s="39"/>
      <c r="Y671" s="39"/>
      <c r="Z671" s="39"/>
      <c r="AA671" s="39"/>
      <c r="AB671" s="39"/>
      <c r="AC671" s="39"/>
      <c r="AD671" s="39"/>
      <c r="AE671" s="39"/>
      <c r="AT671" s="18" t="s">
        <v>236</v>
      </c>
      <c r="AU671" s="18" t="s">
        <v>244</v>
      </c>
    </row>
    <row r="672" s="2" customFormat="1" ht="24.15" customHeight="1">
      <c r="A672" s="39"/>
      <c r="B672" s="40"/>
      <c r="C672" s="215" t="s">
        <v>855</v>
      </c>
      <c r="D672" s="215" t="s">
        <v>227</v>
      </c>
      <c r="E672" s="216" t="s">
        <v>856</v>
      </c>
      <c r="F672" s="217" t="s">
        <v>857</v>
      </c>
      <c r="G672" s="218" t="s">
        <v>258</v>
      </c>
      <c r="H672" s="219">
        <v>93.947999999999993</v>
      </c>
      <c r="I672" s="220"/>
      <c r="J672" s="221">
        <f>ROUND(I672*H672,2)</f>
        <v>0</v>
      </c>
      <c r="K672" s="217" t="s">
        <v>249</v>
      </c>
      <c r="L672" s="45"/>
      <c r="M672" s="222" t="s">
        <v>19</v>
      </c>
      <c r="N672" s="223" t="s">
        <v>40</v>
      </c>
      <c r="O672" s="85"/>
      <c r="P672" s="224">
        <f>O672*H672</f>
        <v>0</v>
      </c>
      <c r="Q672" s="224">
        <v>0</v>
      </c>
      <c r="R672" s="224">
        <f>Q672*H672</f>
        <v>0</v>
      </c>
      <c r="S672" s="224">
        <v>0</v>
      </c>
      <c r="T672" s="225">
        <f>S672*H672</f>
        <v>0</v>
      </c>
      <c r="U672" s="39"/>
      <c r="V672" s="39"/>
      <c r="W672" s="39"/>
      <c r="X672" s="39"/>
      <c r="Y672" s="39"/>
      <c r="Z672" s="39"/>
      <c r="AA672" s="39"/>
      <c r="AB672" s="39"/>
      <c r="AC672" s="39"/>
      <c r="AD672" s="39"/>
      <c r="AE672" s="39"/>
      <c r="AR672" s="226" t="s">
        <v>232</v>
      </c>
      <c r="AT672" s="226" t="s">
        <v>227</v>
      </c>
      <c r="AU672" s="226" t="s">
        <v>244</v>
      </c>
      <c r="AY672" s="18" t="s">
        <v>225</v>
      </c>
      <c r="BE672" s="227">
        <f>IF(N672="základní",J672,0)</f>
        <v>0</v>
      </c>
      <c r="BF672" s="227">
        <f>IF(N672="snížená",J672,0)</f>
        <v>0</v>
      </c>
      <c r="BG672" s="227">
        <f>IF(N672="zákl. přenesená",J672,0)</f>
        <v>0</v>
      </c>
      <c r="BH672" s="227">
        <f>IF(N672="sníž. přenesená",J672,0)</f>
        <v>0</v>
      </c>
      <c r="BI672" s="227">
        <f>IF(N672="nulová",J672,0)</f>
        <v>0</v>
      </c>
      <c r="BJ672" s="18" t="s">
        <v>76</v>
      </c>
      <c r="BK672" s="227">
        <f>ROUND(I672*H672,2)</f>
        <v>0</v>
      </c>
      <c r="BL672" s="18" t="s">
        <v>232</v>
      </c>
      <c r="BM672" s="226" t="s">
        <v>858</v>
      </c>
    </row>
    <row r="673" s="2" customFormat="1">
      <c r="A673" s="39"/>
      <c r="B673" s="40"/>
      <c r="C673" s="41"/>
      <c r="D673" s="228" t="s">
        <v>234</v>
      </c>
      <c r="E673" s="41"/>
      <c r="F673" s="229" t="s">
        <v>859</v>
      </c>
      <c r="G673" s="41"/>
      <c r="H673" s="41"/>
      <c r="I673" s="230"/>
      <c r="J673" s="41"/>
      <c r="K673" s="41"/>
      <c r="L673" s="45"/>
      <c r="M673" s="231"/>
      <c r="N673" s="232"/>
      <c r="O673" s="85"/>
      <c r="P673" s="85"/>
      <c r="Q673" s="85"/>
      <c r="R673" s="85"/>
      <c r="S673" s="85"/>
      <c r="T673" s="86"/>
      <c r="U673" s="39"/>
      <c r="V673" s="39"/>
      <c r="W673" s="39"/>
      <c r="X673" s="39"/>
      <c r="Y673" s="39"/>
      <c r="Z673" s="39"/>
      <c r="AA673" s="39"/>
      <c r="AB673" s="39"/>
      <c r="AC673" s="39"/>
      <c r="AD673" s="39"/>
      <c r="AE673" s="39"/>
      <c r="AT673" s="18" t="s">
        <v>234</v>
      </c>
      <c r="AU673" s="18" t="s">
        <v>244</v>
      </c>
    </row>
    <row r="674" s="2" customFormat="1">
      <c r="A674" s="39"/>
      <c r="B674" s="40"/>
      <c r="C674" s="41"/>
      <c r="D674" s="233" t="s">
        <v>236</v>
      </c>
      <c r="E674" s="41"/>
      <c r="F674" s="234" t="s">
        <v>860</v>
      </c>
      <c r="G674" s="41"/>
      <c r="H674" s="41"/>
      <c r="I674" s="230"/>
      <c r="J674" s="41"/>
      <c r="K674" s="41"/>
      <c r="L674" s="45"/>
      <c r="M674" s="231"/>
      <c r="N674" s="232"/>
      <c r="O674" s="85"/>
      <c r="P674" s="85"/>
      <c r="Q674" s="85"/>
      <c r="R674" s="85"/>
      <c r="S674" s="85"/>
      <c r="T674" s="86"/>
      <c r="U674" s="39"/>
      <c r="V674" s="39"/>
      <c r="W674" s="39"/>
      <c r="X674" s="39"/>
      <c r="Y674" s="39"/>
      <c r="Z674" s="39"/>
      <c r="AA674" s="39"/>
      <c r="AB674" s="39"/>
      <c r="AC674" s="39"/>
      <c r="AD674" s="39"/>
      <c r="AE674" s="39"/>
      <c r="AT674" s="18" t="s">
        <v>236</v>
      </c>
      <c r="AU674" s="18" t="s">
        <v>244</v>
      </c>
    </row>
    <row r="675" s="2" customFormat="1">
      <c r="A675" s="39"/>
      <c r="B675" s="40"/>
      <c r="C675" s="41"/>
      <c r="D675" s="233" t="s">
        <v>861</v>
      </c>
      <c r="E675" s="41"/>
      <c r="F675" s="234" t="s">
        <v>862</v>
      </c>
      <c r="G675" s="41"/>
      <c r="H675" s="41"/>
      <c r="I675" s="230"/>
      <c r="J675" s="41"/>
      <c r="K675" s="41"/>
      <c r="L675" s="45"/>
      <c r="M675" s="231"/>
      <c r="N675" s="232"/>
      <c r="O675" s="85"/>
      <c r="P675" s="85"/>
      <c r="Q675" s="85"/>
      <c r="R675" s="85"/>
      <c r="S675" s="85"/>
      <c r="T675" s="86"/>
      <c r="U675" s="39"/>
      <c r="V675" s="39"/>
      <c r="W675" s="39"/>
      <c r="X675" s="39"/>
      <c r="Y675" s="39"/>
      <c r="Z675" s="39"/>
      <c r="AA675" s="39"/>
      <c r="AB675" s="39"/>
      <c r="AC675" s="39"/>
      <c r="AD675" s="39"/>
      <c r="AE675" s="39"/>
      <c r="AT675" s="18" t="s">
        <v>861</v>
      </c>
      <c r="AU675" s="18" t="s">
        <v>244</v>
      </c>
    </row>
    <row r="676" s="14" customFormat="1">
      <c r="A676" s="14"/>
      <c r="B676" s="245"/>
      <c r="C676" s="246"/>
      <c r="D676" s="233" t="s">
        <v>238</v>
      </c>
      <c r="E676" s="246"/>
      <c r="F676" s="248" t="s">
        <v>863</v>
      </c>
      <c r="G676" s="246"/>
      <c r="H676" s="249">
        <v>93.947999999999993</v>
      </c>
      <c r="I676" s="250"/>
      <c r="J676" s="246"/>
      <c r="K676" s="246"/>
      <c r="L676" s="251"/>
      <c r="M676" s="252"/>
      <c r="N676" s="253"/>
      <c r="O676" s="253"/>
      <c r="P676" s="253"/>
      <c r="Q676" s="253"/>
      <c r="R676" s="253"/>
      <c r="S676" s="253"/>
      <c r="T676" s="254"/>
      <c r="U676" s="14"/>
      <c r="V676" s="14"/>
      <c r="W676" s="14"/>
      <c r="X676" s="14"/>
      <c r="Y676" s="14"/>
      <c r="Z676" s="14"/>
      <c r="AA676" s="14"/>
      <c r="AB676" s="14"/>
      <c r="AC676" s="14"/>
      <c r="AD676" s="14"/>
      <c r="AE676" s="14"/>
      <c r="AT676" s="255" t="s">
        <v>238</v>
      </c>
      <c r="AU676" s="255" t="s">
        <v>244</v>
      </c>
      <c r="AV676" s="14" t="s">
        <v>78</v>
      </c>
      <c r="AW676" s="14" t="s">
        <v>4</v>
      </c>
      <c r="AX676" s="14" t="s">
        <v>76</v>
      </c>
      <c r="AY676" s="255" t="s">
        <v>225</v>
      </c>
    </row>
    <row r="677" s="2" customFormat="1" ht="24.15" customHeight="1">
      <c r="A677" s="39"/>
      <c r="B677" s="40"/>
      <c r="C677" s="215" t="s">
        <v>864</v>
      </c>
      <c r="D677" s="215" t="s">
        <v>227</v>
      </c>
      <c r="E677" s="216" t="s">
        <v>865</v>
      </c>
      <c r="F677" s="217" t="s">
        <v>866</v>
      </c>
      <c r="G677" s="218" t="s">
        <v>258</v>
      </c>
      <c r="H677" s="219">
        <v>0</v>
      </c>
      <c r="I677" s="220"/>
      <c r="J677" s="221">
        <f>ROUND(I677*H677,2)</f>
        <v>0</v>
      </c>
      <c r="K677" s="217" t="s">
        <v>249</v>
      </c>
      <c r="L677" s="45"/>
      <c r="M677" s="222" t="s">
        <v>19</v>
      </c>
      <c r="N677" s="223" t="s">
        <v>40</v>
      </c>
      <c r="O677" s="85"/>
      <c r="P677" s="224">
        <f>O677*H677</f>
        <v>0</v>
      </c>
      <c r="Q677" s="224">
        <v>0</v>
      </c>
      <c r="R677" s="224">
        <f>Q677*H677</f>
        <v>0</v>
      </c>
      <c r="S677" s="224">
        <v>0</v>
      </c>
      <c r="T677" s="225">
        <f>S677*H677</f>
        <v>0</v>
      </c>
      <c r="U677" s="39"/>
      <c r="V677" s="39"/>
      <c r="W677" s="39"/>
      <c r="X677" s="39"/>
      <c r="Y677" s="39"/>
      <c r="Z677" s="39"/>
      <c r="AA677" s="39"/>
      <c r="AB677" s="39"/>
      <c r="AC677" s="39"/>
      <c r="AD677" s="39"/>
      <c r="AE677" s="39"/>
      <c r="AR677" s="226" t="s">
        <v>232</v>
      </c>
      <c r="AT677" s="226" t="s">
        <v>227</v>
      </c>
      <c r="AU677" s="226" t="s">
        <v>244</v>
      </c>
      <c r="AY677" s="18" t="s">
        <v>225</v>
      </c>
      <c r="BE677" s="227">
        <f>IF(N677="základní",J677,0)</f>
        <v>0</v>
      </c>
      <c r="BF677" s="227">
        <f>IF(N677="snížená",J677,0)</f>
        <v>0</v>
      </c>
      <c r="BG677" s="227">
        <f>IF(N677="zákl. přenesená",J677,0)</f>
        <v>0</v>
      </c>
      <c r="BH677" s="227">
        <f>IF(N677="sníž. přenesená",J677,0)</f>
        <v>0</v>
      </c>
      <c r="BI677" s="227">
        <f>IF(N677="nulová",J677,0)</f>
        <v>0</v>
      </c>
      <c r="BJ677" s="18" t="s">
        <v>76</v>
      </c>
      <c r="BK677" s="227">
        <f>ROUND(I677*H677,2)</f>
        <v>0</v>
      </c>
      <c r="BL677" s="18" t="s">
        <v>232</v>
      </c>
      <c r="BM677" s="226" t="s">
        <v>867</v>
      </c>
    </row>
    <row r="678" s="2" customFormat="1">
      <c r="A678" s="39"/>
      <c r="B678" s="40"/>
      <c r="C678" s="41"/>
      <c r="D678" s="228" t="s">
        <v>234</v>
      </c>
      <c r="E678" s="41"/>
      <c r="F678" s="229" t="s">
        <v>868</v>
      </c>
      <c r="G678" s="41"/>
      <c r="H678" s="41"/>
      <c r="I678" s="230"/>
      <c r="J678" s="41"/>
      <c r="K678" s="41"/>
      <c r="L678" s="45"/>
      <c r="M678" s="231"/>
      <c r="N678" s="232"/>
      <c r="O678" s="85"/>
      <c r="P678" s="85"/>
      <c r="Q678" s="85"/>
      <c r="R678" s="85"/>
      <c r="S678" s="85"/>
      <c r="T678" s="86"/>
      <c r="U678" s="39"/>
      <c r="V678" s="39"/>
      <c r="W678" s="39"/>
      <c r="X678" s="39"/>
      <c r="Y678" s="39"/>
      <c r="Z678" s="39"/>
      <c r="AA678" s="39"/>
      <c r="AB678" s="39"/>
      <c r="AC678" s="39"/>
      <c r="AD678" s="39"/>
      <c r="AE678" s="39"/>
      <c r="AT678" s="18" t="s">
        <v>234</v>
      </c>
      <c r="AU678" s="18" t="s">
        <v>244</v>
      </c>
    </row>
    <row r="679" s="2" customFormat="1">
      <c r="A679" s="39"/>
      <c r="B679" s="40"/>
      <c r="C679" s="41"/>
      <c r="D679" s="233" t="s">
        <v>236</v>
      </c>
      <c r="E679" s="41"/>
      <c r="F679" s="234" t="s">
        <v>869</v>
      </c>
      <c r="G679" s="41"/>
      <c r="H679" s="41"/>
      <c r="I679" s="230"/>
      <c r="J679" s="41"/>
      <c r="K679" s="41"/>
      <c r="L679" s="45"/>
      <c r="M679" s="231"/>
      <c r="N679" s="232"/>
      <c r="O679" s="85"/>
      <c r="P679" s="85"/>
      <c r="Q679" s="85"/>
      <c r="R679" s="85"/>
      <c r="S679" s="85"/>
      <c r="T679" s="86"/>
      <c r="U679" s="39"/>
      <c r="V679" s="39"/>
      <c r="W679" s="39"/>
      <c r="X679" s="39"/>
      <c r="Y679" s="39"/>
      <c r="Z679" s="39"/>
      <c r="AA679" s="39"/>
      <c r="AB679" s="39"/>
      <c r="AC679" s="39"/>
      <c r="AD679" s="39"/>
      <c r="AE679" s="39"/>
      <c r="AT679" s="18" t="s">
        <v>236</v>
      </c>
      <c r="AU679" s="18" t="s">
        <v>244</v>
      </c>
    </row>
    <row r="680" s="2" customFormat="1" ht="24.15" customHeight="1">
      <c r="A680" s="39"/>
      <c r="B680" s="40"/>
      <c r="C680" s="215" t="s">
        <v>870</v>
      </c>
      <c r="D680" s="215" t="s">
        <v>227</v>
      </c>
      <c r="E680" s="216" t="s">
        <v>871</v>
      </c>
      <c r="F680" s="217" t="s">
        <v>872</v>
      </c>
      <c r="G680" s="218" t="s">
        <v>258</v>
      </c>
      <c r="H680" s="219">
        <v>0</v>
      </c>
      <c r="I680" s="220"/>
      <c r="J680" s="221">
        <f>ROUND(I680*H680,2)</f>
        <v>0</v>
      </c>
      <c r="K680" s="217" t="s">
        <v>249</v>
      </c>
      <c r="L680" s="45"/>
      <c r="M680" s="222" t="s">
        <v>19</v>
      </c>
      <c r="N680" s="223" t="s">
        <v>40</v>
      </c>
      <c r="O680" s="85"/>
      <c r="P680" s="224">
        <f>O680*H680</f>
        <v>0</v>
      </c>
      <c r="Q680" s="224">
        <v>0</v>
      </c>
      <c r="R680" s="224">
        <f>Q680*H680</f>
        <v>0</v>
      </c>
      <c r="S680" s="224">
        <v>0</v>
      </c>
      <c r="T680" s="225">
        <f>S680*H680</f>
        <v>0</v>
      </c>
      <c r="U680" s="39"/>
      <c r="V680" s="39"/>
      <c r="W680" s="39"/>
      <c r="X680" s="39"/>
      <c r="Y680" s="39"/>
      <c r="Z680" s="39"/>
      <c r="AA680" s="39"/>
      <c r="AB680" s="39"/>
      <c r="AC680" s="39"/>
      <c r="AD680" s="39"/>
      <c r="AE680" s="39"/>
      <c r="AR680" s="226" t="s">
        <v>232</v>
      </c>
      <c r="AT680" s="226" t="s">
        <v>227</v>
      </c>
      <c r="AU680" s="226" t="s">
        <v>244</v>
      </c>
      <c r="AY680" s="18" t="s">
        <v>225</v>
      </c>
      <c r="BE680" s="227">
        <f>IF(N680="základní",J680,0)</f>
        <v>0</v>
      </c>
      <c r="BF680" s="227">
        <f>IF(N680="snížená",J680,0)</f>
        <v>0</v>
      </c>
      <c r="BG680" s="227">
        <f>IF(N680="zákl. přenesená",J680,0)</f>
        <v>0</v>
      </c>
      <c r="BH680" s="227">
        <f>IF(N680="sníž. přenesená",J680,0)</f>
        <v>0</v>
      </c>
      <c r="BI680" s="227">
        <f>IF(N680="nulová",J680,0)</f>
        <v>0</v>
      </c>
      <c r="BJ680" s="18" t="s">
        <v>76</v>
      </c>
      <c r="BK680" s="227">
        <f>ROUND(I680*H680,2)</f>
        <v>0</v>
      </c>
      <c r="BL680" s="18" t="s">
        <v>232</v>
      </c>
      <c r="BM680" s="226" t="s">
        <v>873</v>
      </c>
    </row>
    <row r="681" s="2" customFormat="1">
      <c r="A681" s="39"/>
      <c r="B681" s="40"/>
      <c r="C681" s="41"/>
      <c r="D681" s="228" t="s">
        <v>234</v>
      </c>
      <c r="E681" s="41"/>
      <c r="F681" s="229" t="s">
        <v>874</v>
      </c>
      <c r="G681" s="41"/>
      <c r="H681" s="41"/>
      <c r="I681" s="230"/>
      <c r="J681" s="41"/>
      <c r="K681" s="41"/>
      <c r="L681" s="45"/>
      <c r="M681" s="231"/>
      <c r="N681" s="232"/>
      <c r="O681" s="85"/>
      <c r="P681" s="85"/>
      <c r="Q681" s="85"/>
      <c r="R681" s="85"/>
      <c r="S681" s="85"/>
      <c r="T681" s="86"/>
      <c r="U681" s="39"/>
      <c r="V681" s="39"/>
      <c r="W681" s="39"/>
      <c r="X681" s="39"/>
      <c r="Y681" s="39"/>
      <c r="Z681" s="39"/>
      <c r="AA681" s="39"/>
      <c r="AB681" s="39"/>
      <c r="AC681" s="39"/>
      <c r="AD681" s="39"/>
      <c r="AE681" s="39"/>
      <c r="AT681" s="18" t="s">
        <v>234</v>
      </c>
      <c r="AU681" s="18" t="s">
        <v>244</v>
      </c>
    </row>
    <row r="682" s="2" customFormat="1">
      <c r="A682" s="39"/>
      <c r="B682" s="40"/>
      <c r="C682" s="41"/>
      <c r="D682" s="233" t="s">
        <v>236</v>
      </c>
      <c r="E682" s="41"/>
      <c r="F682" s="234" t="s">
        <v>869</v>
      </c>
      <c r="G682" s="41"/>
      <c r="H682" s="41"/>
      <c r="I682" s="230"/>
      <c r="J682" s="41"/>
      <c r="K682" s="41"/>
      <c r="L682" s="45"/>
      <c r="M682" s="231"/>
      <c r="N682" s="232"/>
      <c r="O682" s="85"/>
      <c r="P682" s="85"/>
      <c r="Q682" s="85"/>
      <c r="R682" s="85"/>
      <c r="S682" s="85"/>
      <c r="T682" s="86"/>
      <c r="U682" s="39"/>
      <c r="V682" s="39"/>
      <c r="W682" s="39"/>
      <c r="X682" s="39"/>
      <c r="Y682" s="39"/>
      <c r="Z682" s="39"/>
      <c r="AA682" s="39"/>
      <c r="AB682" s="39"/>
      <c r="AC682" s="39"/>
      <c r="AD682" s="39"/>
      <c r="AE682" s="39"/>
      <c r="AT682" s="18" t="s">
        <v>236</v>
      </c>
      <c r="AU682" s="18" t="s">
        <v>244</v>
      </c>
    </row>
    <row r="683" s="2" customFormat="1" ht="24.15" customHeight="1">
      <c r="A683" s="39"/>
      <c r="B683" s="40"/>
      <c r="C683" s="215" t="s">
        <v>875</v>
      </c>
      <c r="D683" s="215" t="s">
        <v>227</v>
      </c>
      <c r="E683" s="216" t="s">
        <v>876</v>
      </c>
      <c r="F683" s="217" t="s">
        <v>877</v>
      </c>
      <c r="G683" s="218" t="s">
        <v>258</v>
      </c>
      <c r="H683" s="219">
        <v>23.486999999999998</v>
      </c>
      <c r="I683" s="220"/>
      <c r="J683" s="221">
        <f>ROUND(I683*H683,2)</f>
        <v>0</v>
      </c>
      <c r="K683" s="217" t="s">
        <v>249</v>
      </c>
      <c r="L683" s="45"/>
      <c r="M683" s="222" t="s">
        <v>19</v>
      </c>
      <c r="N683" s="223" t="s">
        <v>40</v>
      </c>
      <c r="O683" s="85"/>
      <c r="P683" s="224">
        <f>O683*H683</f>
        <v>0</v>
      </c>
      <c r="Q683" s="224">
        <v>0</v>
      </c>
      <c r="R683" s="224">
        <f>Q683*H683</f>
        <v>0</v>
      </c>
      <c r="S683" s="224">
        <v>0</v>
      </c>
      <c r="T683" s="225">
        <f>S683*H683</f>
        <v>0</v>
      </c>
      <c r="U683" s="39"/>
      <c r="V683" s="39"/>
      <c r="W683" s="39"/>
      <c r="X683" s="39"/>
      <c r="Y683" s="39"/>
      <c r="Z683" s="39"/>
      <c r="AA683" s="39"/>
      <c r="AB683" s="39"/>
      <c r="AC683" s="39"/>
      <c r="AD683" s="39"/>
      <c r="AE683" s="39"/>
      <c r="AR683" s="226" t="s">
        <v>232</v>
      </c>
      <c r="AT683" s="226" t="s">
        <v>227</v>
      </c>
      <c r="AU683" s="226" t="s">
        <v>244</v>
      </c>
      <c r="AY683" s="18" t="s">
        <v>225</v>
      </c>
      <c r="BE683" s="227">
        <f>IF(N683="základní",J683,0)</f>
        <v>0</v>
      </c>
      <c r="BF683" s="227">
        <f>IF(N683="snížená",J683,0)</f>
        <v>0</v>
      </c>
      <c r="BG683" s="227">
        <f>IF(N683="zákl. přenesená",J683,0)</f>
        <v>0</v>
      </c>
      <c r="BH683" s="227">
        <f>IF(N683="sníž. přenesená",J683,0)</f>
        <v>0</v>
      </c>
      <c r="BI683" s="227">
        <f>IF(N683="nulová",J683,0)</f>
        <v>0</v>
      </c>
      <c r="BJ683" s="18" t="s">
        <v>76</v>
      </c>
      <c r="BK683" s="227">
        <f>ROUND(I683*H683,2)</f>
        <v>0</v>
      </c>
      <c r="BL683" s="18" t="s">
        <v>232</v>
      </c>
      <c r="BM683" s="226" t="s">
        <v>878</v>
      </c>
    </row>
    <row r="684" s="2" customFormat="1">
      <c r="A684" s="39"/>
      <c r="B684" s="40"/>
      <c r="C684" s="41"/>
      <c r="D684" s="228" t="s">
        <v>234</v>
      </c>
      <c r="E684" s="41"/>
      <c r="F684" s="229" t="s">
        <v>879</v>
      </c>
      <c r="G684" s="41"/>
      <c r="H684" s="41"/>
      <c r="I684" s="230"/>
      <c r="J684" s="41"/>
      <c r="K684" s="41"/>
      <c r="L684" s="45"/>
      <c r="M684" s="231"/>
      <c r="N684" s="232"/>
      <c r="O684" s="85"/>
      <c r="P684" s="85"/>
      <c r="Q684" s="85"/>
      <c r="R684" s="85"/>
      <c r="S684" s="85"/>
      <c r="T684" s="86"/>
      <c r="U684" s="39"/>
      <c r="V684" s="39"/>
      <c r="W684" s="39"/>
      <c r="X684" s="39"/>
      <c r="Y684" s="39"/>
      <c r="Z684" s="39"/>
      <c r="AA684" s="39"/>
      <c r="AB684" s="39"/>
      <c r="AC684" s="39"/>
      <c r="AD684" s="39"/>
      <c r="AE684" s="39"/>
      <c r="AT684" s="18" t="s">
        <v>234</v>
      </c>
      <c r="AU684" s="18" t="s">
        <v>244</v>
      </c>
    </row>
    <row r="685" s="2" customFormat="1">
      <c r="A685" s="39"/>
      <c r="B685" s="40"/>
      <c r="C685" s="41"/>
      <c r="D685" s="233" t="s">
        <v>236</v>
      </c>
      <c r="E685" s="41"/>
      <c r="F685" s="234" t="s">
        <v>869</v>
      </c>
      <c r="G685" s="41"/>
      <c r="H685" s="41"/>
      <c r="I685" s="230"/>
      <c r="J685" s="41"/>
      <c r="K685" s="41"/>
      <c r="L685" s="45"/>
      <c r="M685" s="231"/>
      <c r="N685" s="232"/>
      <c r="O685" s="85"/>
      <c r="P685" s="85"/>
      <c r="Q685" s="85"/>
      <c r="R685" s="85"/>
      <c r="S685" s="85"/>
      <c r="T685" s="86"/>
      <c r="U685" s="39"/>
      <c r="V685" s="39"/>
      <c r="W685" s="39"/>
      <c r="X685" s="39"/>
      <c r="Y685" s="39"/>
      <c r="Z685" s="39"/>
      <c r="AA685" s="39"/>
      <c r="AB685" s="39"/>
      <c r="AC685" s="39"/>
      <c r="AD685" s="39"/>
      <c r="AE685" s="39"/>
      <c r="AT685" s="18" t="s">
        <v>236</v>
      </c>
      <c r="AU685" s="18" t="s">
        <v>244</v>
      </c>
    </row>
    <row r="686" s="12" customFormat="1" ht="20.88" customHeight="1">
      <c r="A686" s="12"/>
      <c r="B686" s="199"/>
      <c r="C686" s="200"/>
      <c r="D686" s="201" t="s">
        <v>68</v>
      </c>
      <c r="E686" s="213" t="s">
        <v>880</v>
      </c>
      <c r="F686" s="213" t="s">
        <v>881</v>
      </c>
      <c r="G686" s="200"/>
      <c r="H686" s="200"/>
      <c r="I686" s="203"/>
      <c r="J686" s="214">
        <f>BK686</f>
        <v>0</v>
      </c>
      <c r="K686" s="200"/>
      <c r="L686" s="205"/>
      <c r="M686" s="206"/>
      <c r="N686" s="207"/>
      <c r="O686" s="207"/>
      <c r="P686" s="208">
        <f>SUM(P687:P689)</f>
        <v>0</v>
      </c>
      <c r="Q686" s="207"/>
      <c r="R686" s="208">
        <f>SUM(R687:R689)</f>
        <v>0</v>
      </c>
      <c r="S686" s="207"/>
      <c r="T686" s="209">
        <f>SUM(T687:T689)</f>
        <v>0</v>
      </c>
      <c r="U686" s="12"/>
      <c r="V686" s="12"/>
      <c r="W686" s="12"/>
      <c r="X686" s="12"/>
      <c r="Y686" s="12"/>
      <c r="Z686" s="12"/>
      <c r="AA686" s="12"/>
      <c r="AB686" s="12"/>
      <c r="AC686" s="12"/>
      <c r="AD686" s="12"/>
      <c r="AE686" s="12"/>
      <c r="AR686" s="210" t="s">
        <v>76</v>
      </c>
      <c r="AT686" s="211" t="s">
        <v>68</v>
      </c>
      <c r="AU686" s="211" t="s">
        <v>78</v>
      </c>
      <c r="AY686" s="210" t="s">
        <v>225</v>
      </c>
      <c r="BK686" s="212">
        <f>SUM(BK687:BK689)</f>
        <v>0</v>
      </c>
    </row>
    <row r="687" s="2" customFormat="1" ht="33" customHeight="1">
      <c r="A687" s="39"/>
      <c r="B687" s="40"/>
      <c r="C687" s="215" t="s">
        <v>882</v>
      </c>
      <c r="D687" s="215" t="s">
        <v>227</v>
      </c>
      <c r="E687" s="216" t="s">
        <v>883</v>
      </c>
      <c r="F687" s="217" t="s">
        <v>884</v>
      </c>
      <c r="G687" s="218" t="s">
        <v>258</v>
      </c>
      <c r="H687" s="219">
        <v>194.44200000000001</v>
      </c>
      <c r="I687" s="220"/>
      <c r="J687" s="221">
        <f>ROUND(I687*H687,2)</f>
        <v>0</v>
      </c>
      <c r="K687" s="217" t="s">
        <v>249</v>
      </c>
      <c r="L687" s="45"/>
      <c r="M687" s="222" t="s">
        <v>19</v>
      </c>
      <c r="N687" s="223" t="s">
        <v>40</v>
      </c>
      <c r="O687" s="85"/>
      <c r="P687" s="224">
        <f>O687*H687</f>
        <v>0</v>
      </c>
      <c r="Q687" s="224">
        <v>0</v>
      </c>
      <c r="R687" s="224">
        <f>Q687*H687</f>
        <v>0</v>
      </c>
      <c r="S687" s="224">
        <v>0</v>
      </c>
      <c r="T687" s="225">
        <f>S687*H687</f>
        <v>0</v>
      </c>
      <c r="U687" s="39"/>
      <c r="V687" s="39"/>
      <c r="W687" s="39"/>
      <c r="X687" s="39"/>
      <c r="Y687" s="39"/>
      <c r="Z687" s="39"/>
      <c r="AA687" s="39"/>
      <c r="AB687" s="39"/>
      <c r="AC687" s="39"/>
      <c r="AD687" s="39"/>
      <c r="AE687" s="39"/>
      <c r="AR687" s="226" t="s">
        <v>232</v>
      </c>
      <c r="AT687" s="226" t="s">
        <v>227</v>
      </c>
      <c r="AU687" s="226" t="s">
        <v>244</v>
      </c>
      <c r="AY687" s="18" t="s">
        <v>225</v>
      </c>
      <c r="BE687" s="227">
        <f>IF(N687="základní",J687,0)</f>
        <v>0</v>
      </c>
      <c r="BF687" s="227">
        <f>IF(N687="snížená",J687,0)</f>
        <v>0</v>
      </c>
      <c r="BG687" s="227">
        <f>IF(N687="zákl. přenesená",J687,0)</f>
        <v>0</v>
      </c>
      <c r="BH687" s="227">
        <f>IF(N687="sníž. přenesená",J687,0)</f>
        <v>0</v>
      </c>
      <c r="BI687" s="227">
        <f>IF(N687="nulová",J687,0)</f>
        <v>0</v>
      </c>
      <c r="BJ687" s="18" t="s">
        <v>76</v>
      </c>
      <c r="BK687" s="227">
        <f>ROUND(I687*H687,2)</f>
        <v>0</v>
      </c>
      <c r="BL687" s="18" t="s">
        <v>232</v>
      </c>
      <c r="BM687" s="226" t="s">
        <v>885</v>
      </c>
    </row>
    <row r="688" s="2" customFormat="1">
      <c r="A688" s="39"/>
      <c r="B688" s="40"/>
      <c r="C688" s="41"/>
      <c r="D688" s="228" t="s">
        <v>234</v>
      </c>
      <c r="E688" s="41"/>
      <c r="F688" s="229" t="s">
        <v>886</v>
      </c>
      <c r="G688" s="41"/>
      <c r="H688" s="41"/>
      <c r="I688" s="230"/>
      <c r="J688" s="41"/>
      <c r="K688" s="41"/>
      <c r="L688" s="45"/>
      <c r="M688" s="231"/>
      <c r="N688" s="232"/>
      <c r="O688" s="85"/>
      <c r="P688" s="85"/>
      <c r="Q688" s="85"/>
      <c r="R688" s="85"/>
      <c r="S688" s="85"/>
      <c r="T688" s="86"/>
      <c r="U688" s="39"/>
      <c r="V688" s="39"/>
      <c r="W688" s="39"/>
      <c r="X688" s="39"/>
      <c r="Y688" s="39"/>
      <c r="Z688" s="39"/>
      <c r="AA688" s="39"/>
      <c r="AB688" s="39"/>
      <c r="AC688" s="39"/>
      <c r="AD688" s="39"/>
      <c r="AE688" s="39"/>
      <c r="AT688" s="18" t="s">
        <v>234</v>
      </c>
      <c r="AU688" s="18" t="s">
        <v>244</v>
      </c>
    </row>
    <row r="689" s="2" customFormat="1">
      <c r="A689" s="39"/>
      <c r="B689" s="40"/>
      <c r="C689" s="41"/>
      <c r="D689" s="233" t="s">
        <v>236</v>
      </c>
      <c r="E689" s="41"/>
      <c r="F689" s="234" t="s">
        <v>887</v>
      </c>
      <c r="G689" s="41"/>
      <c r="H689" s="41"/>
      <c r="I689" s="230"/>
      <c r="J689" s="41"/>
      <c r="K689" s="41"/>
      <c r="L689" s="45"/>
      <c r="M689" s="231"/>
      <c r="N689" s="232"/>
      <c r="O689" s="85"/>
      <c r="P689" s="85"/>
      <c r="Q689" s="85"/>
      <c r="R689" s="85"/>
      <c r="S689" s="85"/>
      <c r="T689" s="86"/>
      <c r="U689" s="39"/>
      <c r="V689" s="39"/>
      <c r="W689" s="39"/>
      <c r="X689" s="39"/>
      <c r="Y689" s="39"/>
      <c r="Z689" s="39"/>
      <c r="AA689" s="39"/>
      <c r="AB689" s="39"/>
      <c r="AC689" s="39"/>
      <c r="AD689" s="39"/>
      <c r="AE689" s="39"/>
      <c r="AT689" s="18" t="s">
        <v>236</v>
      </c>
      <c r="AU689" s="18" t="s">
        <v>244</v>
      </c>
    </row>
    <row r="690" s="12" customFormat="1" ht="25.92" customHeight="1">
      <c r="A690" s="12"/>
      <c r="B690" s="199"/>
      <c r="C690" s="200"/>
      <c r="D690" s="201" t="s">
        <v>68</v>
      </c>
      <c r="E690" s="202" t="s">
        <v>888</v>
      </c>
      <c r="F690" s="202" t="s">
        <v>889</v>
      </c>
      <c r="G690" s="200"/>
      <c r="H690" s="200"/>
      <c r="I690" s="203"/>
      <c r="J690" s="204">
        <f>BK690</f>
        <v>0</v>
      </c>
      <c r="K690" s="200"/>
      <c r="L690" s="205"/>
      <c r="M690" s="206"/>
      <c r="N690" s="207"/>
      <c r="O690" s="207"/>
      <c r="P690" s="208">
        <f>P691+P714+P878+P908+P911+P955+P975+P1189+P1197+P1244+P1263+P1269+P1286</f>
        <v>0</v>
      </c>
      <c r="Q690" s="207"/>
      <c r="R690" s="208">
        <f>R691+R714+R878+R908+R911+R955+R975+R1189+R1197+R1244+R1263+R1269+R1286</f>
        <v>11.913472630113999</v>
      </c>
      <c r="S690" s="207"/>
      <c r="T690" s="209">
        <f>T691+T714+T878+T908+T911+T955+T975+T1189+T1197+T1244+T1263+T1269+T1286</f>
        <v>7.0744005800000007</v>
      </c>
      <c r="U690" s="12"/>
      <c r="V690" s="12"/>
      <c r="W690" s="12"/>
      <c r="X690" s="12"/>
      <c r="Y690" s="12"/>
      <c r="Z690" s="12"/>
      <c r="AA690" s="12"/>
      <c r="AB690" s="12"/>
      <c r="AC690" s="12"/>
      <c r="AD690" s="12"/>
      <c r="AE690" s="12"/>
      <c r="AR690" s="210" t="s">
        <v>78</v>
      </c>
      <c r="AT690" s="211" t="s">
        <v>68</v>
      </c>
      <c r="AU690" s="211" t="s">
        <v>69</v>
      </c>
      <c r="AY690" s="210" t="s">
        <v>225</v>
      </c>
      <c r="BK690" s="212">
        <f>BK691+BK714+BK878+BK908+BK911+BK955+BK975+BK1189+BK1197+BK1244+BK1263+BK1269+BK1286</f>
        <v>0</v>
      </c>
    </row>
    <row r="691" s="12" customFormat="1" ht="22.8" customHeight="1">
      <c r="A691" s="12"/>
      <c r="B691" s="199"/>
      <c r="C691" s="200"/>
      <c r="D691" s="201" t="s">
        <v>68</v>
      </c>
      <c r="E691" s="213" t="s">
        <v>890</v>
      </c>
      <c r="F691" s="213" t="s">
        <v>891</v>
      </c>
      <c r="G691" s="200"/>
      <c r="H691" s="200"/>
      <c r="I691" s="203"/>
      <c r="J691" s="214">
        <f>BK691</f>
        <v>0</v>
      </c>
      <c r="K691" s="200"/>
      <c r="L691" s="205"/>
      <c r="M691" s="206"/>
      <c r="N691" s="207"/>
      <c r="O691" s="207"/>
      <c r="P691" s="208">
        <f>SUM(P692:P713)</f>
        <v>0</v>
      </c>
      <c r="Q691" s="207"/>
      <c r="R691" s="208">
        <f>SUM(R692:R713)</f>
        <v>0.30487041500000001</v>
      </c>
      <c r="S691" s="207"/>
      <c r="T691" s="209">
        <f>SUM(T692:T713)</f>
        <v>0</v>
      </c>
      <c r="U691" s="12"/>
      <c r="V691" s="12"/>
      <c r="W691" s="12"/>
      <c r="X691" s="12"/>
      <c r="Y691" s="12"/>
      <c r="Z691" s="12"/>
      <c r="AA691" s="12"/>
      <c r="AB691" s="12"/>
      <c r="AC691" s="12"/>
      <c r="AD691" s="12"/>
      <c r="AE691" s="12"/>
      <c r="AR691" s="210" t="s">
        <v>78</v>
      </c>
      <c r="AT691" s="211" t="s">
        <v>68</v>
      </c>
      <c r="AU691" s="211" t="s">
        <v>76</v>
      </c>
      <c r="AY691" s="210" t="s">
        <v>225</v>
      </c>
      <c r="BK691" s="212">
        <f>SUM(BK692:BK713)</f>
        <v>0</v>
      </c>
    </row>
    <row r="692" s="2" customFormat="1" ht="24.15" customHeight="1">
      <c r="A692" s="39"/>
      <c r="B692" s="40"/>
      <c r="C692" s="215" t="s">
        <v>892</v>
      </c>
      <c r="D692" s="215" t="s">
        <v>227</v>
      </c>
      <c r="E692" s="216" t="s">
        <v>893</v>
      </c>
      <c r="F692" s="217" t="s">
        <v>894</v>
      </c>
      <c r="G692" s="218" t="s">
        <v>290</v>
      </c>
      <c r="H692" s="219">
        <v>114.087</v>
      </c>
      <c r="I692" s="220"/>
      <c r="J692" s="221">
        <f>ROUND(I692*H692,2)</f>
        <v>0</v>
      </c>
      <c r="K692" s="217" t="s">
        <v>249</v>
      </c>
      <c r="L692" s="45"/>
      <c r="M692" s="222" t="s">
        <v>19</v>
      </c>
      <c r="N692" s="223" t="s">
        <v>40</v>
      </c>
      <c r="O692" s="85"/>
      <c r="P692" s="224">
        <f>O692*H692</f>
        <v>0</v>
      </c>
      <c r="Q692" s="224">
        <v>0.00034499999999999998</v>
      </c>
      <c r="R692" s="224">
        <f>Q692*H692</f>
        <v>0.039360014999999998</v>
      </c>
      <c r="S692" s="224">
        <v>0</v>
      </c>
      <c r="T692" s="225">
        <f>S692*H692</f>
        <v>0</v>
      </c>
      <c r="U692" s="39"/>
      <c r="V692" s="39"/>
      <c r="W692" s="39"/>
      <c r="X692" s="39"/>
      <c r="Y692" s="39"/>
      <c r="Z692" s="39"/>
      <c r="AA692" s="39"/>
      <c r="AB692" s="39"/>
      <c r="AC692" s="39"/>
      <c r="AD692" s="39"/>
      <c r="AE692" s="39"/>
      <c r="AR692" s="226" t="s">
        <v>347</v>
      </c>
      <c r="AT692" s="226" t="s">
        <v>227</v>
      </c>
      <c r="AU692" s="226" t="s">
        <v>78</v>
      </c>
      <c r="AY692" s="18" t="s">
        <v>225</v>
      </c>
      <c r="BE692" s="227">
        <f>IF(N692="základní",J692,0)</f>
        <v>0</v>
      </c>
      <c r="BF692" s="227">
        <f>IF(N692="snížená",J692,0)</f>
        <v>0</v>
      </c>
      <c r="BG692" s="227">
        <f>IF(N692="zákl. přenesená",J692,0)</f>
        <v>0</v>
      </c>
      <c r="BH692" s="227">
        <f>IF(N692="sníž. přenesená",J692,0)</f>
        <v>0</v>
      </c>
      <c r="BI692" s="227">
        <f>IF(N692="nulová",J692,0)</f>
        <v>0</v>
      </c>
      <c r="BJ692" s="18" t="s">
        <v>76</v>
      </c>
      <c r="BK692" s="227">
        <f>ROUND(I692*H692,2)</f>
        <v>0</v>
      </c>
      <c r="BL692" s="18" t="s">
        <v>347</v>
      </c>
      <c r="BM692" s="226" t="s">
        <v>895</v>
      </c>
    </row>
    <row r="693" s="2" customFormat="1">
      <c r="A693" s="39"/>
      <c r="B693" s="40"/>
      <c r="C693" s="41"/>
      <c r="D693" s="228" t="s">
        <v>234</v>
      </c>
      <c r="E693" s="41"/>
      <c r="F693" s="229" t="s">
        <v>896</v>
      </c>
      <c r="G693" s="41"/>
      <c r="H693" s="41"/>
      <c r="I693" s="230"/>
      <c r="J693" s="41"/>
      <c r="K693" s="41"/>
      <c r="L693" s="45"/>
      <c r="M693" s="231"/>
      <c r="N693" s="232"/>
      <c r="O693" s="85"/>
      <c r="P693" s="85"/>
      <c r="Q693" s="85"/>
      <c r="R693" s="85"/>
      <c r="S693" s="85"/>
      <c r="T693" s="86"/>
      <c r="U693" s="39"/>
      <c r="V693" s="39"/>
      <c r="W693" s="39"/>
      <c r="X693" s="39"/>
      <c r="Y693" s="39"/>
      <c r="Z693" s="39"/>
      <c r="AA693" s="39"/>
      <c r="AB693" s="39"/>
      <c r="AC693" s="39"/>
      <c r="AD693" s="39"/>
      <c r="AE693" s="39"/>
      <c r="AT693" s="18" t="s">
        <v>234</v>
      </c>
      <c r="AU693" s="18" t="s">
        <v>78</v>
      </c>
    </row>
    <row r="694" s="13" customFormat="1">
      <c r="A694" s="13"/>
      <c r="B694" s="235"/>
      <c r="C694" s="236"/>
      <c r="D694" s="233" t="s">
        <v>238</v>
      </c>
      <c r="E694" s="237" t="s">
        <v>19</v>
      </c>
      <c r="F694" s="238" t="s">
        <v>897</v>
      </c>
      <c r="G694" s="236"/>
      <c r="H694" s="237" t="s">
        <v>19</v>
      </c>
      <c r="I694" s="239"/>
      <c r="J694" s="236"/>
      <c r="K694" s="236"/>
      <c r="L694" s="240"/>
      <c r="M694" s="241"/>
      <c r="N694" s="242"/>
      <c r="O694" s="242"/>
      <c r="P694" s="242"/>
      <c r="Q694" s="242"/>
      <c r="R694" s="242"/>
      <c r="S694" s="242"/>
      <c r="T694" s="243"/>
      <c r="U694" s="13"/>
      <c r="V694" s="13"/>
      <c r="W694" s="13"/>
      <c r="X694" s="13"/>
      <c r="Y694" s="13"/>
      <c r="Z694" s="13"/>
      <c r="AA694" s="13"/>
      <c r="AB694" s="13"/>
      <c r="AC694" s="13"/>
      <c r="AD694" s="13"/>
      <c r="AE694" s="13"/>
      <c r="AT694" s="244" t="s">
        <v>238</v>
      </c>
      <c r="AU694" s="244" t="s">
        <v>78</v>
      </c>
      <c r="AV694" s="13" t="s">
        <v>76</v>
      </c>
      <c r="AW694" s="13" t="s">
        <v>31</v>
      </c>
      <c r="AX694" s="13" t="s">
        <v>69</v>
      </c>
      <c r="AY694" s="244" t="s">
        <v>225</v>
      </c>
    </row>
    <row r="695" s="14" customFormat="1">
      <c r="A695" s="14"/>
      <c r="B695" s="245"/>
      <c r="C695" s="246"/>
      <c r="D695" s="233" t="s">
        <v>238</v>
      </c>
      <c r="E695" s="247" t="s">
        <v>19</v>
      </c>
      <c r="F695" s="248" t="s">
        <v>898</v>
      </c>
      <c r="G695" s="246"/>
      <c r="H695" s="249">
        <v>114.087</v>
      </c>
      <c r="I695" s="250"/>
      <c r="J695" s="246"/>
      <c r="K695" s="246"/>
      <c r="L695" s="251"/>
      <c r="M695" s="252"/>
      <c r="N695" s="253"/>
      <c r="O695" s="253"/>
      <c r="P695" s="253"/>
      <c r="Q695" s="253"/>
      <c r="R695" s="253"/>
      <c r="S695" s="253"/>
      <c r="T695" s="254"/>
      <c r="U695" s="14"/>
      <c r="V695" s="14"/>
      <c r="W695" s="14"/>
      <c r="X695" s="14"/>
      <c r="Y695" s="14"/>
      <c r="Z695" s="14"/>
      <c r="AA695" s="14"/>
      <c r="AB695" s="14"/>
      <c r="AC695" s="14"/>
      <c r="AD695" s="14"/>
      <c r="AE695" s="14"/>
      <c r="AT695" s="255" t="s">
        <v>238</v>
      </c>
      <c r="AU695" s="255" t="s">
        <v>78</v>
      </c>
      <c r="AV695" s="14" t="s">
        <v>78</v>
      </c>
      <c r="AW695" s="14" t="s">
        <v>31</v>
      </c>
      <c r="AX695" s="14" t="s">
        <v>76</v>
      </c>
      <c r="AY695" s="255" t="s">
        <v>225</v>
      </c>
    </row>
    <row r="696" s="2" customFormat="1" ht="21.75" customHeight="1">
      <c r="A696" s="39"/>
      <c r="B696" s="40"/>
      <c r="C696" s="215" t="s">
        <v>899</v>
      </c>
      <c r="D696" s="215" t="s">
        <v>227</v>
      </c>
      <c r="E696" s="216" t="s">
        <v>900</v>
      </c>
      <c r="F696" s="217" t="s">
        <v>901</v>
      </c>
      <c r="G696" s="218" t="s">
        <v>326</v>
      </c>
      <c r="H696" s="219">
        <v>103.715</v>
      </c>
      <c r="I696" s="220"/>
      <c r="J696" s="221">
        <f>ROUND(I696*H696,2)</f>
        <v>0</v>
      </c>
      <c r="K696" s="217" t="s">
        <v>249</v>
      </c>
      <c r="L696" s="45"/>
      <c r="M696" s="222" t="s">
        <v>19</v>
      </c>
      <c r="N696" s="223" t="s">
        <v>40</v>
      </c>
      <c r="O696" s="85"/>
      <c r="P696" s="224">
        <f>O696*H696</f>
        <v>0</v>
      </c>
      <c r="Q696" s="224">
        <v>0.00016000000000000001</v>
      </c>
      <c r="R696" s="224">
        <f>Q696*H696</f>
        <v>0.016594400000000002</v>
      </c>
      <c r="S696" s="224">
        <v>0</v>
      </c>
      <c r="T696" s="225">
        <f>S696*H696</f>
        <v>0</v>
      </c>
      <c r="U696" s="39"/>
      <c r="V696" s="39"/>
      <c r="W696" s="39"/>
      <c r="X696" s="39"/>
      <c r="Y696" s="39"/>
      <c r="Z696" s="39"/>
      <c r="AA696" s="39"/>
      <c r="AB696" s="39"/>
      <c r="AC696" s="39"/>
      <c r="AD696" s="39"/>
      <c r="AE696" s="39"/>
      <c r="AR696" s="226" t="s">
        <v>347</v>
      </c>
      <c r="AT696" s="226" t="s">
        <v>227</v>
      </c>
      <c r="AU696" s="226" t="s">
        <v>78</v>
      </c>
      <c r="AY696" s="18" t="s">
        <v>225</v>
      </c>
      <c r="BE696" s="227">
        <f>IF(N696="základní",J696,0)</f>
        <v>0</v>
      </c>
      <c r="BF696" s="227">
        <f>IF(N696="snížená",J696,0)</f>
        <v>0</v>
      </c>
      <c r="BG696" s="227">
        <f>IF(N696="zákl. přenesená",J696,0)</f>
        <v>0</v>
      </c>
      <c r="BH696" s="227">
        <f>IF(N696="sníž. přenesená",J696,0)</f>
        <v>0</v>
      </c>
      <c r="BI696" s="227">
        <f>IF(N696="nulová",J696,0)</f>
        <v>0</v>
      </c>
      <c r="BJ696" s="18" t="s">
        <v>76</v>
      </c>
      <c r="BK696" s="227">
        <f>ROUND(I696*H696,2)</f>
        <v>0</v>
      </c>
      <c r="BL696" s="18" t="s">
        <v>347</v>
      </c>
      <c r="BM696" s="226" t="s">
        <v>902</v>
      </c>
    </row>
    <row r="697" s="2" customFormat="1">
      <c r="A697" s="39"/>
      <c r="B697" s="40"/>
      <c r="C697" s="41"/>
      <c r="D697" s="228" t="s">
        <v>234</v>
      </c>
      <c r="E697" s="41"/>
      <c r="F697" s="229" t="s">
        <v>903</v>
      </c>
      <c r="G697" s="41"/>
      <c r="H697" s="41"/>
      <c r="I697" s="230"/>
      <c r="J697" s="41"/>
      <c r="K697" s="41"/>
      <c r="L697" s="45"/>
      <c r="M697" s="231"/>
      <c r="N697" s="232"/>
      <c r="O697" s="85"/>
      <c r="P697" s="85"/>
      <c r="Q697" s="85"/>
      <c r="R697" s="85"/>
      <c r="S697" s="85"/>
      <c r="T697" s="86"/>
      <c r="U697" s="39"/>
      <c r="V697" s="39"/>
      <c r="W697" s="39"/>
      <c r="X697" s="39"/>
      <c r="Y697" s="39"/>
      <c r="Z697" s="39"/>
      <c r="AA697" s="39"/>
      <c r="AB697" s="39"/>
      <c r="AC697" s="39"/>
      <c r="AD697" s="39"/>
      <c r="AE697" s="39"/>
      <c r="AT697" s="18" t="s">
        <v>234</v>
      </c>
      <c r="AU697" s="18" t="s">
        <v>78</v>
      </c>
    </row>
    <row r="698" s="14" customFormat="1">
      <c r="A698" s="14"/>
      <c r="B698" s="245"/>
      <c r="C698" s="246"/>
      <c r="D698" s="233" t="s">
        <v>238</v>
      </c>
      <c r="E698" s="247" t="s">
        <v>19</v>
      </c>
      <c r="F698" s="248" t="s">
        <v>147</v>
      </c>
      <c r="G698" s="246"/>
      <c r="H698" s="249">
        <v>103.715</v>
      </c>
      <c r="I698" s="250"/>
      <c r="J698" s="246"/>
      <c r="K698" s="246"/>
      <c r="L698" s="251"/>
      <c r="M698" s="252"/>
      <c r="N698" s="253"/>
      <c r="O698" s="253"/>
      <c r="P698" s="253"/>
      <c r="Q698" s="253"/>
      <c r="R698" s="253"/>
      <c r="S698" s="253"/>
      <c r="T698" s="254"/>
      <c r="U698" s="14"/>
      <c r="V698" s="14"/>
      <c r="W698" s="14"/>
      <c r="X698" s="14"/>
      <c r="Y698" s="14"/>
      <c r="Z698" s="14"/>
      <c r="AA698" s="14"/>
      <c r="AB698" s="14"/>
      <c r="AC698" s="14"/>
      <c r="AD698" s="14"/>
      <c r="AE698" s="14"/>
      <c r="AT698" s="255" t="s">
        <v>238</v>
      </c>
      <c r="AU698" s="255" t="s">
        <v>78</v>
      </c>
      <c r="AV698" s="14" t="s">
        <v>78</v>
      </c>
      <c r="AW698" s="14" t="s">
        <v>31</v>
      </c>
      <c r="AX698" s="14" t="s">
        <v>76</v>
      </c>
      <c r="AY698" s="255" t="s">
        <v>225</v>
      </c>
    </row>
    <row r="699" s="2" customFormat="1" ht="21.75" customHeight="1">
      <c r="A699" s="39"/>
      <c r="B699" s="40"/>
      <c r="C699" s="215" t="s">
        <v>904</v>
      </c>
      <c r="D699" s="215" t="s">
        <v>227</v>
      </c>
      <c r="E699" s="216" t="s">
        <v>905</v>
      </c>
      <c r="F699" s="217" t="s">
        <v>906</v>
      </c>
      <c r="G699" s="218" t="s">
        <v>290</v>
      </c>
      <c r="H699" s="219">
        <v>124.458</v>
      </c>
      <c r="I699" s="220"/>
      <c r="J699" s="221">
        <f>ROUND(I699*H699,2)</f>
        <v>0</v>
      </c>
      <c r="K699" s="217" t="s">
        <v>249</v>
      </c>
      <c r="L699" s="45"/>
      <c r="M699" s="222" t="s">
        <v>19</v>
      </c>
      <c r="N699" s="223" t="s">
        <v>40</v>
      </c>
      <c r="O699" s="85"/>
      <c r="P699" s="224">
        <f>O699*H699</f>
        <v>0</v>
      </c>
      <c r="Q699" s="224">
        <v>0</v>
      </c>
      <c r="R699" s="224">
        <f>Q699*H699</f>
        <v>0</v>
      </c>
      <c r="S699" s="224">
        <v>0</v>
      </c>
      <c r="T699" s="225">
        <f>S699*H699</f>
        <v>0</v>
      </c>
      <c r="U699" s="39"/>
      <c r="V699" s="39"/>
      <c r="W699" s="39"/>
      <c r="X699" s="39"/>
      <c r="Y699" s="39"/>
      <c r="Z699" s="39"/>
      <c r="AA699" s="39"/>
      <c r="AB699" s="39"/>
      <c r="AC699" s="39"/>
      <c r="AD699" s="39"/>
      <c r="AE699" s="39"/>
      <c r="AR699" s="226" t="s">
        <v>347</v>
      </c>
      <c r="AT699" s="226" t="s">
        <v>227</v>
      </c>
      <c r="AU699" s="226" t="s">
        <v>78</v>
      </c>
      <c r="AY699" s="18" t="s">
        <v>225</v>
      </c>
      <c r="BE699" s="227">
        <f>IF(N699="základní",J699,0)</f>
        <v>0</v>
      </c>
      <c r="BF699" s="227">
        <f>IF(N699="snížená",J699,0)</f>
        <v>0</v>
      </c>
      <c r="BG699" s="227">
        <f>IF(N699="zákl. přenesená",J699,0)</f>
        <v>0</v>
      </c>
      <c r="BH699" s="227">
        <f>IF(N699="sníž. přenesená",J699,0)</f>
        <v>0</v>
      </c>
      <c r="BI699" s="227">
        <f>IF(N699="nulová",J699,0)</f>
        <v>0</v>
      </c>
      <c r="BJ699" s="18" t="s">
        <v>76</v>
      </c>
      <c r="BK699" s="227">
        <f>ROUND(I699*H699,2)</f>
        <v>0</v>
      </c>
      <c r="BL699" s="18" t="s">
        <v>347</v>
      </c>
      <c r="BM699" s="226" t="s">
        <v>907</v>
      </c>
    </row>
    <row r="700" s="2" customFormat="1">
      <c r="A700" s="39"/>
      <c r="B700" s="40"/>
      <c r="C700" s="41"/>
      <c r="D700" s="228" t="s">
        <v>234</v>
      </c>
      <c r="E700" s="41"/>
      <c r="F700" s="229" t="s">
        <v>908</v>
      </c>
      <c r="G700" s="41"/>
      <c r="H700" s="41"/>
      <c r="I700" s="230"/>
      <c r="J700" s="41"/>
      <c r="K700" s="41"/>
      <c r="L700" s="45"/>
      <c r="M700" s="231"/>
      <c r="N700" s="232"/>
      <c r="O700" s="85"/>
      <c r="P700" s="85"/>
      <c r="Q700" s="85"/>
      <c r="R700" s="85"/>
      <c r="S700" s="85"/>
      <c r="T700" s="86"/>
      <c r="U700" s="39"/>
      <c r="V700" s="39"/>
      <c r="W700" s="39"/>
      <c r="X700" s="39"/>
      <c r="Y700" s="39"/>
      <c r="Z700" s="39"/>
      <c r="AA700" s="39"/>
      <c r="AB700" s="39"/>
      <c r="AC700" s="39"/>
      <c r="AD700" s="39"/>
      <c r="AE700" s="39"/>
      <c r="AT700" s="18" t="s">
        <v>234</v>
      </c>
      <c r="AU700" s="18" t="s">
        <v>78</v>
      </c>
    </row>
    <row r="701" s="2" customFormat="1">
      <c r="A701" s="39"/>
      <c r="B701" s="40"/>
      <c r="C701" s="41"/>
      <c r="D701" s="233" t="s">
        <v>236</v>
      </c>
      <c r="E701" s="41"/>
      <c r="F701" s="234" t="s">
        <v>909</v>
      </c>
      <c r="G701" s="41"/>
      <c r="H701" s="41"/>
      <c r="I701" s="230"/>
      <c r="J701" s="41"/>
      <c r="K701" s="41"/>
      <c r="L701" s="45"/>
      <c r="M701" s="231"/>
      <c r="N701" s="232"/>
      <c r="O701" s="85"/>
      <c r="P701" s="85"/>
      <c r="Q701" s="85"/>
      <c r="R701" s="85"/>
      <c r="S701" s="85"/>
      <c r="T701" s="86"/>
      <c r="U701" s="39"/>
      <c r="V701" s="39"/>
      <c r="W701" s="39"/>
      <c r="X701" s="39"/>
      <c r="Y701" s="39"/>
      <c r="Z701" s="39"/>
      <c r="AA701" s="39"/>
      <c r="AB701" s="39"/>
      <c r="AC701" s="39"/>
      <c r="AD701" s="39"/>
      <c r="AE701" s="39"/>
      <c r="AT701" s="18" t="s">
        <v>236</v>
      </c>
      <c r="AU701" s="18" t="s">
        <v>78</v>
      </c>
    </row>
    <row r="702" s="13" customFormat="1">
      <c r="A702" s="13"/>
      <c r="B702" s="235"/>
      <c r="C702" s="236"/>
      <c r="D702" s="233" t="s">
        <v>238</v>
      </c>
      <c r="E702" s="237" t="s">
        <v>19</v>
      </c>
      <c r="F702" s="238" t="s">
        <v>910</v>
      </c>
      <c r="G702" s="236"/>
      <c r="H702" s="237" t="s">
        <v>19</v>
      </c>
      <c r="I702" s="239"/>
      <c r="J702" s="236"/>
      <c r="K702" s="236"/>
      <c r="L702" s="240"/>
      <c r="M702" s="241"/>
      <c r="N702" s="242"/>
      <c r="O702" s="242"/>
      <c r="P702" s="242"/>
      <c r="Q702" s="242"/>
      <c r="R702" s="242"/>
      <c r="S702" s="242"/>
      <c r="T702" s="243"/>
      <c r="U702" s="13"/>
      <c r="V702" s="13"/>
      <c r="W702" s="13"/>
      <c r="X702" s="13"/>
      <c r="Y702" s="13"/>
      <c r="Z702" s="13"/>
      <c r="AA702" s="13"/>
      <c r="AB702" s="13"/>
      <c r="AC702" s="13"/>
      <c r="AD702" s="13"/>
      <c r="AE702" s="13"/>
      <c r="AT702" s="244" t="s">
        <v>238</v>
      </c>
      <c r="AU702" s="244" t="s">
        <v>78</v>
      </c>
      <c r="AV702" s="13" t="s">
        <v>76</v>
      </c>
      <c r="AW702" s="13" t="s">
        <v>31</v>
      </c>
      <c r="AX702" s="13" t="s">
        <v>69</v>
      </c>
      <c r="AY702" s="244" t="s">
        <v>225</v>
      </c>
    </row>
    <row r="703" s="14" customFormat="1">
      <c r="A703" s="14"/>
      <c r="B703" s="245"/>
      <c r="C703" s="246"/>
      <c r="D703" s="233" t="s">
        <v>238</v>
      </c>
      <c r="E703" s="247" t="s">
        <v>19</v>
      </c>
      <c r="F703" s="248" t="s">
        <v>911</v>
      </c>
      <c r="G703" s="246"/>
      <c r="H703" s="249">
        <v>124.458</v>
      </c>
      <c r="I703" s="250"/>
      <c r="J703" s="246"/>
      <c r="K703" s="246"/>
      <c r="L703" s="251"/>
      <c r="M703" s="252"/>
      <c r="N703" s="253"/>
      <c r="O703" s="253"/>
      <c r="P703" s="253"/>
      <c r="Q703" s="253"/>
      <c r="R703" s="253"/>
      <c r="S703" s="253"/>
      <c r="T703" s="254"/>
      <c r="U703" s="14"/>
      <c r="V703" s="14"/>
      <c r="W703" s="14"/>
      <c r="X703" s="14"/>
      <c r="Y703" s="14"/>
      <c r="Z703" s="14"/>
      <c r="AA703" s="14"/>
      <c r="AB703" s="14"/>
      <c r="AC703" s="14"/>
      <c r="AD703" s="14"/>
      <c r="AE703" s="14"/>
      <c r="AT703" s="255" t="s">
        <v>238</v>
      </c>
      <c r="AU703" s="255" t="s">
        <v>78</v>
      </c>
      <c r="AV703" s="14" t="s">
        <v>78</v>
      </c>
      <c r="AW703" s="14" t="s">
        <v>31</v>
      </c>
      <c r="AX703" s="14" t="s">
        <v>69</v>
      </c>
      <c r="AY703" s="255" t="s">
        <v>225</v>
      </c>
    </row>
    <row r="704" s="16" customFormat="1">
      <c r="A704" s="16"/>
      <c r="B704" s="267"/>
      <c r="C704" s="268"/>
      <c r="D704" s="233" t="s">
        <v>238</v>
      </c>
      <c r="E704" s="269" t="s">
        <v>19</v>
      </c>
      <c r="F704" s="270" t="s">
        <v>245</v>
      </c>
      <c r="G704" s="268"/>
      <c r="H704" s="271">
        <v>124.458</v>
      </c>
      <c r="I704" s="272"/>
      <c r="J704" s="268"/>
      <c r="K704" s="268"/>
      <c r="L704" s="273"/>
      <c r="M704" s="274"/>
      <c r="N704" s="275"/>
      <c r="O704" s="275"/>
      <c r="P704" s="275"/>
      <c r="Q704" s="275"/>
      <c r="R704" s="275"/>
      <c r="S704" s="275"/>
      <c r="T704" s="276"/>
      <c r="U704" s="16"/>
      <c r="V704" s="16"/>
      <c r="W704" s="16"/>
      <c r="X704" s="16"/>
      <c r="Y704" s="16"/>
      <c r="Z704" s="16"/>
      <c r="AA704" s="16"/>
      <c r="AB704" s="16"/>
      <c r="AC704" s="16"/>
      <c r="AD704" s="16"/>
      <c r="AE704" s="16"/>
      <c r="AT704" s="277" t="s">
        <v>238</v>
      </c>
      <c r="AU704" s="277" t="s">
        <v>78</v>
      </c>
      <c r="AV704" s="16" t="s">
        <v>232</v>
      </c>
      <c r="AW704" s="16" t="s">
        <v>31</v>
      </c>
      <c r="AX704" s="16" t="s">
        <v>76</v>
      </c>
      <c r="AY704" s="277" t="s">
        <v>225</v>
      </c>
    </row>
    <row r="705" s="2" customFormat="1" ht="16.5" customHeight="1">
      <c r="A705" s="39"/>
      <c r="B705" s="40"/>
      <c r="C705" s="278" t="s">
        <v>912</v>
      </c>
      <c r="D705" s="278" t="s">
        <v>255</v>
      </c>
      <c r="E705" s="279" t="s">
        <v>913</v>
      </c>
      <c r="F705" s="280" t="s">
        <v>914</v>
      </c>
      <c r="G705" s="281" t="s">
        <v>915</v>
      </c>
      <c r="H705" s="282">
        <v>248.916</v>
      </c>
      <c r="I705" s="283"/>
      <c r="J705" s="284">
        <f>ROUND(I705*H705,2)</f>
        <v>0</v>
      </c>
      <c r="K705" s="280" t="s">
        <v>249</v>
      </c>
      <c r="L705" s="285"/>
      <c r="M705" s="286" t="s">
        <v>19</v>
      </c>
      <c r="N705" s="287" t="s">
        <v>40</v>
      </c>
      <c r="O705" s="85"/>
      <c r="P705" s="224">
        <f>O705*H705</f>
        <v>0</v>
      </c>
      <c r="Q705" s="224">
        <v>0.001</v>
      </c>
      <c r="R705" s="224">
        <f>Q705*H705</f>
        <v>0.248916</v>
      </c>
      <c r="S705" s="224">
        <v>0</v>
      </c>
      <c r="T705" s="225">
        <f>S705*H705</f>
        <v>0</v>
      </c>
      <c r="U705" s="39"/>
      <c r="V705" s="39"/>
      <c r="W705" s="39"/>
      <c r="X705" s="39"/>
      <c r="Y705" s="39"/>
      <c r="Z705" s="39"/>
      <c r="AA705" s="39"/>
      <c r="AB705" s="39"/>
      <c r="AC705" s="39"/>
      <c r="AD705" s="39"/>
      <c r="AE705" s="39"/>
      <c r="AR705" s="226" t="s">
        <v>403</v>
      </c>
      <c r="AT705" s="226" t="s">
        <v>255</v>
      </c>
      <c r="AU705" s="226" t="s">
        <v>78</v>
      </c>
      <c r="AY705" s="18" t="s">
        <v>225</v>
      </c>
      <c r="BE705" s="227">
        <f>IF(N705="základní",J705,0)</f>
        <v>0</v>
      </c>
      <c r="BF705" s="227">
        <f>IF(N705="snížená",J705,0)</f>
        <v>0</v>
      </c>
      <c r="BG705" s="227">
        <f>IF(N705="zákl. přenesená",J705,0)</f>
        <v>0</v>
      </c>
      <c r="BH705" s="227">
        <f>IF(N705="sníž. přenesená",J705,0)</f>
        <v>0</v>
      </c>
      <c r="BI705" s="227">
        <f>IF(N705="nulová",J705,0)</f>
        <v>0</v>
      </c>
      <c r="BJ705" s="18" t="s">
        <v>76</v>
      </c>
      <c r="BK705" s="227">
        <f>ROUND(I705*H705,2)</f>
        <v>0</v>
      </c>
      <c r="BL705" s="18" t="s">
        <v>347</v>
      </c>
      <c r="BM705" s="226" t="s">
        <v>916</v>
      </c>
    </row>
    <row r="706" s="13" customFormat="1">
      <c r="A706" s="13"/>
      <c r="B706" s="235"/>
      <c r="C706" s="236"/>
      <c r="D706" s="233" t="s">
        <v>238</v>
      </c>
      <c r="E706" s="237" t="s">
        <v>19</v>
      </c>
      <c r="F706" s="238" t="s">
        <v>917</v>
      </c>
      <c r="G706" s="236"/>
      <c r="H706" s="237" t="s">
        <v>19</v>
      </c>
      <c r="I706" s="239"/>
      <c r="J706" s="236"/>
      <c r="K706" s="236"/>
      <c r="L706" s="240"/>
      <c r="M706" s="241"/>
      <c r="N706" s="242"/>
      <c r="O706" s="242"/>
      <c r="P706" s="242"/>
      <c r="Q706" s="242"/>
      <c r="R706" s="242"/>
      <c r="S706" s="242"/>
      <c r="T706" s="243"/>
      <c r="U706" s="13"/>
      <c r="V706" s="13"/>
      <c r="W706" s="13"/>
      <c r="X706" s="13"/>
      <c r="Y706" s="13"/>
      <c r="Z706" s="13"/>
      <c r="AA706" s="13"/>
      <c r="AB706" s="13"/>
      <c r="AC706" s="13"/>
      <c r="AD706" s="13"/>
      <c r="AE706" s="13"/>
      <c r="AT706" s="244" t="s">
        <v>238</v>
      </c>
      <c r="AU706" s="244" t="s">
        <v>78</v>
      </c>
      <c r="AV706" s="13" t="s">
        <v>76</v>
      </c>
      <c r="AW706" s="13" t="s">
        <v>31</v>
      </c>
      <c r="AX706" s="13" t="s">
        <v>69</v>
      </c>
      <c r="AY706" s="244" t="s">
        <v>225</v>
      </c>
    </row>
    <row r="707" s="14" customFormat="1">
      <c r="A707" s="14"/>
      <c r="B707" s="245"/>
      <c r="C707" s="246"/>
      <c r="D707" s="233" t="s">
        <v>238</v>
      </c>
      <c r="E707" s="247" t="s">
        <v>19</v>
      </c>
      <c r="F707" s="248" t="s">
        <v>918</v>
      </c>
      <c r="G707" s="246"/>
      <c r="H707" s="249">
        <v>248.916</v>
      </c>
      <c r="I707" s="250"/>
      <c r="J707" s="246"/>
      <c r="K707" s="246"/>
      <c r="L707" s="251"/>
      <c r="M707" s="252"/>
      <c r="N707" s="253"/>
      <c r="O707" s="253"/>
      <c r="P707" s="253"/>
      <c r="Q707" s="253"/>
      <c r="R707" s="253"/>
      <c r="S707" s="253"/>
      <c r="T707" s="254"/>
      <c r="U707" s="14"/>
      <c r="V707" s="14"/>
      <c r="W707" s="14"/>
      <c r="X707" s="14"/>
      <c r="Y707" s="14"/>
      <c r="Z707" s="14"/>
      <c r="AA707" s="14"/>
      <c r="AB707" s="14"/>
      <c r="AC707" s="14"/>
      <c r="AD707" s="14"/>
      <c r="AE707" s="14"/>
      <c r="AT707" s="255" t="s">
        <v>238</v>
      </c>
      <c r="AU707" s="255" t="s">
        <v>78</v>
      </c>
      <c r="AV707" s="14" t="s">
        <v>78</v>
      </c>
      <c r="AW707" s="14" t="s">
        <v>31</v>
      </c>
      <c r="AX707" s="14" t="s">
        <v>76</v>
      </c>
      <c r="AY707" s="255" t="s">
        <v>225</v>
      </c>
    </row>
    <row r="708" s="2" customFormat="1" ht="24.15" customHeight="1">
      <c r="A708" s="39"/>
      <c r="B708" s="40"/>
      <c r="C708" s="215" t="s">
        <v>919</v>
      </c>
      <c r="D708" s="215" t="s">
        <v>227</v>
      </c>
      <c r="E708" s="216" t="s">
        <v>920</v>
      </c>
      <c r="F708" s="217" t="s">
        <v>921</v>
      </c>
      <c r="G708" s="218" t="s">
        <v>258</v>
      </c>
      <c r="H708" s="219">
        <v>0.30499999999999999</v>
      </c>
      <c r="I708" s="220"/>
      <c r="J708" s="221">
        <f>ROUND(I708*H708,2)</f>
        <v>0</v>
      </c>
      <c r="K708" s="217" t="s">
        <v>249</v>
      </c>
      <c r="L708" s="45"/>
      <c r="M708" s="222" t="s">
        <v>19</v>
      </c>
      <c r="N708" s="223" t="s">
        <v>40</v>
      </c>
      <c r="O708" s="85"/>
      <c r="P708" s="224">
        <f>O708*H708</f>
        <v>0</v>
      </c>
      <c r="Q708" s="224">
        <v>0</v>
      </c>
      <c r="R708" s="224">
        <f>Q708*H708</f>
        <v>0</v>
      </c>
      <c r="S708" s="224">
        <v>0</v>
      </c>
      <c r="T708" s="225">
        <f>S708*H708</f>
        <v>0</v>
      </c>
      <c r="U708" s="39"/>
      <c r="V708" s="39"/>
      <c r="W708" s="39"/>
      <c r="X708" s="39"/>
      <c r="Y708" s="39"/>
      <c r="Z708" s="39"/>
      <c r="AA708" s="39"/>
      <c r="AB708" s="39"/>
      <c r="AC708" s="39"/>
      <c r="AD708" s="39"/>
      <c r="AE708" s="39"/>
      <c r="AR708" s="226" t="s">
        <v>347</v>
      </c>
      <c r="AT708" s="226" t="s">
        <v>227</v>
      </c>
      <c r="AU708" s="226" t="s">
        <v>78</v>
      </c>
      <c r="AY708" s="18" t="s">
        <v>225</v>
      </c>
      <c r="BE708" s="227">
        <f>IF(N708="základní",J708,0)</f>
        <v>0</v>
      </c>
      <c r="BF708" s="227">
        <f>IF(N708="snížená",J708,0)</f>
        <v>0</v>
      </c>
      <c r="BG708" s="227">
        <f>IF(N708="zákl. přenesená",J708,0)</f>
        <v>0</v>
      </c>
      <c r="BH708" s="227">
        <f>IF(N708="sníž. přenesená",J708,0)</f>
        <v>0</v>
      </c>
      <c r="BI708" s="227">
        <f>IF(N708="nulová",J708,0)</f>
        <v>0</v>
      </c>
      <c r="BJ708" s="18" t="s">
        <v>76</v>
      </c>
      <c r="BK708" s="227">
        <f>ROUND(I708*H708,2)</f>
        <v>0</v>
      </c>
      <c r="BL708" s="18" t="s">
        <v>347</v>
      </c>
      <c r="BM708" s="226" t="s">
        <v>922</v>
      </c>
    </row>
    <row r="709" s="2" customFormat="1">
      <c r="A709" s="39"/>
      <c r="B709" s="40"/>
      <c r="C709" s="41"/>
      <c r="D709" s="228" t="s">
        <v>234</v>
      </c>
      <c r="E709" s="41"/>
      <c r="F709" s="229" t="s">
        <v>923</v>
      </c>
      <c r="G709" s="41"/>
      <c r="H709" s="41"/>
      <c r="I709" s="230"/>
      <c r="J709" s="41"/>
      <c r="K709" s="41"/>
      <c r="L709" s="45"/>
      <c r="M709" s="231"/>
      <c r="N709" s="232"/>
      <c r="O709" s="85"/>
      <c r="P709" s="85"/>
      <c r="Q709" s="85"/>
      <c r="R709" s="85"/>
      <c r="S709" s="85"/>
      <c r="T709" s="86"/>
      <c r="U709" s="39"/>
      <c r="V709" s="39"/>
      <c r="W709" s="39"/>
      <c r="X709" s="39"/>
      <c r="Y709" s="39"/>
      <c r="Z709" s="39"/>
      <c r="AA709" s="39"/>
      <c r="AB709" s="39"/>
      <c r="AC709" s="39"/>
      <c r="AD709" s="39"/>
      <c r="AE709" s="39"/>
      <c r="AT709" s="18" t="s">
        <v>234</v>
      </c>
      <c r="AU709" s="18" t="s">
        <v>78</v>
      </c>
    </row>
    <row r="710" s="2" customFormat="1">
      <c r="A710" s="39"/>
      <c r="B710" s="40"/>
      <c r="C710" s="41"/>
      <c r="D710" s="233" t="s">
        <v>236</v>
      </c>
      <c r="E710" s="41"/>
      <c r="F710" s="234" t="s">
        <v>924</v>
      </c>
      <c r="G710" s="41"/>
      <c r="H710" s="41"/>
      <c r="I710" s="230"/>
      <c r="J710" s="41"/>
      <c r="K710" s="41"/>
      <c r="L710" s="45"/>
      <c r="M710" s="231"/>
      <c r="N710" s="232"/>
      <c r="O710" s="85"/>
      <c r="P710" s="85"/>
      <c r="Q710" s="85"/>
      <c r="R710" s="85"/>
      <c r="S710" s="85"/>
      <c r="T710" s="86"/>
      <c r="U710" s="39"/>
      <c r="V710" s="39"/>
      <c r="W710" s="39"/>
      <c r="X710" s="39"/>
      <c r="Y710" s="39"/>
      <c r="Z710" s="39"/>
      <c r="AA710" s="39"/>
      <c r="AB710" s="39"/>
      <c r="AC710" s="39"/>
      <c r="AD710" s="39"/>
      <c r="AE710" s="39"/>
      <c r="AT710" s="18" t="s">
        <v>236</v>
      </c>
      <c r="AU710" s="18" t="s">
        <v>78</v>
      </c>
    </row>
    <row r="711" s="2" customFormat="1" ht="33" customHeight="1">
      <c r="A711" s="39"/>
      <c r="B711" s="40"/>
      <c r="C711" s="215" t="s">
        <v>925</v>
      </c>
      <c r="D711" s="215" t="s">
        <v>227</v>
      </c>
      <c r="E711" s="216" t="s">
        <v>926</v>
      </c>
      <c r="F711" s="217" t="s">
        <v>927</v>
      </c>
      <c r="G711" s="218" t="s">
        <v>258</v>
      </c>
      <c r="H711" s="219">
        <v>0.30499999999999999</v>
      </c>
      <c r="I711" s="220"/>
      <c r="J711" s="221">
        <f>ROUND(I711*H711,2)</f>
        <v>0</v>
      </c>
      <c r="K711" s="217" t="s">
        <v>249</v>
      </c>
      <c r="L711" s="45"/>
      <c r="M711" s="222" t="s">
        <v>19</v>
      </c>
      <c r="N711" s="223" t="s">
        <v>40</v>
      </c>
      <c r="O711" s="85"/>
      <c r="P711" s="224">
        <f>O711*H711</f>
        <v>0</v>
      </c>
      <c r="Q711" s="224">
        <v>0</v>
      </c>
      <c r="R711" s="224">
        <f>Q711*H711</f>
        <v>0</v>
      </c>
      <c r="S711" s="224">
        <v>0</v>
      </c>
      <c r="T711" s="225">
        <f>S711*H711</f>
        <v>0</v>
      </c>
      <c r="U711" s="39"/>
      <c r="V711" s="39"/>
      <c r="W711" s="39"/>
      <c r="X711" s="39"/>
      <c r="Y711" s="39"/>
      <c r="Z711" s="39"/>
      <c r="AA711" s="39"/>
      <c r="AB711" s="39"/>
      <c r="AC711" s="39"/>
      <c r="AD711" s="39"/>
      <c r="AE711" s="39"/>
      <c r="AR711" s="226" t="s">
        <v>347</v>
      </c>
      <c r="AT711" s="226" t="s">
        <v>227</v>
      </c>
      <c r="AU711" s="226" t="s">
        <v>78</v>
      </c>
      <c r="AY711" s="18" t="s">
        <v>225</v>
      </c>
      <c r="BE711" s="227">
        <f>IF(N711="základní",J711,0)</f>
        <v>0</v>
      </c>
      <c r="BF711" s="227">
        <f>IF(N711="snížená",J711,0)</f>
        <v>0</v>
      </c>
      <c r="BG711" s="227">
        <f>IF(N711="zákl. přenesená",J711,0)</f>
        <v>0</v>
      </c>
      <c r="BH711" s="227">
        <f>IF(N711="sníž. přenesená",J711,0)</f>
        <v>0</v>
      </c>
      <c r="BI711" s="227">
        <f>IF(N711="nulová",J711,0)</f>
        <v>0</v>
      </c>
      <c r="BJ711" s="18" t="s">
        <v>76</v>
      </c>
      <c r="BK711" s="227">
        <f>ROUND(I711*H711,2)</f>
        <v>0</v>
      </c>
      <c r="BL711" s="18" t="s">
        <v>347</v>
      </c>
      <c r="BM711" s="226" t="s">
        <v>928</v>
      </c>
    </row>
    <row r="712" s="2" customFormat="1">
      <c r="A712" s="39"/>
      <c r="B712" s="40"/>
      <c r="C712" s="41"/>
      <c r="D712" s="228" t="s">
        <v>234</v>
      </c>
      <c r="E712" s="41"/>
      <c r="F712" s="229" t="s">
        <v>929</v>
      </c>
      <c r="G712" s="41"/>
      <c r="H712" s="41"/>
      <c r="I712" s="230"/>
      <c r="J712" s="41"/>
      <c r="K712" s="41"/>
      <c r="L712" s="45"/>
      <c r="M712" s="231"/>
      <c r="N712" s="232"/>
      <c r="O712" s="85"/>
      <c r="P712" s="85"/>
      <c r="Q712" s="85"/>
      <c r="R712" s="85"/>
      <c r="S712" s="85"/>
      <c r="T712" s="86"/>
      <c r="U712" s="39"/>
      <c r="V712" s="39"/>
      <c r="W712" s="39"/>
      <c r="X712" s="39"/>
      <c r="Y712" s="39"/>
      <c r="Z712" s="39"/>
      <c r="AA712" s="39"/>
      <c r="AB712" s="39"/>
      <c r="AC712" s="39"/>
      <c r="AD712" s="39"/>
      <c r="AE712" s="39"/>
      <c r="AT712" s="18" t="s">
        <v>234</v>
      </c>
      <c r="AU712" s="18" t="s">
        <v>78</v>
      </c>
    </row>
    <row r="713" s="2" customFormat="1">
      <c r="A713" s="39"/>
      <c r="B713" s="40"/>
      <c r="C713" s="41"/>
      <c r="D713" s="233" t="s">
        <v>236</v>
      </c>
      <c r="E713" s="41"/>
      <c r="F713" s="234" t="s">
        <v>924</v>
      </c>
      <c r="G713" s="41"/>
      <c r="H713" s="41"/>
      <c r="I713" s="230"/>
      <c r="J713" s="41"/>
      <c r="K713" s="41"/>
      <c r="L713" s="45"/>
      <c r="M713" s="231"/>
      <c r="N713" s="232"/>
      <c r="O713" s="85"/>
      <c r="P713" s="85"/>
      <c r="Q713" s="85"/>
      <c r="R713" s="85"/>
      <c r="S713" s="85"/>
      <c r="T713" s="86"/>
      <c r="U713" s="39"/>
      <c r="V713" s="39"/>
      <c r="W713" s="39"/>
      <c r="X713" s="39"/>
      <c r="Y713" s="39"/>
      <c r="Z713" s="39"/>
      <c r="AA713" s="39"/>
      <c r="AB713" s="39"/>
      <c r="AC713" s="39"/>
      <c r="AD713" s="39"/>
      <c r="AE713" s="39"/>
      <c r="AT713" s="18" t="s">
        <v>236</v>
      </c>
      <c r="AU713" s="18" t="s">
        <v>78</v>
      </c>
    </row>
    <row r="714" s="12" customFormat="1" ht="22.8" customHeight="1">
      <c r="A714" s="12"/>
      <c r="B714" s="199"/>
      <c r="C714" s="200"/>
      <c r="D714" s="201" t="s">
        <v>68</v>
      </c>
      <c r="E714" s="213" t="s">
        <v>930</v>
      </c>
      <c r="F714" s="213" t="s">
        <v>931</v>
      </c>
      <c r="G714" s="200"/>
      <c r="H714" s="200"/>
      <c r="I714" s="203"/>
      <c r="J714" s="214">
        <f>BK714</f>
        <v>0</v>
      </c>
      <c r="K714" s="200"/>
      <c r="L714" s="205"/>
      <c r="M714" s="206"/>
      <c r="N714" s="207"/>
      <c r="O714" s="207"/>
      <c r="P714" s="208">
        <f>SUM(P715:P877)</f>
        <v>0</v>
      </c>
      <c r="Q714" s="207"/>
      <c r="R714" s="208">
        <f>SUM(R715:R877)</f>
        <v>3.196857027534</v>
      </c>
      <c r="S714" s="207"/>
      <c r="T714" s="209">
        <f>SUM(T715:T877)</f>
        <v>0</v>
      </c>
      <c r="U714" s="12"/>
      <c r="V714" s="12"/>
      <c r="W714" s="12"/>
      <c r="X714" s="12"/>
      <c r="Y714" s="12"/>
      <c r="Z714" s="12"/>
      <c r="AA714" s="12"/>
      <c r="AB714" s="12"/>
      <c r="AC714" s="12"/>
      <c r="AD714" s="12"/>
      <c r="AE714" s="12"/>
      <c r="AR714" s="210" t="s">
        <v>78</v>
      </c>
      <c r="AT714" s="211" t="s">
        <v>68</v>
      </c>
      <c r="AU714" s="211" t="s">
        <v>76</v>
      </c>
      <c r="AY714" s="210" t="s">
        <v>225</v>
      </c>
      <c r="BK714" s="212">
        <f>SUM(BK715:BK877)</f>
        <v>0</v>
      </c>
    </row>
    <row r="715" s="2" customFormat="1" ht="24.15" customHeight="1">
      <c r="A715" s="39"/>
      <c r="B715" s="40"/>
      <c r="C715" s="215" t="s">
        <v>932</v>
      </c>
      <c r="D715" s="215" t="s">
        <v>227</v>
      </c>
      <c r="E715" s="216" t="s">
        <v>933</v>
      </c>
      <c r="F715" s="217" t="s">
        <v>934</v>
      </c>
      <c r="G715" s="218" t="s">
        <v>290</v>
      </c>
      <c r="H715" s="219">
        <v>313.67500000000001</v>
      </c>
      <c r="I715" s="220"/>
      <c r="J715" s="221">
        <f>ROUND(I715*H715,2)</f>
        <v>0</v>
      </c>
      <c r="K715" s="217" t="s">
        <v>249</v>
      </c>
      <c r="L715" s="45"/>
      <c r="M715" s="222" t="s">
        <v>19</v>
      </c>
      <c r="N715" s="223" t="s">
        <v>40</v>
      </c>
      <c r="O715" s="85"/>
      <c r="P715" s="224">
        <f>O715*H715</f>
        <v>0</v>
      </c>
      <c r="Q715" s="224">
        <v>0</v>
      </c>
      <c r="R715" s="224">
        <f>Q715*H715</f>
        <v>0</v>
      </c>
      <c r="S715" s="224">
        <v>0</v>
      </c>
      <c r="T715" s="225">
        <f>S715*H715</f>
        <v>0</v>
      </c>
      <c r="U715" s="39"/>
      <c r="V715" s="39"/>
      <c r="W715" s="39"/>
      <c r="X715" s="39"/>
      <c r="Y715" s="39"/>
      <c r="Z715" s="39"/>
      <c r="AA715" s="39"/>
      <c r="AB715" s="39"/>
      <c r="AC715" s="39"/>
      <c r="AD715" s="39"/>
      <c r="AE715" s="39"/>
      <c r="AR715" s="226" t="s">
        <v>347</v>
      </c>
      <c r="AT715" s="226" t="s">
        <v>227</v>
      </c>
      <c r="AU715" s="226" t="s">
        <v>78</v>
      </c>
      <c r="AY715" s="18" t="s">
        <v>225</v>
      </c>
      <c r="BE715" s="227">
        <f>IF(N715="základní",J715,0)</f>
        <v>0</v>
      </c>
      <c r="BF715" s="227">
        <f>IF(N715="snížená",J715,0)</f>
        <v>0</v>
      </c>
      <c r="BG715" s="227">
        <f>IF(N715="zákl. přenesená",J715,0)</f>
        <v>0</v>
      </c>
      <c r="BH715" s="227">
        <f>IF(N715="sníž. přenesená",J715,0)</f>
        <v>0</v>
      </c>
      <c r="BI715" s="227">
        <f>IF(N715="nulová",J715,0)</f>
        <v>0</v>
      </c>
      <c r="BJ715" s="18" t="s">
        <v>76</v>
      </c>
      <c r="BK715" s="227">
        <f>ROUND(I715*H715,2)</f>
        <v>0</v>
      </c>
      <c r="BL715" s="18" t="s">
        <v>347</v>
      </c>
      <c r="BM715" s="226" t="s">
        <v>935</v>
      </c>
    </row>
    <row r="716" s="2" customFormat="1">
      <c r="A716" s="39"/>
      <c r="B716" s="40"/>
      <c r="C716" s="41"/>
      <c r="D716" s="228" t="s">
        <v>234</v>
      </c>
      <c r="E716" s="41"/>
      <c r="F716" s="229" t="s">
        <v>936</v>
      </c>
      <c r="G716" s="41"/>
      <c r="H716" s="41"/>
      <c r="I716" s="230"/>
      <c r="J716" s="41"/>
      <c r="K716" s="41"/>
      <c r="L716" s="45"/>
      <c r="M716" s="231"/>
      <c r="N716" s="232"/>
      <c r="O716" s="85"/>
      <c r="P716" s="85"/>
      <c r="Q716" s="85"/>
      <c r="R716" s="85"/>
      <c r="S716" s="85"/>
      <c r="T716" s="86"/>
      <c r="U716" s="39"/>
      <c r="V716" s="39"/>
      <c r="W716" s="39"/>
      <c r="X716" s="39"/>
      <c r="Y716" s="39"/>
      <c r="Z716" s="39"/>
      <c r="AA716" s="39"/>
      <c r="AB716" s="39"/>
      <c r="AC716" s="39"/>
      <c r="AD716" s="39"/>
      <c r="AE716" s="39"/>
      <c r="AT716" s="18" t="s">
        <v>234</v>
      </c>
      <c r="AU716" s="18" t="s">
        <v>78</v>
      </c>
    </row>
    <row r="717" s="2" customFormat="1">
      <c r="A717" s="39"/>
      <c r="B717" s="40"/>
      <c r="C717" s="41"/>
      <c r="D717" s="233" t="s">
        <v>236</v>
      </c>
      <c r="E717" s="41"/>
      <c r="F717" s="234" t="s">
        <v>937</v>
      </c>
      <c r="G717" s="41"/>
      <c r="H717" s="41"/>
      <c r="I717" s="230"/>
      <c r="J717" s="41"/>
      <c r="K717" s="41"/>
      <c r="L717" s="45"/>
      <c r="M717" s="231"/>
      <c r="N717" s="232"/>
      <c r="O717" s="85"/>
      <c r="P717" s="85"/>
      <c r="Q717" s="85"/>
      <c r="R717" s="85"/>
      <c r="S717" s="85"/>
      <c r="T717" s="86"/>
      <c r="U717" s="39"/>
      <c r="V717" s="39"/>
      <c r="W717" s="39"/>
      <c r="X717" s="39"/>
      <c r="Y717" s="39"/>
      <c r="Z717" s="39"/>
      <c r="AA717" s="39"/>
      <c r="AB717" s="39"/>
      <c r="AC717" s="39"/>
      <c r="AD717" s="39"/>
      <c r="AE717" s="39"/>
      <c r="AT717" s="18" t="s">
        <v>236</v>
      </c>
      <c r="AU717" s="18" t="s">
        <v>78</v>
      </c>
    </row>
    <row r="718" s="13" customFormat="1">
      <c r="A718" s="13"/>
      <c r="B718" s="235"/>
      <c r="C718" s="236"/>
      <c r="D718" s="233" t="s">
        <v>238</v>
      </c>
      <c r="E718" s="237" t="s">
        <v>19</v>
      </c>
      <c r="F718" s="238" t="s">
        <v>353</v>
      </c>
      <c r="G718" s="236"/>
      <c r="H718" s="237" t="s">
        <v>19</v>
      </c>
      <c r="I718" s="239"/>
      <c r="J718" s="236"/>
      <c r="K718" s="236"/>
      <c r="L718" s="240"/>
      <c r="M718" s="241"/>
      <c r="N718" s="242"/>
      <c r="O718" s="242"/>
      <c r="P718" s="242"/>
      <c r="Q718" s="242"/>
      <c r="R718" s="242"/>
      <c r="S718" s="242"/>
      <c r="T718" s="243"/>
      <c r="U718" s="13"/>
      <c r="V718" s="13"/>
      <c r="W718" s="13"/>
      <c r="X718" s="13"/>
      <c r="Y718" s="13"/>
      <c r="Z718" s="13"/>
      <c r="AA718" s="13"/>
      <c r="AB718" s="13"/>
      <c r="AC718" s="13"/>
      <c r="AD718" s="13"/>
      <c r="AE718" s="13"/>
      <c r="AT718" s="244" t="s">
        <v>238</v>
      </c>
      <c r="AU718" s="244" t="s">
        <v>78</v>
      </c>
      <c r="AV718" s="13" t="s">
        <v>76</v>
      </c>
      <c r="AW718" s="13" t="s">
        <v>31</v>
      </c>
      <c r="AX718" s="13" t="s">
        <v>69</v>
      </c>
      <c r="AY718" s="244" t="s">
        <v>225</v>
      </c>
    </row>
    <row r="719" s="14" customFormat="1">
      <c r="A719" s="14"/>
      <c r="B719" s="245"/>
      <c r="C719" s="246"/>
      <c r="D719" s="233" t="s">
        <v>238</v>
      </c>
      <c r="E719" s="247" t="s">
        <v>19</v>
      </c>
      <c r="F719" s="248" t="s">
        <v>938</v>
      </c>
      <c r="G719" s="246"/>
      <c r="H719" s="249">
        <v>299.47899999999998</v>
      </c>
      <c r="I719" s="250"/>
      <c r="J719" s="246"/>
      <c r="K719" s="246"/>
      <c r="L719" s="251"/>
      <c r="M719" s="252"/>
      <c r="N719" s="253"/>
      <c r="O719" s="253"/>
      <c r="P719" s="253"/>
      <c r="Q719" s="253"/>
      <c r="R719" s="253"/>
      <c r="S719" s="253"/>
      <c r="T719" s="254"/>
      <c r="U719" s="14"/>
      <c r="V719" s="14"/>
      <c r="W719" s="14"/>
      <c r="X719" s="14"/>
      <c r="Y719" s="14"/>
      <c r="Z719" s="14"/>
      <c r="AA719" s="14"/>
      <c r="AB719" s="14"/>
      <c r="AC719" s="14"/>
      <c r="AD719" s="14"/>
      <c r="AE719" s="14"/>
      <c r="AT719" s="255" t="s">
        <v>238</v>
      </c>
      <c r="AU719" s="255" t="s">
        <v>78</v>
      </c>
      <c r="AV719" s="14" t="s">
        <v>78</v>
      </c>
      <c r="AW719" s="14" t="s">
        <v>31</v>
      </c>
      <c r="AX719" s="14" t="s">
        <v>69</v>
      </c>
      <c r="AY719" s="255" t="s">
        <v>225</v>
      </c>
    </row>
    <row r="720" s="14" customFormat="1">
      <c r="A720" s="14"/>
      <c r="B720" s="245"/>
      <c r="C720" s="246"/>
      <c r="D720" s="233" t="s">
        <v>238</v>
      </c>
      <c r="E720" s="247" t="s">
        <v>19</v>
      </c>
      <c r="F720" s="248" t="s">
        <v>939</v>
      </c>
      <c r="G720" s="246"/>
      <c r="H720" s="249">
        <v>14.196</v>
      </c>
      <c r="I720" s="250"/>
      <c r="J720" s="246"/>
      <c r="K720" s="246"/>
      <c r="L720" s="251"/>
      <c r="M720" s="252"/>
      <c r="N720" s="253"/>
      <c r="O720" s="253"/>
      <c r="P720" s="253"/>
      <c r="Q720" s="253"/>
      <c r="R720" s="253"/>
      <c r="S720" s="253"/>
      <c r="T720" s="254"/>
      <c r="U720" s="14"/>
      <c r="V720" s="14"/>
      <c r="W720" s="14"/>
      <c r="X720" s="14"/>
      <c r="Y720" s="14"/>
      <c r="Z720" s="14"/>
      <c r="AA720" s="14"/>
      <c r="AB720" s="14"/>
      <c r="AC720" s="14"/>
      <c r="AD720" s="14"/>
      <c r="AE720" s="14"/>
      <c r="AT720" s="255" t="s">
        <v>238</v>
      </c>
      <c r="AU720" s="255" t="s">
        <v>78</v>
      </c>
      <c r="AV720" s="14" t="s">
        <v>78</v>
      </c>
      <c r="AW720" s="14" t="s">
        <v>31</v>
      </c>
      <c r="AX720" s="14" t="s">
        <v>69</v>
      </c>
      <c r="AY720" s="255" t="s">
        <v>225</v>
      </c>
    </row>
    <row r="721" s="16" customFormat="1">
      <c r="A721" s="16"/>
      <c r="B721" s="267"/>
      <c r="C721" s="268"/>
      <c r="D721" s="233" t="s">
        <v>238</v>
      </c>
      <c r="E721" s="269" t="s">
        <v>163</v>
      </c>
      <c r="F721" s="270" t="s">
        <v>245</v>
      </c>
      <c r="G721" s="268"/>
      <c r="H721" s="271">
        <v>313.67500000000001</v>
      </c>
      <c r="I721" s="272"/>
      <c r="J721" s="268"/>
      <c r="K721" s="268"/>
      <c r="L721" s="273"/>
      <c r="M721" s="274"/>
      <c r="N721" s="275"/>
      <c r="O721" s="275"/>
      <c r="P721" s="275"/>
      <c r="Q721" s="275"/>
      <c r="R721" s="275"/>
      <c r="S721" s="275"/>
      <c r="T721" s="276"/>
      <c r="U721" s="16"/>
      <c r="V721" s="16"/>
      <c r="W721" s="16"/>
      <c r="X721" s="16"/>
      <c r="Y721" s="16"/>
      <c r="Z721" s="16"/>
      <c r="AA721" s="16"/>
      <c r="AB721" s="16"/>
      <c r="AC721" s="16"/>
      <c r="AD721" s="16"/>
      <c r="AE721" s="16"/>
      <c r="AT721" s="277" t="s">
        <v>238</v>
      </c>
      <c r="AU721" s="277" t="s">
        <v>78</v>
      </c>
      <c r="AV721" s="16" t="s">
        <v>232</v>
      </c>
      <c r="AW721" s="16" t="s">
        <v>31</v>
      </c>
      <c r="AX721" s="16" t="s">
        <v>76</v>
      </c>
      <c r="AY721" s="277" t="s">
        <v>225</v>
      </c>
    </row>
    <row r="722" s="2" customFormat="1" ht="16.5" customHeight="1">
      <c r="A722" s="39"/>
      <c r="B722" s="40"/>
      <c r="C722" s="278" t="s">
        <v>940</v>
      </c>
      <c r="D722" s="278" t="s">
        <v>255</v>
      </c>
      <c r="E722" s="279" t="s">
        <v>941</v>
      </c>
      <c r="F722" s="280" t="s">
        <v>942</v>
      </c>
      <c r="G722" s="281" t="s">
        <v>943</v>
      </c>
      <c r="H722" s="282">
        <v>12.547000000000001</v>
      </c>
      <c r="I722" s="283"/>
      <c r="J722" s="284">
        <f>ROUND(I722*H722,2)</f>
        <v>0</v>
      </c>
      <c r="K722" s="280" t="s">
        <v>249</v>
      </c>
      <c r="L722" s="285"/>
      <c r="M722" s="286" t="s">
        <v>19</v>
      </c>
      <c r="N722" s="287" t="s">
        <v>40</v>
      </c>
      <c r="O722" s="85"/>
      <c r="P722" s="224">
        <f>O722*H722</f>
        <v>0</v>
      </c>
      <c r="Q722" s="224">
        <v>0.001</v>
      </c>
      <c r="R722" s="224">
        <f>Q722*H722</f>
        <v>0.012547000000000001</v>
      </c>
      <c r="S722" s="224">
        <v>0</v>
      </c>
      <c r="T722" s="225">
        <f>S722*H722</f>
        <v>0</v>
      </c>
      <c r="U722" s="39"/>
      <c r="V722" s="39"/>
      <c r="W722" s="39"/>
      <c r="X722" s="39"/>
      <c r="Y722" s="39"/>
      <c r="Z722" s="39"/>
      <c r="AA722" s="39"/>
      <c r="AB722" s="39"/>
      <c r="AC722" s="39"/>
      <c r="AD722" s="39"/>
      <c r="AE722" s="39"/>
      <c r="AR722" s="226" t="s">
        <v>403</v>
      </c>
      <c r="AT722" s="226" t="s">
        <v>255</v>
      </c>
      <c r="AU722" s="226" t="s">
        <v>78</v>
      </c>
      <c r="AY722" s="18" t="s">
        <v>225</v>
      </c>
      <c r="BE722" s="227">
        <f>IF(N722="základní",J722,0)</f>
        <v>0</v>
      </c>
      <c r="BF722" s="227">
        <f>IF(N722="snížená",J722,0)</f>
        <v>0</v>
      </c>
      <c r="BG722" s="227">
        <f>IF(N722="zákl. přenesená",J722,0)</f>
        <v>0</v>
      </c>
      <c r="BH722" s="227">
        <f>IF(N722="sníž. přenesená",J722,0)</f>
        <v>0</v>
      </c>
      <c r="BI722" s="227">
        <f>IF(N722="nulová",J722,0)</f>
        <v>0</v>
      </c>
      <c r="BJ722" s="18" t="s">
        <v>76</v>
      </c>
      <c r="BK722" s="227">
        <f>ROUND(I722*H722,2)</f>
        <v>0</v>
      </c>
      <c r="BL722" s="18" t="s">
        <v>347</v>
      </c>
      <c r="BM722" s="226" t="s">
        <v>944</v>
      </c>
    </row>
    <row r="723" s="13" customFormat="1">
      <c r="A723" s="13"/>
      <c r="B723" s="235"/>
      <c r="C723" s="236"/>
      <c r="D723" s="233" t="s">
        <v>238</v>
      </c>
      <c r="E723" s="237" t="s">
        <v>19</v>
      </c>
      <c r="F723" s="238" t="s">
        <v>945</v>
      </c>
      <c r="G723" s="236"/>
      <c r="H723" s="237" t="s">
        <v>19</v>
      </c>
      <c r="I723" s="239"/>
      <c r="J723" s="236"/>
      <c r="K723" s="236"/>
      <c r="L723" s="240"/>
      <c r="M723" s="241"/>
      <c r="N723" s="242"/>
      <c r="O723" s="242"/>
      <c r="P723" s="242"/>
      <c r="Q723" s="242"/>
      <c r="R723" s="242"/>
      <c r="S723" s="242"/>
      <c r="T723" s="243"/>
      <c r="U723" s="13"/>
      <c r="V723" s="13"/>
      <c r="W723" s="13"/>
      <c r="X723" s="13"/>
      <c r="Y723" s="13"/>
      <c r="Z723" s="13"/>
      <c r="AA723" s="13"/>
      <c r="AB723" s="13"/>
      <c r="AC723" s="13"/>
      <c r="AD723" s="13"/>
      <c r="AE723" s="13"/>
      <c r="AT723" s="244" t="s">
        <v>238</v>
      </c>
      <c r="AU723" s="244" t="s">
        <v>78</v>
      </c>
      <c r="AV723" s="13" t="s">
        <v>76</v>
      </c>
      <c r="AW723" s="13" t="s">
        <v>31</v>
      </c>
      <c r="AX723" s="13" t="s">
        <v>69</v>
      </c>
      <c r="AY723" s="244" t="s">
        <v>225</v>
      </c>
    </row>
    <row r="724" s="14" customFormat="1">
      <c r="A724" s="14"/>
      <c r="B724" s="245"/>
      <c r="C724" s="246"/>
      <c r="D724" s="233" t="s">
        <v>238</v>
      </c>
      <c r="E724" s="247" t="s">
        <v>19</v>
      </c>
      <c r="F724" s="248" t="s">
        <v>946</v>
      </c>
      <c r="G724" s="246"/>
      <c r="H724" s="249">
        <v>12.547000000000001</v>
      </c>
      <c r="I724" s="250"/>
      <c r="J724" s="246"/>
      <c r="K724" s="246"/>
      <c r="L724" s="251"/>
      <c r="M724" s="252"/>
      <c r="N724" s="253"/>
      <c r="O724" s="253"/>
      <c r="P724" s="253"/>
      <c r="Q724" s="253"/>
      <c r="R724" s="253"/>
      <c r="S724" s="253"/>
      <c r="T724" s="254"/>
      <c r="U724" s="14"/>
      <c r="V724" s="14"/>
      <c r="W724" s="14"/>
      <c r="X724" s="14"/>
      <c r="Y724" s="14"/>
      <c r="Z724" s="14"/>
      <c r="AA724" s="14"/>
      <c r="AB724" s="14"/>
      <c r="AC724" s="14"/>
      <c r="AD724" s="14"/>
      <c r="AE724" s="14"/>
      <c r="AT724" s="255" t="s">
        <v>238</v>
      </c>
      <c r="AU724" s="255" t="s">
        <v>78</v>
      </c>
      <c r="AV724" s="14" t="s">
        <v>78</v>
      </c>
      <c r="AW724" s="14" t="s">
        <v>31</v>
      </c>
      <c r="AX724" s="14" t="s">
        <v>76</v>
      </c>
      <c r="AY724" s="255" t="s">
        <v>225</v>
      </c>
    </row>
    <row r="725" s="2" customFormat="1" ht="16.5" customHeight="1">
      <c r="A725" s="39"/>
      <c r="B725" s="40"/>
      <c r="C725" s="215" t="s">
        <v>947</v>
      </c>
      <c r="D725" s="215" t="s">
        <v>227</v>
      </c>
      <c r="E725" s="216" t="s">
        <v>948</v>
      </c>
      <c r="F725" s="217" t="s">
        <v>949</v>
      </c>
      <c r="G725" s="218" t="s">
        <v>290</v>
      </c>
      <c r="H725" s="219">
        <v>313.67500000000001</v>
      </c>
      <c r="I725" s="220"/>
      <c r="J725" s="221">
        <f>ROUND(I725*H725,2)</f>
        <v>0</v>
      </c>
      <c r="K725" s="217" t="s">
        <v>249</v>
      </c>
      <c r="L725" s="45"/>
      <c r="M725" s="222" t="s">
        <v>19</v>
      </c>
      <c r="N725" s="223" t="s">
        <v>40</v>
      </c>
      <c r="O725" s="85"/>
      <c r="P725" s="224">
        <f>O725*H725</f>
        <v>0</v>
      </c>
      <c r="Q725" s="224">
        <v>0.00088312999999999998</v>
      </c>
      <c r="R725" s="224">
        <f>Q725*H725</f>
        <v>0.27701580274999998</v>
      </c>
      <c r="S725" s="224">
        <v>0</v>
      </c>
      <c r="T725" s="225">
        <f>S725*H725</f>
        <v>0</v>
      </c>
      <c r="U725" s="39"/>
      <c r="V725" s="39"/>
      <c r="W725" s="39"/>
      <c r="X725" s="39"/>
      <c r="Y725" s="39"/>
      <c r="Z725" s="39"/>
      <c r="AA725" s="39"/>
      <c r="AB725" s="39"/>
      <c r="AC725" s="39"/>
      <c r="AD725" s="39"/>
      <c r="AE725" s="39"/>
      <c r="AR725" s="226" t="s">
        <v>347</v>
      </c>
      <c r="AT725" s="226" t="s">
        <v>227</v>
      </c>
      <c r="AU725" s="226" t="s">
        <v>78</v>
      </c>
      <c r="AY725" s="18" t="s">
        <v>225</v>
      </c>
      <c r="BE725" s="227">
        <f>IF(N725="základní",J725,0)</f>
        <v>0</v>
      </c>
      <c r="BF725" s="227">
        <f>IF(N725="snížená",J725,0)</f>
        <v>0</v>
      </c>
      <c r="BG725" s="227">
        <f>IF(N725="zákl. přenesená",J725,0)</f>
        <v>0</v>
      </c>
      <c r="BH725" s="227">
        <f>IF(N725="sníž. přenesená",J725,0)</f>
        <v>0</v>
      </c>
      <c r="BI725" s="227">
        <f>IF(N725="nulová",J725,0)</f>
        <v>0</v>
      </c>
      <c r="BJ725" s="18" t="s">
        <v>76</v>
      </c>
      <c r="BK725" s="227">
        <f>ROUND(I725*H725,2)</f>
        <v>0</v>
      </c>
      <c r="BL725" s="18" t="s">
        <v>347</v>
      </c>
      <c r="BM725" s="226" t="s">
        <v>950</v>
      </c>
    </row>
    <row r="726" s="2" customFormat="1">
      <c r="A726" s="39"/>
      <c r="B726" s="40"/>
      <c r="C726" s="41"/>
      <c r="D726" s="228" t="s">
        <v>234</v>
      </c>
      <c r="E726" s="41"/>
      <c r="F726" s="229" t="s">
        <v>951</v>
      </c>
      <c r="G726" s="41"/>
      <c r="H726" s="41"/>
      <c r="I726" s="230"/>
      <c r="J726" s="41"/>
      <c r="K726" s="41"/>
      <c r="L726" s="45"/>
      <c r="M726" s="231"/>
      <c r="N726" s="232"/>
      <c r="O726" s="85"/>
      <c r="P726" s="85"/>
      <c r="Q726" s="85"/>
      <c r="R726" s="85"/>
      <c r="S726" s="85"/>
      <c r="T726" s="86"/>
      <c r="U726" s="39"/>
      <c r="V726" s="39"/>
      <c r="W726" s="39"/>
      <c r="X726" s="39"/>
      <c r="Y726" s="39"/>
      <c r="Z726" s="39"/>
      <c r="AA726" s="39"/>
      <c r="AB726" s="39"/>
      <c r="AC726" s="39"/>
      <c r="AD726" s="39"/>
      <c r="AE726" s="39"/>
      <c r="AT726" s="18" t="s">
        <v>234</v>
      </c>
      <c r="AU726" s="18" t="s">
        <v>78</v>
      </c>
    </row>
    <row r="727" s="2" customFormat="1">
      <c r="A727" s="39"/>
      <c r="B727" s="40"/>
      <c r="C727" s="41"/>
      <c r="D727" s="233" t="s">
        <v>236</v>
      </c>
      <c r="E727" s="41"/>
      <c r="F727" s="234" t="s">
        <v>952</v>
      </c>
      <c r="G727" s="41"/>
      <c r="H727" s="41"/>
      <c r="I727" s="230"/>
      <c r="J727" s="41"/>
      <c r="K727" s="41"/>
      <c r="L727" s="45"/>
      <c r="M727" s="231"/>
      <c r="N727" s="232"/>
      <c r="O727" s="85"/>
      <c r="P727" s="85"/>
      <c r="Q727" s="85"/>
      <c r="R727" s="85"/>
      <c r="S727" s="85"/>
      <c r="T727" s="86"/>
      <c r="U727" s="39"/>
      <c r="V727" s="39"/>
      <c r="W727" s="39"/>
      <c r="X727" s="39"/>
      <c r="Y727" s="39"/>
      <c r="Z727" s="39"/>
      <c r="AA727" s="39"/>
      <c r="AB727" s="39"/>
      <c r="AC727" s="39"/>
      <c r="AD727" s="39"/>
      <c r="AE727" s="39"/>
      <c r="AT727" s="18" t="s">
        <v>236</v>
      </c>
      <c r="AU727" s="18" t="s">
        <v>78</v>
      </c>
    </row>
    <row r="728" s="14" customFormat="1">
      <c r="A728" s="14"/>
      <c r="B728" s="245"/>
      <c r="C728" s="246"/>
      <c r="D728" s="233" t="s">
        <v>238</v>
      </c>
      <c r="E728" s="247" t="s">
        <v>19</v>
      </c>
      <c r="F728" s="248" t="s">
        <v>163</v>
      </c>
      <c r="G728" s="246"/>
      <c r="H728" s="249">
        <v>313.67500000000001</v>
      </c>
      <c r="I728" s="250"/>
      <c r="J728" s="246"/>
      <c r="K728" s="246"/>
      <c r="L728" s="251"/>
      <c r="M728" s="252"/>
      <c r="N728" s="253"/>
      <c r="O728" s="253"/>
      <c r="P728" s="253"/>
      <c r="Q728" s="253"/>
      <c r="R728" s="253"/>
      <c r="S728" s="253"/>
      <c r="T728" s="254"/>
      <c r="U728" s="14"/>
      <c r="V728" s="14"/>
      <c r="W728" s="14"/>
      <c r="X728" s="14"/>
      <c r="Y728" s="14"/>
      <c r="Z728" s="14"/>
      <c r="AA728" s="14"/>
      <c r="AB728" s="14"/>
      <c r="AC728" s="14"/>
      <c r="AD728" s="14"/>
      <c r="AE728" s="14"/>
      <c r="AT728" s="255" t="s">
        <v>238</v>
      </c>
      <c r="AU728" s="255" t="s">
        <v>78</v>
      </c>
      <c r="AV728" s="14" t="s">
        <v>78</v>
      </c>
      <c r="AW728" s="14" t="s">
        <v>31</v>
      </c>
      <c r="AX728" s="14" t="s">
        <v>76</v>
      </c>
      <c r="AY728" s="255" t="s">
        <v>225</v>
      </c>
    </row>
    <row r="729" s="2" customFormat="1" ht="24.15" customHeight="1">
      <c r="A729" s="39"/>
      <c r="B729" s="40"/>
      <c r="C729" s="278" t="s">
        <v>953</v>
      </c>
      <c r="D729" s="278" t="s">
        <v>255</v>
      </c>
      <c r="E729" s="279" t="s">
        <v>954</v>
      </c>
      <c r="F729" s="280" t="s">
        <v>955</v>
      </c>
      <c r="G729" s="281" t="s">
        <v>290</v>
      </c>
      <c r="H729" s="282">
        <v>360.726</v>
      </c>
      <c r="I729" s="283"/>
      <c r="J729" s="284">
        <f>ROUND(I729*H729,2)</f>
        <v>0</v>
      </c>
      <c r="K729" s="280" t="s">
        <v>249</v>
      </c>
      <c r="L729" s="285"/>
      <c r="M729" s="286" t="s">
        <v>19</v>
      </c>
      <c r="N729" s="287" t="s">
        <v>40</v>
      </c>
      <c r="O729" s="85"/>
      <c r="P729" s="224">
        <f>O729*H729</f>
        <v>0</v>
      </c>
      <c r="Q729" s="224">
        <v>0.0044999999999999997</v>
      </c>
      <c r="R729" s="224">
        <f>Q729*H729</f>
        <v>1.6232669999999998</v>
      </c>
      <c r="S729" s="224">
        <v>0</v>
      </c>
      <c r="T729" s="225">
        <f>S729*H729</f>
        <v>0</v>
      </c>
      <c r="U729" s="39"/>
      <c r="V729" s="39"/>
      <c r="W729" s="39"/>
      <c r="X729" s="39"/>
      <c r="Y729" s="39"/>
      <c r="Z729" s="39"/>
      <c r="AA729" s="39"/>
      <c r="AB729" s="39"/>
      <c r="AC729" s="39"/>
      <c r="AD729" s="39"/>
      <c r="AE729" s="39"/>
      <c r="AR729" s="226" t="s">
        <v>403</v>
      </c>
      <c r="AT729" s="226" t="s">
        <v>255</v>
      </c>
      <c r="AU729" s="226" t="s">
        <v>78</v>
      </c>
      <c r="AY729" s="18" t="s">
        <v>225</v>
      </c>
      <c r="BE729" s="227">
        <f>IF(N729="základní",J729,0)</f>
        <v>0</v>
      </c>
      <c r="BF729" s="227">
        <f>IF(N729="snížená",J729,0)</f>
        <v>0</v>
      </c>
      <c r="BG729" s="227">
        <f>IF(N729="zákl. přenesená",J729,0)</f>
        <v>0</v>
      </c>
      <c r="BH729" s="227">
        <f>IF(N729="sníž. přenesená",J729,0)</f>
        <v>0</v>
      </c>
      <c r="BI729" s="227">
        <f>IF(N729="nulová",J729,0)</f>
        <v>0</v>
      </c>
      <c r="BJ729" s="18" t="s">
        <v>76</v>
      </c>
      <c r="BK729" s="227">
        <f>ROUND(I729*H729,2)</f>
        <v>0</v>
      </c>
      <c r="BL729" s="18" t="s">
        <v>347</v>
      </c>
      <c r="BM729" s="226" t="s">
        <v>956</v>
      </c>
    </row>
    <row r="730" s="13" customFormat="1">
      <c r="A730" s="13"/>
      <c r="B730" s="235"/>
      <c r="C730" s="236"/>
      <c r="D730" s="233" t="s">
        <v>238</v>
      </c>
      <c r="E730" s="237" t="s">
        <v>19</v>
      </c>
      <c r="F730" s="238" t="s">
        <v>957</v>
      </c>
      <c r="G730" s="236"/>
      <c r="H730" s="237" t="s">
        <v>19</v>
      </c>
      <c r="I730" s="239"/>
      <c r="J730" s="236"/>
      <c r="K730" s="236"/>
      <c r="L730" s="240"/>
      <c r="M730" s="241"/>
      <c r="N730" s="242"/>
      <c r="O730" s="242"/>
      <c r="P730" s="242"/>
      <c r="Q730" s="242"/>
      <c r="R730" s="242"/>
      <c r="S730" s="242"/>
      <c r="T730" s="243"/>
      <c r="U730" s="13"/>
      <c r="V730" s="13"/>
      <c r="W730" s="13"/>
      <c r="X730" s="13"/>
      <c r="Y730" s="13"/>
      <c r="Z730" s="13"/>
      <c r="AA730" s="13"/>
      <c r="AB730" s="13"/>
      <c r="AC730" s="13"/>
      <c r="AD730" s="13"/>
      <c r="AE730" s="13"/>
      <c r="AT730" s="244" t="s">
        <v>238</v>
      </c>
      <c r="AU730" s="244" t="s">
        <v>78</v>
      </c>
      <c r="AV730" s="13" t="s">
        <v>76</v>
      </c>
      <c r="AW730" s="13" t="s">
        <v>31</v>
      </c>
      <c r="AX730" s="13" t="s">
        <v>69</v>
      </c>
      <c r="AY730" s="244" t="s">
        <v>225</v>
      </c>
    </row>
    <row r="731" s="14" customFormat="1">
      <c r="A731" s="14"/>
      <c r="B731" s="245"/>
      <c r="C731" s="246"/>
      <c r="D731" s="233" t="s">
        <v>238</v>
      </c>
      <c r="E731" s="247" t="s">
        <v>19</v>
      </c>
      <c r="F731" s="248" t="s">
        <v>958</v>
      </c>
      <c r="G731" s="246"/>
      <c r="H731" s="249">
        <v>360.726</v>
      </c>
      <c r="I731" s="250"/>
      <c r="J731" s="246"/>
      <c r="K731" s="246"/>
      <c r="L731" s="251"/>
      <c r="M731" s="252"/>
      <c r="N731" s="253"/>
      <c r="O731" s="253"/>
      <c r="P731" s="253"/>
      <c r="Q731" s="253"/>
      <c r="R731" s="253"/>
      <c r="S731" s="253"/>
      <c r="T731" s="254"/>
      <c r="U731" s="14"/>
      <c r="V731" s="14"/>
      <c r="W731" s="14"/>
      <c r="X731" s="14"/>
      <c r="Y731" s="14"/>
      <c r="Z731" s="14"/>
      <c r="AA731" s="14"/>
      <c r="AB731" s="14"/>
      <c r="AC731" s="14"/>
      <c r="AD731" s="14"/>
      <c r="AE731" s="14"/>
      <c r="AT731" s="255" t="s">
        <v>238</v>
      </c>
      <c r="AU731" s="255" t="s">
        <v>78</v>
      </c>
      <c r="AV731" s="14" t="s">
        <v>78</v>
      </c>
      <c r="AW731" s="14" t="s">
        <v>31</v>
      </c>
      <c r="AX731" s="14" t="s">
        <v>76</v>
      </c>
      <c r="AY731" s="255" t="s">
        <v>225</v>
      </c>
    </row>
    <row r="732" s="2" customFormat="1" ht="24.15" customHeight="1">
      <c r="A732" s="39"/>
      <c r="B732" s="40"/>
      <c r="C732" s="215" t="s">
        <v>959</v>
      </c>
      <c r="D732" s="215" t="s">
        <v>227</v>
      </c>
      <c r="E732" s="216" t="s">
        <v>960</v>
      </c>
      <c r="F732" s="217" t="s">
        <v>961</v>
      </c>
      <c r="G732" s="218" t="s">
        <v>290</v>
      </c>
      <c r="H732" s="219">
        <v>12.436</v>
      </c>
      <c r="I732" s="220"/>
      <c r="J732" s="221">
        <f>ROUND(I732*H732,2)</f>
        <v>0</v>
      </c>
      <c r="K732" s="217" t="s">
        <v>249</v>
      </c>
      <c r="L732" s="45"/>
      <c r="M732" s="222" t="s">
        <v>19</v>
      </c>
      <c r="N732" s="223" t="s">
        <v>40</v>
      </c>
      <c r="O732" s="85"/>
      <c r="P732" s="224">
        <f>O732*H732</f>
        <v>0</v>
      </c>
      <c r="Q732" s="224">
        <v>0</v>
      </c>
      <c r="R732" s="224">
        <f>Q732*H732</f>
        <v>0</v>
      </c>
      <c r="S732" s="224">
        <v>0</v>
      </c>
      <c r="T732" s="225">
        <f>S732*H732</f>
        <v>0</v>
      </c>
      <c r="U732" s="39"/>
      <c r="V732" s="39"/>
      <c r="W732" s="39"/>
      <c r="X732" s="39"/>
      <c r="Y732" s="39"/>
      <c r="Z732" s="39"/>
      <c r="AA732" s="39"/>
      <c r="AB732" s="39"/>
      <c r="AC732" s="39"/>
      <c r="AD732" s="39"/>
      <c r="AE732" s="39"/>
      <c r="AR732" s="226" t="s">
        <v>347</v>
      </c>
      <c r="AT732" s="226" t="s">
        <v>227</v>
      </c>
      <c r="AU732" s="226" t="s">
        <v>78</v>
      </c>
      <c r="AY732" s="18" t="s">
        <v>225</v>
      </c>
      <c r="BE732" s="227">
        <f>IF(N732="základní",J732,0)</f>
        <v>0</v>
      </c>
      <c r="BF732" s="227">
        <f>IF(N732="snížená",J732,0)</f>
        <v>0</v>
      </c>
      <c r="BG732" s="227">
        <f>IF(N732="zákl. přenesená",J732,0)</f>
        <v>0</v>
      </c>
      <c r="BH732" s="227">
        <f>IF(N732="sníž. přenesená",J732,0)</f>
        <v>0</v>
      </c>
      <c r="BI732" s="227">
        <f>IF(N732="nulová",J732,0)</f>
        <v>0</v>
      </c>
      <c r="BJ732" s="18" t="s">
        <v>76</v>
      </c>
      <c r="BK732" s="227">
        <f>ROUND(I732*H732,2)</f>
        <v>0</v>
      </c>
      <c r="BL732" s="18" t="s">
        <v>347</v>
      </c>
      <c r="BM732" s="226" t="s">
        <v>962</v>
      </c>
    </row>
    <row r="733" s="2" customFormat="1">
      <c r="A733" s="39"/>
      <c r="B733" s="40"/>
      <c r="C733" s="41"/>
      <c r="D733" s="228" t="s">
        <v>234</v>
      </c>
      <c r="E733" s="41"/>
      <c r="F733" s="229" t="s">
        <v>963</v>
      </c>
      <c r="G733" s="41"/>
      <c r="H733" s="41"/>
      <c r="I733" s="230"/>
      <c r="J733" s="41"/>
      <c r="K733" s="41"/>
      <c r="L733" s="45"/>
      <c r="M733" s="231"/>
      <c r="N733" s="232"/>
      <c r="O733" s="85"/>
      <c r="P733" s="85"/>
      <c r="Q733" s="85"/>
      <c r="R733" s="85"/>
      <c r="S733" s="85"/>
      <c r="T733" s="86"/>
      <c r="U733" s="39"/>
      <c r="V733" s="39"/>
      <c r="W733" s="39"/>
      <c r="X733" s="39"/>
      <c r="Y733" s="39"/>
      <c r="Z733" s="39"/>
      <c r="AA733" s="39"/>
      <c r="AB733" s="39"/>
      <c r="AC733" s="39"/>
      <c r="AD733" s="39"/>
      <c r="AE733" s="39"/>
      <c r="AT733" s="18" t="s">
        <v>234</v>
      </c>
      <c r="AU733" s="18" t="s">
        <v>78</v>
      </c>
    </row>
    <row r="734" s="2" customFormat="1">
      <c r="A734" s="39"/>
      <c r="B734" s="40"/>
      <c r="C734" s="41"/>
      <c r="D734" s="233" t="s">
        <v>236</v>
      </c>
      <c r="E734" s="41"/>
      <c r="F734" s="234" t="s">
        <v>952</v>
      </c>
      <c r="G734" s="41"/>
      <c r="H734" s="41"/>
      <c r="I734" s="230"/>
      <c r="J734" s="41"/>
      <c r="K734" s="41"/>
      <c r="L734" s="45"/>
      <c r="M734" s="231"/>
      <c r="N734" s="232"/>
      <c r="O734" s="85"/>
      <c r="P734" s="85"/>
      <c r="Q734" s="85"/>
      <c r="R734" s="85"/>
      <c r="S734" s="85"/>
      <c r="T734" s="86"/>
      <c r="U734" s="39"/>
      <c r="V734" s="39"/>
      <c r="W734" s="39"/>
      <c r="X734" s="39"/>
      <c r="Y734" s="39"/>
      <c r="Z734" s="39"/>
      <c r="AA734" s="39"/>
      <c r="AB734" s="39"/>
      <c r="AC734" s="39"/>
      <c r="AD734" s="39"/>
      <c r="AE734" s="39"/>
      <c r="AT734" s="18" t="s">
        <v>236</v>
      </c>
      <c r="AU734" s="18" t="s">
        <v>78</v>
      </c>
    </row>
    <row r="735" s="13" customFormat="1">
      <c r="A735" s="13"/>
      <c r="B735" s="235"/>
      <c r="C735" s="236"/>
      <c r="D735" s="233" t="s">
        <v>238</v>
      </c>
      <c r="E735" s="237" t="s">
        <v>19</v>
      </c>
      <c r="F735" s="238" t="s">
        <v>964</v>
      </c>
      <c r="G735" s="236"/>
      <c r="H735" s="237" t="s">
        <v>19</v>
      </c>
      <c r="I735" s="239"/>
      <c r="J735" s="236"/>
      <c r="K735" s="236"/>
      <c r="L735" s="240"/>
      <c r="M735" s="241"/>
      <c r="N735" s="242"/>
      <c r="O735" s="242"/>
      <c r="P735" s="242"/>
      <c r="Q735" s="242"/>
      <c r="R735" s="242"/>
      <c r="S735" s="242"/>
      <c r="T735" s="243"/>
      <c r="U735" s="13"/>
      <c r="V735" s="13"/>
      <c r="W735" s="13"/>
      <c r="X735" s="13"/>
      <c r="Y735" s="13"/>
      <c r="Z735" s="13"/>
      <c r="AA735" s="13"/>
      <c r="AB735" s="13"/>
      <c r="AC735" s="13"/>
      <c r="AD735" s="13"/>
      <c r="AE735" s="13"/>
      <c r="AT735" s="244" t="s">
        <v>238</v>
      </c>
      <c r="AU735" s="244" t="s">
        <v>78</v>
      </c>
      <c r="AV735" s="13" t="s">
        <v>76</v>
      </c>
      <c r="AW735" s="13" t="s">
        <v>31</v>
      </c>
      <c r="AX735" s="13" t="s">
        <v>69</v>
      </c>
      <c r="AY735" s="244" t="s">
        <v>225</v>
      </c>
    </row>
    <row r="736" s="13" customFormat="1">
      <c r="A736" s="13"/>
      <c r="B736" s="235"/>
      <c r="C736" s="236"/>
      <c r="D736" s="233" t="s">
        <v>238</v>
      </c>
      <c r="E736" s="237" t="s">
        <v>19</v>
      </c>
      <c r="F736" s="238" t="s">
        <v>353</v>
      </c>
      <c r="G736" s="236"/>
      <c r="H736" s="237" t="s">
        <v>19</v>
      </c>
      <c r="I736" s="239"/>
      <c r="J736" s="236"/>
      <c r="K736" s="236"/>
      <c r="L736" s="240"/>
      <c r="M736" s="241"/>
      <c r="N736" s="242"/>
      <c r="O736" s="242"/>
      <c r="P736" s="242"/>
      <c r="Q736" s="242"/>
      <c r="R736" s="242"/>
      <c r="S736" s="242"/>
      <c r="T736" s="243"/>
      <c r="U736" s="13"/>
      <c r="V736" s="13"/>
      <c r="W736" s="13"/>
      <c r="X736" s="13"/>
      <c r="Y736" s="13"/>
      <c r="Z736" s="13"/>
      <c r="AA736" s="13"/>
      <c r="AB736" s="13"/>
      <c r="AC736" s="13"/>
      <c r="AD736" s="13"/>
      <c r="AE736" s="13"/>
      <c r="AT736" s="244" t="s">
        <v>238</v>
      </c>
      <c r="AU736" s="244" t="s">
        <v>78</v>
      </c>
      <c r="AV736" s="13" t="s">
        <v>76</v>
      </c>
      <c r="AW736" s="13" t="s">
        <v>31</v>
      </c>
      <c r="AX736" s="13" t="s">
        <v>69</v>
      </c>
      <c r="AY736" s="244" t="s">
        <v>225</v>
      </c>
    </row>
    <row r="737" s="14" customFormat="1">
      <c r="A737" s="14"/>
      <c r="B737" s="245"/>
      <c r="C737" s="246"/>
      <c r="D737" s="233" t="s">
        <v>238</v>
      </c>
      <c r="E737" s="247" t="s">
        <v>19</v>
      </c>
      <c r="F737" s="248" t="s">
        <v>965</v>
      </c>
      <c r="G737" s="246"/>
      <c r="H737" s="249">
        <v>7.0979999999999999</v>
      </c>
      <c r="I737" s="250"/>
      <c r="J737" s="246"/>
      <c r="K737" s="246"/>
      <c r="L737" s="251"/>
      <c r="M737" s="252"/>
      <c r="N737" s="253"/>
      <c r="O737" s="253"/>
      <c r="P737" s="253"/>
      <c r="Q737" s="253"/>
      <c r="R737" s="253"/>
      <c r="S737" s="253"/>
      <c r="T737" s="254"/>
      <c r="U737" s="14"/>
      <c r="V737" s="14"/>
      <c r="W737" s="14"/>
      <c r="X737" s="14"/>
      <c r="Y737" s="14"/>
      <c r="Z737" s="14"/>
      <c r="AA737" s="14"/>
      <c r="AB737" s="14"/>
      <c r="AC737" s="14"/>
      <c r="AD737" s="14"/>
      <c r="AE737" s="14"/>
      <c r="AT737" s="255" t="s">
        <v>238</v>
      </c>
      <c r="AU737" s="255" t="s">
        <v>78</v>
      </c>
      <c r="AV737" s="14" t="s">
        <v>78</v>
      </c>
      <c r="AW737" s="14" t="s">
        <v>31</v>
      </c>
      <c r="AX737" s="14" t="s">
        <v>69</v>
      </c>
      <c r="AY737" s="255" t="s">
        <v>225</v>
      </c>
    </row>
    <row r="738" s="13" customFormat="1">
      <c r="A738" s="13"/>
      <c r="B738" s="235"/>
      <c r="C738" s="236"/>
      <c r="D738" s="233" t="s">
        <v>238</v>
      </c>
      <c r="E738" s="237" t="s">
        <v>19</v>
      </c>
      <c r="F738" s="238" t="s">
        <v>355</v>
      </c>
      <c r="G738" s="236"/>
      <c r="H738" s="237" t="s">
        <v>19</v>
      </c>
      <c r="I738" s="239"/>
      <c r="J738" s="236"/>
      <c r="K738" s="236"/>
      <c r="L738" s="240"/>
      <c r="M738" s="241"/>
      <c r="N738" s="242"/>
      <c r="O738" s="242"/>
      <c r="P738" s="242"/>
      <c r="Q738" s="242"/>
      <c r="R738" s="242"/>
      <c r="S738" s="242"/>
      <c r="T738" s="243"/>
      <c r="U738" s="13"/>
      <c r="V738" s="13"/>
      <c r="W738" s="13"/>
      <c r="X738" s="13"/>
      <c r="Y738" s="13"/>
      <c r="Z738" s="13"/>
      <c r="AA738" s="13"/>
      <c r="AB738" s="13"/>
      <c r="AC738" s="13"/>
      <c r="AD738" s="13"/>
      <c r="AE738" s="13"/>
      <c r="AT738" s="244" t="s">
        <v>238</v>
      </c>
      <c r="AU738" s="244" t="s">
        <v>78</v>
      </c>
      <c r="AV738" s="13" t="s">
        <v>76</v>
      </c>
      <c r="AW738" s="13" t="s">
        <v>31</v>
      </c>
      <c r="AX738" s="13" t="s">
        <v>69</v>
      </c>
      <c r="AY738" s="244" t="s">
        <v>225</v>
      </c>
    </row>
    <row r="739" s="14" customFormat="1">
      <c r="A739" s="14"/>
      <c r="B739" s="245"/>
      <c r="C739" s="246"/>
      <c r="D739" s="233" t="s">
        <v>238</v>
      </c>
      <c r="E739" s="247" t="s">
        <v>19</v>
      </c>
      <c r="F739" s="248" t="s">
        <v>966</v>
      </c>
      <c r="G739" s="246"/>
      <c r="H739" s="249">
        <v>3.77</v>
      </c>
      <c r="I739" s="250"/>
      <c r="J739" s="246"/>
      <c r="K739" s="246"/>
      <c r="L739" s="251"/>
      <c r="M739" s="252"/>
      <c r="N739" s="253"/>
      <c r="O739" s="253"/>
      <c r="P739" s="253"/>
      <c r="Q739" s="253"/>
      <c r="R739" s="253"/>
      <c r="S739" s="253"/>
      <c r="T739" s="254"/>
      <c r="U739" s="14"/>
      <c r="V739" s="14"/>
      <c r="W739" s="14"/>
      <c r="X739" s="14"/>
      <c r="Y739" s="14"/>
      <c r="Z739" s="14"/>
      <c r="AA739" s="14"/>
      <c r="AB739" s="14"/>
      <c r="AC739" s="14"/>
      <c r="AD739" s="14"/>
      <c r="AE739" s="14"/>
      <c r="AT739" s="255" t="s">
        <v>238</v>
      </c>
      <c r="AU739" s="255" t="s">
        <v>78</v>
      </c>
      <c r="AV739" s="14" t="s">
        <v>78</v>
      </c>
      <c r="AW739" s="14" t="s">
        <v>31</v>
      </c>
      <c r="AX739" s="14" t="s">
        <v>69</v>
      </c>
      <c r="AY739" s="255" t="s">
        <v>225</v>
      </c>
    </row>
    <row r="740" s="13" customFormat="1">
      <c r="A740" s="13"/>
      <c r="B740" s="235"/>
      <c r="C740" s="236"/>
      <c r="D740" s="233" t="s">
        <v>238</v>
      </c>
      <c r="E740" s="237" t="s">
        <v>19</v>
      </c>
      <c r="F740" s="238" t="s">
        <v>357</v>
      </c>
      <c r="G740" s="236"/>
      <c r="H740" s="237" t="s">
        <v>19</v>
      </c>
      <c r="I740" s="239"/>
      <c r="J740" s="236"/>
      <c r="K740" s="236"/>
      <c r="L740" s="240"/>
      <c r="M740" s="241"/>
      <c r="N740" s="242"/>
      <c r="O740" s="242"/>
      <c r="P740" s="242"/>
      <c r="Q740" s="242"/>
      <c r="R740" s="242"/>
      <c r="S740" s="242"/>
      <c r="T740" s="243"/>
      <c r="U740" s="13"/>
      <c r="V740" s="13"/>
      <c r="W740" s="13"/>
      <c r="X740" s="13"/>
      <c r="Y740" s="13"/>
      <c r="Z740" s="13"/>
      <c r="AA740" s="13"/>
      <c r="AB740" s="13"/>
      <c r="AC740" s="13"/>
      <c r="AD740" s="13"/>
      <c r="AE740" s="13"/>
      <c r="AT740" s="244" t="s">
        <v>238</v>
      </c>
      <c r="AU740" s="244" t="s">
        <v>78</v>
      </c>
      <c r="AV740" s="13" t="s">
        <v>76</v>
      </c>
      <c r="AW740" s="13" t="s">
        <v>31</v>
      </c>
      <c r="AX740" s="13" t="s">
        <v>69</v>
      </c>
      <c r="AY740" s="244" t="s">
        <v>225</v>
      </c>
    </row>
    <row r="741" s="14" customFormat="1">
      <c r="A741" s="14"/>
      <c r="B741" s="245"/>
      <c r="C741" s="246"/>
      <c r="D741" s="233" t="s">
        <v>238</v>
      </c>
      <c r="E741" s="247" t="s">
        <v>19</v>
      </c>
      <c r="F741" s="248" t="s">
        <v>967</v>
      </c>
      <c r="G741" s="246"/>
      <c r="H741" s="249">
        <v>1.5680000000000001</v>
      </c>
      <c r="I741" s="250"/>
      <c r="J741" s="246"/>
      <c r="K741" s="246"/>
      <c r="L741" s="251"/>
      <c r="M741" s="252"/>
      <c r="N741" s="253"/>
      <c r="O741" s="253"/>
      <c r="P741" s="253"/>
      <c r="Q741" s="253"/>
      <c r="R741" s="253"/>
      <c r="S741" s="253"/>
      <c r="T741" s="254"/>
      <c r="U741" s="14"/>
      <c r="V741" s="14"/>
      <c r="W741" s="14"/>
      <c r="X741" s="14"/>
      <c r="Y741" s="14"/>
      <c r="Z741" s="14"/>
      <c r="AA741" s="14"/>
      <c r="AB741" s="14"/>
      <c r="AC741" s="14"/>
      <c r="AD741" s="14"/>
      <c r="AE741" s="14"/>
      <c r="AT741" s="255" t="s">
        <v>238</v>
      </c>
      <c r="AU741" s="255" t="s">
        <v>78</v>
      </c>
      <c r="AV741" s="14" t="s">
        <v>78</v>
      </c>
      <c r="AW741" s="14" t="s">
        <v>31</v>
      </c>
      <c r="AX741" s="14" t="s">
        <v>69</v>
      </c>
      <c r="AY741" s="255" t="s">
        <v>225</v>
      </c>
    </row>
    <row r="742" s="16" customFormat="1">
      <c r="A742" s="16"/>
      <c r="B742" s="267"/>
      <c r="C742" s="268"/>
      <c r="D742" s="233" t="s">
        <v>238</v>
      </c>
      <c r="E742" s="269" t="s">
        <v>19</v>
      </c>
      <c r="F742" s="270" t="s">
        <v>245</v>
      </c>
      <c r="G742" s="268"/>
      <c r="H742" s="271">
        <v>12.436</v>
      </c>
      <c r="I742" s="272"/>
      <c r="J742" s="268"/>
      <c r="K742" s="268"/>
      <c r="L742" s="273"/>
      <c r="M742" s="274"/>
      <c r="N742" s="275"/>
      <c r="O742" s="275"/>
      <c r="P742" s="275"/>
      <c r="Q742" s="275"/>
      <c r="R742" s="275"/>
      <c r="S742" s="275"/>
      <c r="T742" s="276"/>
      <c r="U742" s="16"/>
      <c r="V742" s="16"/>
      <c r="W742" s="16"/>
      <c r="X742" s="16"/>
      <c r="Y742" s="16"/>
      <c r="Z742" s="16"/>
      <c r="AA742" s="16"/>
      <c r="AB742" s="16"/>
      <c r="AC742" s="16"/>
      <c r="AD742" s="16"/>
      <c r="AE742" s="16"/>
      <c r="AT742" s="277" t="s">
        <v>238</v>
      </c>
      <c r="AU742" s="277" t="s">
        <v>78</v>
      </c>
      <c r="AV742" s="16" t="s">
        <v>232</v>
      </c>
      <c r="AW742" s="16" t="s">
        <v>31</v>
      </c>
      <c r="AX742" s="16" t="s">
        <v>76</v>
      </c>
      <c r="AY742" s="277" t="s">
        <v>225</v>
      </c>
    </row>
    <row r="743" s="2" customFormat="1" ht="24.15" customHeight="1">
      <c r="A743" s="39"/>
      <c r="B743" s="40"/>
      <c r="C743" s="215" t="s">
        <v>968</v>
      </c>
      <c r="D743" s="215" t="s">
        <v>227</v>
      </c>
      <c r="E743" s="216" t="s">
        <v>969</v>
      </c>
      <c r="F743" s="217" t="s">
        <v>970</v>
      </c>
      <c r="G743" s="218" t="s">
        <v>326</v>
      </c>
      <c r="H743" s="219">
        <v>8.0399999999999991</v>
      </c>
      <c r="I743" s="220"/>
      <c r="J743" s="221">
        <f>ROUND(I743*H743,2)</f>
        <v>0</v>
      </c>
      <c r="K743" s="217" t="s">
        <v>249</v>
      </c>
      <c r="L743" s="45"/>
      <c r="M743" s="222" t="s">
        <v>19</v>
      </c>
      <c r="N743" s="223" t="s">
        <v>40</v>
      </c>
      <c r="O743" s="85"/>
      <c r="P743" s="224">
        <f>O743*H743</f>
        <v>0</v>
      </c>
      <c r="Q743" s="224">
        <v>0.00043199999999999998</v>
      </c>
      <c r="R743" s="224">
        <f>Q743*H743</f>
        <v>0.0034732799999999996</v>
      </c>
      <c r="S743" s="224">
        <v>0</v>
      </c>
      <c r="T743" s="225">
        <f>S743*H743</f>
        <v>0</v>
      </c>
      <c r="U743" s="39"/>
      <c r="V743" s="39"/>
      <c r="W743" s="39"/>
      <c r="X743" s="39"/>
      <c r="Y743" s="39"/>
      <c r="Z743" s="39"/>
      <c r="AA743" s="39"/>
      <c r="AB743" s="39"/>
      <c r="AC743" s="39"/>
      <c r="AD743" s="39"/>
      <c r="AE743" s="39"/>
      <c r="AR743" s="226" t="s">
        <v>347</v>
      </c>
      <c r="AT743" s="226" t="s">
        <v>227</v>
      </c>
      <c r="AU743" s="226" t="s">
        <v>78</v>
      </c>
      <c r="AY743" s="18" t="s">
        <v>225</v>
      </c>
      <c r="BE743" s="227">
        <f>IF(N743="základní",J743,0)</f>
        <v>0</v>
      </c>
      <c r="BF743" s="227">
        <f>IF(N743="snížená",J743,0)</f>
        <v>0</v>
      </c>
      <c r="BG743" s="227">
        <f>IF(N743="zákl. přenesená",J743,0)</f>
        <v>0</v>
      </c>
      <c r="BH743" s="227">
        <f>IF(N743="sníž. přenesená",J743,0)</f>
        <v>0</v>
      </c>
      <c r="BI743" s="227">
        <f>IF(N743="nulová",J743,0)</f>
        <v>0</v>
      </c>
      <c r="BJ743" s="18" t="s">
        <v>76</v>
      </c>
      <c r="BK743" s="227">
        <f>ROUND(I743*H743,2)</f>
        <v>0</v>
      </c>
      <c r="BL743" s="18" t="s">
        <v>347</v>
      </c>
      <c r="BM743" s="226" t="s">
        <v>971</v>
      </c>
    </row>
    <row r="744" s="2" customFormat="1">
      <c r="A744" s="39"/>
      <c r="B744" s="40"/>
      <c r="C744" s="41"/>
      <c r="D744" s="228" t="s">
        <v>234</v>
      </c>
      <c r="E744" s="41"/>
      <c r="F744" s="229" t="s">
        <v>972</v>
      </c>
      <c r="G744" s="41"/>
      <c r="H744" s="41"/>
      <c r="I744" s="230"/>
      <c r="J744" s="41"/>
      <c r="K744" s="41"/>
      <c r="L744" s="45"/>
      <c r="M744" s="231"/>
      <c r="N744" s="232"/>
      <c r="O744" s="85"/>
      <c r="P744" s="85"/>
      <c r="Q744" s="85"/>
      <c r="R744" s="85"/>
      <c r="S744" s="85"/>
      <c r="T744" s="86"/>
      <c r="U744" s="39"/>
      <c r="V744" s="39"/>
      <c r="W744" s="39"/>
      <c r="X744" s="39"/>
      <c r="Y744" s="39"/>
      <c r="Z744" s="39"/>
      <c r="AA744" s="39"/>
      <c r="AB744" s="39"/>
      <c r="AC744" s="39"/>
      <c r="AD744" s="39"/>
      <c r="AE744" s="39"/>
      <c r="AT744" s="18" t="s">
        <v>234</v>
      </c>
      <c r="AU744" s="18" t="s">
        <v>78</v>
      </c>
    </row>
    <row r="745" s="2" customFormat="1">
      <c r="A745" s="39"/>
      <c r="B745" s="40"/>
      <c r="C745" s="41"/>
      <c r="D745" s="233" t="s">
        <v>236</v>
      </c>
      <c r="E745" s="41"/>
      <c r="F745" s="234" t="s">
        <v>973</v>
      </c>
      <c r="G745" s="41"/>
      <c r="H745" s="41"/>
      <c r="I745" s="230"/>
      <c r="J745" s="41"/>
      <c r="K745" s="41"/>
      <c r="L745" s="45"/>
      <c r="M745" s="231"/>
      <c r="N745" s="232"/>
      <c r="O745" s="85"/>
      <c r="P745" s="85"/>
      <c r="Q745" s="85"/>
      <c r="R745" s="85"/>
      <c r="S745" s="85"/>
      <c r="T745" s="86"/>
      <c r="U745" s="39"/>
      <c r="V745" s="39"/>
      <c r="W745" s="39"/>
      <c r="X745" s="39"/>
      <c r="Y745" s="39"/>
      <c r="Z745" s="39"/>
      <c r="AA745" s="39"/>
      <c r="AB745" s="39"/>
      <c r="AC745" s="39"/>
      <c r="AD745" s="39"/>
      <c r="AE745" s="39"/>
      <c r="AT745" s="18" t="s">
        <v>236</v>
      </c>
      <c r="AU745" s="18" t="s">
        <v>78</v>
      </c>
    </row>
    <row r="746" s="13" customFormat="1">
      <c r="A746" s="13"/>
      <c r="B746" s="235"/>
      <c r="C746" s="236"/>
      <c r="D746" s="233" t="s">
        <v>238</v>
      </c>
      <c r="E746" s="237" t="s">
        <v>19</v>
      </c>
      <c r="F746" s="238" t="s">
        <v>974</v>
      </c>
      <c r="G746" s="236"/>
      <c r="H746" s="237" t="s">
        <v>19</v>
      </c>
      <c r="I746" s="239"/>
      <c r="J746" s="236"/>
      <c r="K746" s="236"/>
      <c r="L746" s="240"/>
      <c r="M746" s="241"/>
      <c r="N746" s="242"/>
      <c r="O746" s="242"/>
      <c r="P746" s="242"/>
      <c r="Q746" s="242"/>
      <c r="R746" s="242"/>
      <c r="S746" s="242"/>
      <c r="T746" s="243"/>
      <c r="U746" s="13"/>
      <c r="V746" s="13"/>
      <c r="W746" s="13"/>
      <c r="X746" s="13"/>
      <c r="Y746" s="13"/>
      <c r="Z746" s="13"/>
      <c r="AA746" s="13"/>
      <c r="AB746" s="13"/>
      <c r="AC746" s="13"/>
      <c r="AD746" s="13"/>
      <c r="AE746" s="13"/>
      <c r="AT746" s="244" t="s">
        <v>238</v>
      </c>
      <c r="AU746" s="244" t="s">
        <v>78</v>
      </c>
      <c r="AV746" s="13" t="s">
        <v>76</v>
      </c>
      <c r="AW746" s="13" t="s">
        <v>31</v>
      </c>
      <c r="AX746" s="13" t="s">
        <v>69</v>
      </c>
      <c r="AY746" s="244" t="s">
        <v>225</v>
      </c>
    </row>
    <row r="747" s="13" customFormat="1">
      <c r="A747" s="13"/>
      <c r="B747" s="235"/>
      <c r="C747" s="236"/>
      <c r="D747" s="233" t="s">
        <v>238</v>
      </c>
      <c r="E747" s="237" t="s">
        <v>19</v>
      </c>
      <c r="F747" s="238" t="s">
        <v>355</v>
      </c>
      <c r="G747" s="236"/>
      <c r="H747" s="237" t="s">
        <v>19</v>
      </c>
      <c r="I747" s="239"/>
      <c r="J747" s="236"/>
      <c r="K747" s="236"/>
      <c r="L747" s="240"/>
      <c r="M747" s="241"/>
      <c r="N747" s="242"/>
      <c r="O747" s="242"/>
      <c r="P747" s="242"/>
      <c r="Q747" s="242"/>
      <c r="R747" s="242"/>
      <c r="S747" s="242"/>
      <c r="T747" s="243"/>
      <c r="U747" s="13"/>
      <c r="V747" s="13"/>
      <c r="W747" s="13"/>
      <c r="X747" s="13"/>
      <c r="Y747" s="13"/>
      <c r="Z747" s="13"/>
      <c r="AA747" s="13"/>
      <c r="AB747" s="13"/>
      <c r="AC747" s="13"/>
      <c r="AD747" s="13"/>
      <c r="AE747" s="13"/>
      <c r="AT747" s="244" t="s">
        <v>238</v>
      </c>
      <c r="AU747" s="244" t="s">
        <v>78</v>
      </c>
      <c r="AV747" s="13" t="s">
        <v>76</v>
      </c>
      <c r="AW747" s="13" t="s">
        <v>31</v>
      </c>
      <c r="AX747" s="13" t="s">
        <v>69</v>
      </c>
      <c r="AY747" s="244" t="s">
        <v>225</v>
      </c>
    </row>
    <row r="748" s="14" customFormat="1">
      <c r="A748" s="14"/>
      <c r="B748" s="245"/>
      <c r="C748" s="246"/>
      <c r="D748" s="233" t="s">
        <v>238</v>
      </c>
      <c r="E748" s="247" t="s">
        <v>19</v>
      </c>
      <c r="F748" s="248" t="s">
        <v>975</v>
      </c>
      <c r="G748" s="246"/>
      <c r="H748" s="249">
        <v>4.04</v>
      </c>
      <c r="I748" s="250"/>
      <c r="J748" s="246"/>
      <c r="K748" s="246"/>
      <c r="L748" s="251"/>
      <c r="M748" s="252"/>
      <c r="N748" s="253"/>
      <c r="O748" s="253"/>
      <c r="P748" s="253"/>
      <c r="Q748" s="253"/>
      <c r="R748" s="253"/>
      <c r="S748" s="253"/>
      <c r="T748" s="254"/>
      <c r="U748" s="14"/>
      <c r="V748" s="14"/>
      <c r="W748" s="14"/>
      <c r="X748" s="14"/>
      <c r="Y748" s="14"/>
      <c r="Z748" s="14"/>
      <c r="AA748" s="14"/>
      <c r="AB748" s="14"/>
      <c r="AC748" s="14"/>
      <c r="AD748" s="14"/>
      <c r="AE748" s="14"/>
      <c r="AT748" s="255" t="s">
        <v>238</v>
      </c>
      <c r="AU748" s="255" t="s">
        <v>78</v>
      </c>
      <c r="AV748" s="14" t="s">
        <v>78</v>
      </c>
      <c r="AW748" s="14" t="s">
        <v>31</v>
      </c>
      <c r="AX748" s="14" t="s">
        <v>69</v>
      </c>
      <c r="AY748" s="255" t="s">
        <v>225</v>
      </c>
    </row>
    <row r="749" s="13" customFormat="1">
      <c r="A749" s="13"/>
      <c r="B749" s="235"/>
      <c r="C749" s="236"/>
      <c r="D749" s="233" t="s">
        <v>238</v>
      </c>
      <c r="E749" s="237" t="s">
        <v>19</v>
      </c>
      <c r="F749" s="238" t="s">
        <v>357</v>
      </c>
      <c r="G749" s="236"/>
      <c r="H749" s="237" t="s">
        <v>19</v>
      </c>
      <c r="I749" s="239"/>
      <c r="J749" s="236"/>
      <c r="K749" s="236"/>
      <c r="L749" s="240"/>
      <c r="M749" s="241"/>
      <c r="N749" s="242"/>
      <c r="O749" s="242"/>
      <c r="P749" s="242"/>
      <c r="Q749" s="242"/>
      <c r="R749" s="242"/>
      <c r="S749" s="242"/>
      <c r="T749" s="243"/>
      <c r="U749" s="13"/>
      <c r="V749" s="13"/>
      <c r="W749" s="13"/>
      <c r="X749" s="13"/>
      <c r="Y749" s="13"/>
      <c r="Z749" s="13"/>
      <c r="AA749" s="13"/>
      <c r="AB749" s="13"/>
      <c r="AC749" s="13"/>
      <c r="AD749" s="13"/>
      <c r="AE749" s="13"/>
      <c r="AT749" s="244" t="s">
        <v>238</v>
      </c>
      <c r="AU749" s="244" t="s">
        <v>78</v>
      </c>
      <c r="AV749" s="13" t="s">
        <v>76</v>
      </c>
      <c r="AW749" s="13" t="s">
        <v>31</v>
      </c>
      <c r="AX749" s="13" t="s">
        <v>69</v>
      </c>
      <c r="AY749" s="244" t="s">
        <v>225</v>
      </c>
    </row>
    <row r="750" s="14" customFormat="1">
      <c r="A750" s="14"/>
      <c r="B750" s="245"/>
      <c r="C750" s="246"/>
      <c r="D750" s="233" t="s">
        <v>238</v>
      </c>
      <c r="E750" s="247" t="s">
        <v>19</v>
      </c>
      <c r="F750" s="248" t="s">
        <v>232</v>
      </c>
      <c r="G750" s="246"/>
      <c r="H750" s="249">
        <v>4</v>
      </c>
      <c r="I750" s="250"/>
      <c r="J750" s="246"/>
      <c r="K750" s="246"/>
      <c r="L750" s="251"/>
      <c r="M750" s="252"/>
      <c r="N750" s="253"/>
      <c r="O750" s="253"/>
      <c r="P750" s="253"/>
      <c r="Q750" s="253"/>
      <c r="R750" s="253"/>
      <c r="S750" s="253"/>
      <c r="T750" s="254"/>
      <c r="U750" s="14"/>
      <c r="V750" s="14"/>
      <c r="W750" s="14"/>
      <c r="X750" s="14"/>
      <c r="Y750" s="14"/>
      <c r="Z750" s="14"/>
      <c r="AA750" s="14"/>
      <c r="AB750" s="14"/>
      <c r="AC750" s="14"/>
      <c r="AD750" s="14"/>
      <c r="AE750" s="14"/>
      <c r="AT750" s="255" t="s">
        <v>238</v>
      </c>
      <c r="AU750" s="255" t="s">
        <v>78</v>
      </c>
      <c r="AV750" s="14" t="s">
        <v>78</v>
      </c>
      <c r="AW750" s="14" t="s">
        <v>31</v>
      </c>
      <c r="AX750" s="14" t="s">
        <v>69</v>
      </c>
      <c r="AY750" s="255" t="s">
        <v>225</v>
      </c>
    </row>
    <row r="751" s="16" customFormat="1">
      <c r="A751" s="16"/>
      <c r="B751" s="267"/>
      <c r="C751" s="268"/>
      <c r="D751" s="233" t="s">
        <v>238</v>
      </c>
      <c r="E751" s="269" t="s">
        <v>19</v>
      </c>
      <c r="F751" s="270" t="s">
        <v>245</v>
      </c>
      <c r="G751" s="268"/>
      <c r="H751" s="271">
        <v>8.0399999999999991</v>
      </c>
      <c r="I751" s="272"/>
      <c r="J751" s="268"/>
      <c r="K751" s="268"/>
      <c r="L751" s="273"/>
      <c r="M751" s="274"/>
      <c r="N751" s="275"/>
      <c r="O751" s="275"/>
      <c r="P751" s="275"/>
      <c r="Q751" s="275"/>
      <c r="R751" s="275"/>
      <c r="S751" s="275"/>
      <c r="T751" s="276"/>
      <c r="U751" s="16"/>
      <c r="V751" s="16"/>
      <c r="W751" s="16"/>
      <c r="X751" s="16"/>
      <c r="Y751" s="16"/>
      <c r="Z751" s="16"/>
      <c r="AA751" s="16"/>
      <c r="AB751" s="16"/>
      <c r="AC751" s="16"/>
      <c r="AD751" s="16"/>
      <c r="AE751" s="16"/>
      <c r="AT751" s="277" t="s">
        <v>238</v>
      </c>
      <c r="AU751" s="277" t="s">
        <v>78</v>
      </c>
      <c r="AV751" s="16" t="s">
        <v>232</v>
      </c>
      <c r="AW751" s="16" t="s">
        <v>31</v>
      </c>
      <c r="AX751" s="16" t="s">
        <v>76</v>
      </c>
      <c r="AY751" s="277" t="s">
        <v>225</v>
      </c>
    </row>
    <row r="752" s="2" customFormat="1" ht="21.75" customHeight="1">
      <c r="A752" s="39"/>
      <c r="B752" s="40"/>
      <c r="C752" s="215" t="s">
        <v>976</v>
      </c>
      <c r="D752" s="215" t="s">
        <v>227</v>
      </c>
      <c r="E752" s="216" t="s">
        <v>977</v>
      </c>
      <c r="F752" s="217" t="s">
        <v>978</v>
      </c>
      <c r="G752" s="218" t="s">
        <v>326</v>
      </c>
      <c r="H752" s="219">
        <v>8.0399999999999991</v>
      </c>
      <c r="I752" s="220"/>
      <c r="J752" s="221">
        <f>ROUND(I752*H752,2)</f>
        <v>0</v>
      </c>
      <c r="K752" s="217" t="s">
        <v>249</v>
      </c>
      <c r="L752" s="45"/>
      <c r="M752" s="222" t="s">
        <v>19</v>
      </c>
      <c r="N752" s="223" t="s">
        <v>40</v>
      </c>
      <c r="O752" s="85"/>
      <c r="P752" s="224">
        <f>O752*H752</f>
        <v>0</v>
      </c>
      <c r="Q752" s="224">
        <v>0.00054000000000000001</v>
      </c>
      <c r="R752" s="224">
        <f>Q752*H752</f>
        <v>0.0043415999999999993</v>
      </c>
      <c r="S752" s="224">
        <v>0</v>
      </c>
      <c r="T752" s="225">
        <f>S752*H752</f>
        <v>0</v>
      </c>
      <c r="U752" s="39"/>
      <c r="V752" s="39"/>
      <c r="W752" s="39"/>
      <c r="X752" s="39"/>
      <c r="Y752" s="39"/>
      <c r="Z752" s="39"/>
      <c r="AA752" s="39"/>
      <c r="AB752" s="39"/>
      <c r="AC752" s="39"/>
      <c r="AD752" s="39"/>
      <c r="AE752" s="39"/>
      <c r="AR752" s="226" t="s">
        <v>347</v>
      </c>
      <c r="AT752" s="226" t="s">
        <v>227</v>
      </c>
      <c r="AU752" s="226" t="s">
        <v>78</v>
      </c>
      <c r="AY752" s="18" t="s">
        <v>225</v>
      </c>
      <c r="BE752" s="227">
        <f>IF(N752="základní",J752,0)</f>
        <v>0</v>
      </c>
      <c r="BF752" s="227">
        <f>IF(N752="snížená",J752,0)</f>
        <v>0</v>
      </c>
      <c r="BG752" s="227">
        <f>IF(N752="zákl. přenesená",J752,0)</f>
        <v>0</v>
      </c>
      <c r="BH752" s="227">
        <f>IF(N752="sníž. přenesená",J752,0)</f>
        <v>0</v>
      </c>
      <c r="BI752" s="227">
        <f>IF(N752="nulová",J752,0)</f>
        <v>0</v>
      </c>
      <c r="BJ752" s="18" t="s">
        <v>76</v>
      </c>
      <c r="BK752" s="227">
        <f>ROUND(I752*H752,2)</f>
        <v>0</v>
      </c>
      <c r="BL752" s="18" t="s">
        <v>347</v>
      </c>
      <c r="BM752" s="226" t="s">
        <v>979</v>
      </c>
    </row>
    <row r="753" s="2" customFormat="1">
      <c r="A753" s="39"/>
      <c r="B753" s="40"/>
      <c r="C753" s="41"/>
      <c r="D753" s="228" t="s">
        <v>234</v>
      </c>
      <c r="E753" s="41"/>
      <c r="F753" s="229" t="s">
        <v>980</v>
      </c>
      <c r="G753" s="41"/>
      <c r="H753" s="41"/>
      <c r="I753" s="230"/>
      <c r="J753" s="41"/>
      <c r="K753" s="41"/>
      <c r="L753" s="45"/>
      <c r="M753" s="231"/>
      <c r="N753" s="232"/>
      <c r="O753" s="85"/>
      <c r="P753" s="85"/>
      <c r="Q753" s="85"/>
      <c r="R753" s="85"/>
      <c r="S753" s="85"/>
      <c r="T753" s="86"/>
      <c r="U753" s="39"/>
      <c r="V753" s="39"/>
      <c r="W753" s="39"/>
      <c r="X753" s="39"/>
      <c r="Y753" s="39"/>
      <c r="Z753" s="39"/>
      <c r="AA753" s="39"/>
      <c r="AB753" s="39"/>
      <c r="AC753" s="39"/>
      <c r="AD753" s="39"/>
      <c r="AE753" s="39"/>
      <c r="AT753" s="18" t="s">
        <v>234</v>
      </c>
      <c r="AU753" s="18" t="s">
        <v>78</v>
      </c>
    </row>
    <row r="754" s="2" customFormat="1">
      <c r="A754" s="39"/>
      <c r="B754" s="40"/>
      <c r="C754" s="41"/>
      <c r="D754" s="233" t="s">
        <v>236</v>
      </c>
      <c r="E754" s="41"/>
      <c r="F754" s="234" t="s">
        <v>973</v>
      </c>
      <c r="G754" s="41"/>
      <c r="H754" s="41"/>
      <c r="I754" s="230"/>
      <c r="J754" s="41"/>
      <c r="K754" s="41"/>
      <c r="L754" s="45"/>
      <c r="M754" s="231"/>
      <c r="N754" s="232"/>
      <c r="O754" s="85"/>
      <c r="P754" s="85"/>
      <c r="Q754" s="85"/>
      <c r="R754" s="85"/>
      <c r="S754" s="85"/>
      <c r="T754" s="86"/>
      <c r="U754" s="39"/>
      <c r="V754" s="39"/>
      <c r="W754" s="39"/>
      <c r="X754" s="39"/>
      <c r="Y754" s="39"/>
      <c r="Z754" s="39"/>
      <c r="AA754" s="39"/>
      <c r="AB754" s="39"/>
      <c r="AC754" s="39"/>
      <c r="AD754" s="39"/>
      <c r="AE754" s="39"/>
      <c r="AT754" s="18" t="s">
        <v>236</v>
      </c>
      <c r="AU754" s="18" t="s">
        <v>78</v>
      </c>
    </row>
    <row r="755" s="13" customFormat="1">
      <c r="A755" s="13"/>
      <c r="B755" s="235"/>
      <c r="C755" s="236"/>
      <c r="D755" s="233" t="s">
        <v>238</v>
      </c>
      <c r="E755" s="237" t="s">
        <v>19</v>
      </c>
      <c r="F755" s="238" t="s">
        <v>974</v>
      </c>
      <c r="G755" s="236"/>
      <c r="H755" s="237" t="s">
        <v>19</v>
      </c>
      <c r="I755" s="239"/>
      <c r="J755" s="236"/>
      <c r="K755" s="236"/>
      <c r="L755" s="240"/>
      <c r="M755" s="241"/>
      <c r="N755" s="242"/>
      <c r="O755" s="242"/>
      <c r="P755" s="242"/>
      <c r="Q755" s="242"/>
      <c r="R755" s="242"/>
      <c r="S755" s="242"/>
      <c r="T755" s="243"/>
      <c r="U755" s="13"/>
      <c r="V755" s="13"/>
      <c r="W755" s="13"/>
      <c r="X755" s="13"/>
      <c r="Y755" s="13"/>
      <c r="Z755" s="13"/>
      <c r="AA755" s="13"/>
      <c r="AB755" s="13"/>
      <c r="AC755" s="13"/>
      <c r="AD755" s="13"/>
      <c r="AE755" s="13"/>
      <c r="AT755" s="244" t="s">
        <v>238</v>
      </c>
      <c r="AU755" s="244" t="s">
        <v>78</v>
      </c>
      <c r="AV755" s="13" t="s">
        <v>76</v>
      </c>
      <c r="AW755" s="13" t="s">
        <v>31</v>
      </c>
      <c r="AX755" s="13" t="s">
        <v>69</v>
      </c>
      <c r="AY755" s="244" t="s">
        <v>225</v>
      </c>
    </row>
    <row r="756" s="13" customFormat="1">
      <c r="A756" s="13"/>
      <c r="B756" s="235"/>
      <c r="C756" s="236"/>
      <c r="D756" s="233" t="s">
        <v>238</v>
      </c>
      <c r="E756" s="237" t="s">
        <v>19</v>
      </c>
      <c r="F756" s="238" t="s">
        <v>355</v>
      </c>
      <c r="G756" s="236"/>
      <c r="H756" s="237" t="s">
        <v>19</v>
      </c>
      <c r="I756" s="239"/>
      <c r="J756" s="236"/>
      <c r="K756" s="236"/>
      <c r="L756" s="240"/>
      <c r="M756" s="241"/>
      <c r="N756" s="242"/>
      <c r="O756" s="242"/>
      <c r="P756" s="242"/>
      <c r="Q756" s="242"/>
      <c r="R756" s="242"/>
      <c r="S756" s="242"/>
      <c r="T756" s="243"/>
      <c r="U756" s="13"/>
      <c r="V756" s="13"/>
      <c r="W756" s="13"/>
      <c r="X756" s="13"/>
      <c r="Y756" s="13"/>
      <c r="Z756" s="13"/>
      <c r="AA756" s="13"/>
      <c r="AB756" s="13"/>
      <c r="AC756" s="13"/>
      <c r="AD756" s="13"/>
      <c r="AE756" s="13"/>
      <c r="AT756" s="244" t="s">
        <v>238</v>
      </c>
      <c r="AU756" s="244" t="s">
        <v>78</v>
      </c>
      <c r="AV756" s="13" t="s">
        <v>76</v>
      </c>
      <c r="AW756" s="13" t="s">
        <v>31</v>
      </c>
      <c r="AX756" s="13" t="s">
        <v>69</v>
      </c>
      <c r="AY756" s="244" t="s">
        <v>225</v>
      </c>
    </row>
    <row r="757" s="14" customFormat="1">
      <c r="A757" s="14"/>
      <c r="B757" s="245"/>
      <c r="C757" s="246"/>
      <c r="D757" s="233" t="s">
        <v>238</v>
      </c>
      <c r="E757" s="247" t="s">
        <v>19</v>
      </c>
      <c r="F757" s="248" t="s">
        <v>975</v>
      </c>
      <c r="G757" s="246"/>
      <c r="H757" s="249">
        <v>4.04</v>
      </c>
      <c r="I757" s="250"/>
      <c r="J757" s="246"/>
      <c r="K757" s="246"/>
      <c r="L757" s="251"/>
      <c r="M757" s="252"/>
      <c r="N757" s="253"/>
      <c r="O757" s="253"/>
      <c r="P757" s="253"/>
      <c r="Q757" s="253"/>
      <c r="R757" s="253"/>
      <c r="S757" s="253"/>
      <c r="T757" s="254"/>
      <c r="U757" s="14"/>
      <c r="V757" s="14"/>
      <c r="W757" s="14"/>
      <c r="X757" s="14"/>
      <c r="Y757" s="14"/>
      <c r="Z757" s="14"/>
      <c r="AA757" s="14"/>
      <c r="AB757" s="14"/>
      <c r="AC757" s="14"/>
      <c r="AD757" s="14"/>
      <c r="AE757" s="14"/>
      <c r="AT757" s="255" t="s">
        <v>238</v>
      </c>
      <c r="AU757" s="255" t="s">
        <v>78</v>
      </c>
      <c r="AV757" s="14" t="s">
        <v>78</v>
      </c>
      <c r="AW757" s="14" t="s">
        <v>31</v>
      </c>
      <c r="AX757" s="14" t="s">
        <v>69</v>
      </c>
      <c r="AY757" s="255" t="s">
        <v>225</v>
      </c>
    </row>
    <row r="758" s="13" customFormat="1">
      <c r="A758" s="13"/>
      <c r="B758" s="235"/>
      <c r="C758" s="236"/>
      <c r="D758" s="233" t="s">
        <v>238</v>
      </c>
      <c r="E758" s="237" t="s">
        <v>19</v>
      </c>
      <c r="F758" s="238" t="s">
        <v>357</v>
      </c>
      <c r="G758" s="236"/>
      <c r="H758" s="237" t="s">
        <v>19</v>
      </c>
      <c r="I758" s="239"/>
      <c r="J758" s="236"/>
      <c r="K758" s="236"/>
      <c r="L758" s="240"/>
      <c r="M758" s="241"/>
      <c r="N758" s="242"/>
      <c r="O758" s="242"/>
      <c r="P758" s="242"/>
      <c r="Q758" s="242"/>
      <c r="R758" s="242"/>
      <c r="S758" s="242"/>
      <c r="T758" s="243"/>
      <c r="U758" s="13"/>
      <c r="V758" s="13"/>
      <c r="W758" s="13"/>
      <c r="X758" s="13"/>
      <c r="Y758" s="13"/>
      <c r="Z758" s="13"/>
      <c r="AA758" s="13"/>
      <c r="AB758" s="13"/>
      <c r="AC758" s="13"/>
      <c r="AD758" s="13"/>
      <c r="AE758" s="13"/>
      <c r="AT758" s="244" t="s">
        <v>238</v>
      </c>
      <c r="AU758" s="244" t="s">
        <v>78</v>
      </c>
      <c r="AV758" s="13" t="s">
        <v>76</v>
      </c>
      <c r="AW758" s="13" t="s">
        <v>31</v>
      </c>
      <c r="AX758" s="13" t="s">
        <v>69</v>
      </c>
      <c r="AY758" s="244" t="s">
        <v>225</v>
      </c>
    </row>
    <row r="759" s="14" customFormat="1">
      <c r="A759" s="14"/>
      <c r="B759" s="245"/>
      <c r="C759" s="246"/>
      <c r="D759" s="233" t="s">
        <v>238</v>
      </c>
      <c r="E759" s="247" t="s">
        <v>19</v>
      </c>
      <c r="F759" s="248" t="s">
        <v>232</v>
      </c>
      <c r="G759" s="246"/>
      <c r="H759" s="249">
        <v>4</v>
      </c>
      <c r="I759" s="250"/>
      <c r="J759" s="246"/>
      <c r="K759" s="246"/>
      <c r="L759" s="251"/>
      <c r="M759" s="252"/>
      <c r="N759" s="253"/>
      <c r="O759" s="253"/>
      <c r="P759" s="253"/>
      <c r="Q759" s="253"/>
      <c r="R759" s="253"/>
      <c r="S759" s="253"/>
      <c r="T759" s="254"/>
      <c r="U759" s="14"/>
      <c r="V759" s="14"/>
      <c r="W759" s="14"/>
      <c r="X759" s="14"/>
      <c r="Y759" s="14"/>
      <c r="Z759" s="14"/>
      <c r="AA759" s="14"/>
      <c r="AB759" s="14"/>
      <c r="AC759" s="14"/>
      <c r="AD759" s="14"/>
      <c r="AE759" s="14"/>
      <c r="AT759" s="255" t="s">
        <v>238</v>
      </c>
      <c r="AU759" s="255" t="s">
        <v>78</v>
      </c>
      <c r="AV759" s="14" t="s">
        <v>78</v>
      </c>
      <c r="AW759" s="14" t="s">
        <v>31</v>
      </c>
      <c r="AX759" s="14" t="s">
        <v>69</v>
      </c>
      <c r="AY759" s="255" t="s">
        <v>225</v>
      </c>
    </row>
    <row r="760" s="16" customFormat="1">
      <c r="A760" s="16"/>
      <c r="B760" s="267"/>
      <c r="C760" s="268"/>
      <c r="D760" s="233" t="s">
        <v>238</v>
      </c>
      <c r="E760" s="269" t="s">
        <v>19</v>
      </c>
      <c r="F760" s="270" t="s">
        <v>245</v>
      </c>
      <c r="G760" s="268"/>
      <c r="H760" s="271">
        <v>8.0399999999999991</v>
      </c>
      <c r="I760" s="272"/>
      <c r="J760" s="268"/>
      <c r="K760" s="268"/>
      <c r="L760" s="273"/>
      <c r="M760" s="274"/>
      <c r="N760" s="275"/>
      <c r="O760" s="275"/>
      <c r="P760" s="275"/>
      <c r="Q760" s="275"/>
      <c r="R760" s="275"/>
      <c r="S760" s="275"/>
      <c r="T760" s="276"/>
      <c r="U760" s="16"/>
      <c r="V760" s="16"/>
      <c r="W760" s="16"/>
      <c r="X760" s="16"/>
      <c r="Y760" s="16"/>
      <c r="Z760" s="16"/>
      <c r="AA760" s="16"/>
      <c r="AB760" s="16"/>
      <c r="AC760" s="16"/>
      <c r="AD760" s="16"/>
      <c r="AE760" s="16"/>
      <c r="AT760" s="277" t="s">
        <v>238</v>
      </c>
      <c r="AU760" s="277" t="s">
        <v>78</v>
      </c>
      <c r="AV760" s="16" t="s">
        <v>232</v>
      </c>
      <c r="AW760" s="16" t="s">
        <v>31</v>
      </c>
      <c r="AX760" s="16" t="s">
        <v>76</v>
      </c>
      <c r="AY760" s="277" t="s">
        <v>225</v>
      </c>
    </row>
    <row r="761" s="2" customFormat="1" ht="24.15" customHeight="1">
      <c r="A761" s="39"/>
      <c r="B761" s="40"/>
      <c r="C761" s="215" t="s">
        <v>981</v>
      </c>
      <c r="D761" s="215" t="s">
        <v>227</v>
      </c>
      <c r="E761" s="216" t="s">
        <v>982</v>
      </c>
      <c r="F761" s="217" t="s">
        <v>983</v>
      </c>
      <c r="G761" s="218" t="s">
        <v>326</v>
      </c>
      <c r="H761" s="219">
        <v>58.200000000000003</v>
      </c>
      <c r="I761" s="220"/>
      <c r="J761" s="221">
        <f>ROUND(I761*H761,2)</f>
        <v>0</v>
      </c>
      <c r="K761" s="217" t="s">
        <v>249</v>
      </c>
      <c r="L761" s="45"/>
      <c r="M761" s="222" t="s">
        <v>19</v>
      </c>
      <c r="N761" s="223" t="s">
        <v>40</v>
      </c>
      <c r="O761" s="85"/>
      <c r="P761" s="224">
        <f>O761*H761</f>
        <v>0</v>
      </c>
      <c r="Q761" s="224">
        <v>0.00108</v>
      </c>
      <c r="R761" s="224">
        <f>Q761*H761</f>
        <v>0.062856000000000009</v>
      </c>
      <c r="S761" s="224">
        <v>0</v>
      </c>
      <c r="T761" s="225">
        <f>S761*H761</f>
        <v>0</v>
      </c>
      <c r="U761" s="39"/>
      <c r="V761" s="39"/>
      <c r="W761" s="39"/>
      <c r="X761" s="39"/>
      <c r="Y761" s="39"/>
      <c r="Z761" s="39"/>
      <c r="AA761" s="39"/>
      <c r="AB761" s="39"/>
      <c r="AC761" s="39"/>
      <c r="AD761" s="39"/>
      <c r="AE761" s="39"/>
      <c r="AR761" s="226" t="s">
        <v>347</v>
      </c>
      <c r="AT761" s="226" t="s">
        <v>227</v>
      </c>
      <c r="AU761" s="226" t="s">
        <v>78</v>
      </c>
      <c r="AY761" s="18" t="s">
        <v>225</v>
      </c>
      <c r="BE761" s="227">
        <f>IF(N761="základní",J761,0)</f>
        <v>0</v>
      </c>
      <c r="BF761" s="227">
        <f>IF(N761="snížená",J761,0)</f>
        <v>0</v>
      </c>
      <c r="BG761" s="227">
        <f>IF(N761="zákl. přenesená",J761,0)</f>
        <v>0</v>
      </c>
      <c r="BH761" s="227">
        <f>IF(N761="sníž. přenesená",J761,0)</f>
        <v>0</v>
      </c>
      <c r="BI761" s="227">
        <f>IF(N761="nulová",J761,0)</f>
        <v>0</v>
      </c>
      <c r="BJ761" s="18" t="s">
        <v>76</v>
      </c>
      <c r="BK761" s="227">
        <f>ROUND(I761*H761,2)</f>
        <v>0</v>
      </c>
      <c r="BL761" s="18" t="s">
        <v>347</v>
      </c>
      <c r="BM761" s="226" t="s">
        <v>984</v>
      </c>
    </row>
    <row r="762" s="2" customFormat="1">
      <c r="A762" s="39"/>
      <c r="B762" s="40"/>
      <c r="C762" s="41"/>
      <c r="D762" s="228" t="s">
        <v>234</v>
      </c>
      <c r="E762" s="41"/>
      <c r="F762" s="229" t="s">
        <v>985</v>
      </c>
      <c r="G762" s="41"/>
      <c r="H762" s="41"/>
      <c r="I762" s="230"/>
      <c r="J762" s="41"/>
      <c r="K762" s="41"/>
      <c r="L762" s="45"/>
      <c r="M762" s="231"/>
      <c r="N762" s="232"/>
      <c r="O762" s="85"/>
      <c r="P762" s="85"/>
      <c r="Q762" s="85"/>
      <c r="R762" s="85"/>
      <c r="S762" s="85"/>
      <c r="T762" s="86"/>
      <c r="U762" s="39"/>
      <c r="V762" s="39"/>
      <c r="W762" s="39"/>
      <c r="X762" s="39"/>
      <c r="Y762" s="39"/>
      <c r="Z762" s="39"/>
      <c r="AA762" s="39"/>
      <c r="AB762" s="39"/>
      <c r="AC762" s="39"/>
      <c r="AD762" s="39"/>
      <c r="AE762" s="39"/>
      <c r="AT762" s="18" t="s">
        <v>234</v>
      </c>
      <c r="AU762" s="18" t="s">
        <v>78</v>
      </c>
    </row>
    <row r="763" s="2" customFormat="1">
      <c r="A763" s="39"/>
      <c r="B763" s="40"/>
      <c r="C763" s="41"/>
      <c r="D763" s="233" t="s">
        <v>236</v>
      </c>
      <c r="E763" s="41"/>
      <c r="F763" s="234" t="s">
        <v>973</v>
      </c>
      <c r="G763" s="41"/>
      <c r="H763" s="41"/>
      <c r="I763" s="230"/>
      <c r="J763" s="41"/>
      <c r="K763" s="41"/>
      <c r="L763" s="45"/>
      <c r="M763" s="231"/>
      <c r="N763" s="232"/>
      <c r="O763" s="85"/>
      <c r="P763" s="85"/>
      <c r="Q763" s="85"/>
      <c r="R763" s="85"/>
      <c r="S763" s="85"/>
      <c r="T763" s="86"/>
      <c r="U763" s="39"/>
      <c r="V763" s="39"/>
      <c r="W763" s="39"/>
      <c r="X763" s="39"/>
      <c r="Y763" s="39"/>
      <c r="Z763" s="39"/>
      <c r="AA763" s="39"/>
      <c r="AB763" s="39"/>
      <c r="AC763" s="39"/>
      <c r="AD763" s="39"/>
      <c r="AE763" s="39"/>
      <c r="AT763" s="18" t="s">
        <v>236</v>
      </c>
      <c r="AU763" s="18" t="s">
        <v>78</v>
      </c>
    </row>
    <row r="764" s="13" customFormat="1">
      <c r="A764" s="13"/>
      <c r="B764" s="235"/>
      <c r="C764" s="236"/>
      <c r="D764" s="233" t="s">
        <v>238</v>
      </c>
      <c r="E764" s="237" t="s">
        <v>19</v>
      </c>
      <c r="F764" s="238" t="s">
        <v>986</v>
      </c>
      <c r="G764" s="236"/>
      <c r="H764" s="237" t="s">
        <v>19</v>
      </c>
      <c r="I764" s="239"/>
      <c r="J764" s="236"/>
      <c r="K764" s="236"/>
      <c r="L764" s="240"/>
      <c r="M764" s="241"/>
      <c r="N764" s="242"/>
      <c r="O764" s="242"/>
      <c r="P764" s="242"/>
      <c r="Q764" s="242"/>
      <c r="R764" s="242"/>
      <c r="S764" s="242"/>
      <c r="T764" s="243"/>
      <c r="U764" s="13"/>
      <c r="V764" s="13"/>
      <c r="W764" s="13"/>
      <c r="X764" s="13"/>
      <c r="Y764" s="13"/>
      <c r="Z764" s="13"/>
      <c r="AA764" s="13"/>
      <c r="AB764" s="13"/>
      <c r="AC764" s="13"/>
      <c r="AD764" s="13"/>
      <c r="AE764" s="13"/>
      <c r="AT764" s="244" t="s">
        <v>238</v>
      </c>
      <c r="AU764" s="244" t="s">
        <v>78</v>
      </c>
      <c r="AV764" s="13" t="s">
        <v>76</v>
      </c>
      <c r="AW764" s="13" t="s">
        <v>31</v>
      </c>
      <c r="AX764" s="13" t="s">
        <v>69</v>
      </c>
      <c r="AY764" s="244" t="s">
        <v>225</v>
      </c>
    </row>
    <row r="765" s="14" customFormat="1">
      <c r="A765" s="14"/>
      <c r="B765" s="245"/>
      <c r="C765" s="246"/>
      <c r="D765" s="233" t="s">
        <v>238</v>
      </c>
      <c r="E765" s="247" t="s">
        <v>19</v>
      </c>
      <c r="F765" s="248" t="s">
        <v>688</v>
      </c>
      <c r="G765" s="246"/>
      <c r="H765" s="249">
        <v>27.640000000000001</v>
      </c>
      <c r="I765" s="250"/>
      <c r="J765" s="246"/>
      <c r="K765" s="246"/>
      <c r="L765" s="251"/>
      <c r="M765" s="252"/>
      <c r="N765" s="253"/>
      <c r="O765" s="253"/>
      <c r="P765" s="253"/>
      <c r="Q765" s="253"/>
      <c r="R765" s="253"/>
      <c r="S765" s="253"/>
      <c r="T765" s="254"/>
      <c r="U765" s="14"/>
      <c r="V765" s="14"/>
      <c r="W765" s="14"/>
      <c r="X765" s="14"/>
      <c r="Y765" s="14"/>
      <c r="Z765" s="14"/>
      <c r="AA765" s="14"/>
      <c r="AB765" s="14"/>
      <c r="AC765" s="14"/>
      <c r="AD765" s="14"/>
      <c r="AE765" s="14"/>
      <c r="AT765" s="255" t="s">
        <v>238</v>
      </c>
      <c r="AU765" s="255" t="s">
        <v>78</v>
      </c>
      <c r="AV765" s="14" t="s">
        <v>78</v>
      </c>
      <c r="AW765" s="14" t="s">
        <v>31</v>
      </c>
      <c r="AX765" s="14" t="s">
        <v>69</v>
      </c>
      <c r="AY765" s="255" t="s">
        <v>225</v>
      </c>
    </row>
    <row r="766" s="13" customFormat="1">
      <c r="A766" s="13"/>
      <c r="B766" s="235"/>
      <c r="C766" s="236"/>
      <c r="D766" s="233" t="s">
        <v>238</v>
      </c>
      <c r="E766" s="237" t="s">
        <v>19</v>
      </c>
      <c r="F766" s="238" t="s">
        <v>987</v>
      </c>
      <c r="G766" s="236"/>
      <c r="H766" s="237" t="s">
        <v>19</v>
      </c>
      <c r="I766" s="239"/>
      <c r="J766" s="236"/>
      <c r="K766" s="236"/>
      <c r="L766" s="240"/>
      <c r="M766" s="241"/>
      <c r="N766" s="242"/>
      <c r="O766" s="242"/>
      <c r="P766" s="242"/>
      <c r="Q766" s="242"/>
      <c r="R766" s="242"/>
      <c r="S766" s="242"/>
      <c r="T766" s="243"/>
      <c r="U766" s="13"/>
      <c r="V766" s="13"/>
      <c r="W766" s="13"/>
      <c r="X766" s="13"/>
      <c r="Y766" s="13"/>
      <c r="Z766" s="13"/>
      <c r="AA766" s="13"/>
      <c r="AB766" s="13"/>
      <c r="AC766" s="13"/>
      <c r="AD766" s="13"/>
      <c r="AE766" s="13"/>
      <c r="AT766" s="244" t="s">
        <v>238</v>
      </c>
      <c r="AU766" s="244" t="s">
        <v>78</v>
      </c>
      <c r="AV766" s="13" t="s">
        <v>76</v>
      </c>
      <c r="AW766" s="13" t="s">
        <v>31</v>
      </c>
      <c r="AX766" s="13" t="s">
        <v>69</v>
      </c>
      <c r="AY766" s="244" t="s">
        <v>225</v>
      </c>
    </row>
    <row r="767" s="14" customFormat="1">
      <c r="A767" s="14"/>
      <c r="B767" s="245"/>
      <c r="C767" s="246"/>
      <c r="D767" s="233" t="s">
        <v>238</v>
      </c>
      <c r="E767" s="247" t="s">
        <v>19</v>
      </c>
      <c r="F767" s="248" t="s">
        <v>988</v>
      </c>
      <c r="G767" s="246"/>
      <c r="H767" s="249">
        <v>24.559999999999999</v>
      </c>
      <c r="I767" s="250"/>
      <c r="J767" s="246"/>
      <c r="K767" s="246"/>
      <c r="L767" s="251"/>
      <c r="M767" s="252"/>
      <c r="N767" s="253"/>
      <c r="O767" s="253"/>
      <c r="P767" s="253"/>
      <c r="Q767" s="253"/>
      <c r="R767" s="253"/>
      <c r="S767" s="253"/>
      <c r="T767" s="254"/>
      <c r="U767" s="14"/>
      <c r="V767" s="14"/>
      <c r="W767" s="14"/>
      <c r="X767" s="14"/>
      <c r="Y767" s="14"/>
      <c r="Z767" s="14"/>
      <c r="AA767" s="14"/>
      <c r="AB767" s="14"/>
      <c r="AC767" s="14"/>
      <c r="AD767" s="14"/>
      <c r="AE767" s="14"/>
      <c r="AT767" s="255" t="s">
        <v>238</v>
      </c>
      <c r="AU767" s="255" t="s">
        <v>78</v>
      </c>
      <c r="AV767" s="14" t="s">
        <v>78</v>
      </c>
      <c r="AW767" s="14" t="s">
        <v>31</v>
      </c>
      <c r="AX767" s="14" t="s">
        <v>69</v>
      </c>
      <c r="AY767" s="255" t="s">
        <v>225</v>
      </c>
    </row>
    <row r="768" s="13" customFormat="1">
      <c r="A768" s="13"/>
      <c r="B768" s="235"/>
      <c r="C768" s="236"/>
      <c r="D768" s="233" t="s">
        <v>238</v>
      </c>
      <c r="E768" s="237" t="s">
        <v>19</v>
      </c>
      <c r="F768" s="238" t="s">
        <v>989</v>
      </c>
      <c r="G768" s="236"/>
      <c r="H768" s="237" t="s">
        <v>19</v>
      </c>
      <c r="I768" s="239"/>
      <c r="J768" s="236"/>
      <c r="K768" s="236"/>
      <c r="L768" s="240"/>
      <c r="M768" s="241"/>
      <c r="N768" s="242"/>
      <c r="O768" s="242"/>
      <c r="P768" s="242"/>
      <c r="Q768" s="242"/>
      <c r="R768" s="242"/>
      <c r="S768" s="242"/>
      <c r="T768" s="243"/>
      <c r="U768" s="13"/>
      <c r="V768" s="13"/>
      <c r="W768" s="13"/>
      <c r="X768" s="13"/>
      <c r="Y768" s="13"/>
      <c r="Z768" s="13"/>
      <c r="AA768" s="13"/>
      <c r="AB768" s="13"/>
      <c r="AC768" s="13"/>
      <c r="AD768" s="13"/>
      <c r="AE768" s="13"/>
      <c r="AT768" s="244" t="s">
        <v>238</v>
      </c>
      <c r="AU768" s="244" t="s">
        <v>78</v>
      </c>
      <c r="AV768" s="13" t="s">
        <v>76</v>
      </c>
      <c r="AW768" s="13" t="s">
        <v>31</v>
      </c>
      <c r="AX768" s="13" t="s">
        <v>69</v>
      </c>
      <c r="AY768" s="244" t="s">
        <v>225</v>
      </c>
    </row>
    <row r="769" s="14" customFormat="1">
      <c r="A769" s="14"/>
      <c r="B769" s="245"/>
      <c r="C769" s="246"/>
      <c r="D769" s="233" t="s">
        <v>238</v>
      </c>
      <c r="E769" s="247" t="s">
        <v>19</v>
      </c>
      <c r="F769" s="248" t="s">
        <v>990</v>
      </c>
      <c r="G769" s="246"/>
      <c r="H769" s="249">
        <v>6</v>
      </c>
      <c r="I769" s="250"/>
      <c r="J769" s="246"/>
      <c r="K769" s="246"/>
      <c r="L769" s="251"/>
      <c r="M769" s="252"/>
      <c r="N769" s="253"/>
      <c r="O769" s="253"/>
      <c r="P769" s="253"/>
      <c r="Q769" s="253"/>
      <c r="R769" s="253"/>
      <c r="S769" s="253"/>
      <c r="T769" s="254"/>
      <c r="U769" s="14"/>
      <c r="V769" s="14"/>
      <c r="W769" s="14"/>
      <c r="X769" s="14"/>
      <c r="Y769" s="14"/>
      <c r="Z769" s="14"/>
      <c r="AA769" s="14"/>
      <c r="AB769" s="14"/>
      <c r="AC769" s="14"/>
      <c r="AD769" s="14"/>
      <c r="AE769" s="14"/>
      <c r="AT769" s="255" t="s">
        <v>238</v>
      </c>
      <c r="AU769" s="255" t="s">
        <v>78</v>
      </c>
      <c r="AV769" s="14" t="s">
        <v>78</v>
      </c>
      <c r="AW769" s="14" t="s">
        <v>31</v>
      </c>
      <c r="AX769" s="14" t="s">
        <v>69</v>
      </c>
      <c r="AY769" s="255" t="s">
        <v>225</v>
      </c>
    </row>
    <row r="770" s="16" customFormat="1">
      <c r="A770" s="16"/>
      <c r="B770" s="267"/>
      <c r="C770" s="268"/>
      <c r="D770" s="233" t="s">
        <v>238</v>
      </c>
      <c r="E770" s="269" t="s">
        <v>19</v>
      </c>
      <c r="F770" s="270" t="s">
        <v>245</v>
      </c>
      <c r="G770" s="268"/>
      <c r="H770" s="271">
        <v>58.200000000000003</v>
      </c>
      <c r="I770" s="272"/>
      <c r="J770" s="268"/>
      <c r="K770" s="268"/>
      <c r="L770" s="273"/>
      <c r="M770" s="274"/>
      <c r="N770" s="275"/>
      <c r="O770" s="275"/>
      <c r="P770" s="275"/>
      <c r="Q770" s="275"/>
      <c r="R770" s="275"/>
      <c r="S770" s="275"/>
      <c r="T770" s="276"/>
      <c r="U770" s="16"/>
      <c r="V770" s="16"/>
      <c r="W770" s="16"/>
      <c r="X770" s="16"/>
      <c r="Y770" s="16"/>
      <c r="Z770" s="16"/>
      <c r="AA770" s="16"/>
      <c r="AB770" s="16"/>
      <c r="AC770" s="16"/>
      <c r="AD770" s="16"/>
      <c r="AE770" s="16"/>
      <c r="AT770" s="277" t="s">
        <v>238</v>
      </c>
      <c r="AU770" s="277" t="s">
        <v>78</v>
      </c>
      <c r="AV770" s="16" t="s">
        <v>232</v>
      </c>
      <c r="AW770" s="16" t="s">
        <v>31</v>
      </c>
      <c r="AX770" s="16" t="s">
        <v>76</v>
      </c>
      <c r="AY770" s="277" t="s">
        <v>225</v>
      </c>
    </row>
    <row r="771" s="2" customFormat="1" ht="24.15" customHeight="1">
      <c r="A771" s="39"/>
      <c r="B771" s="40"/>
      <c r="C771" s="215" t="s">
        <v>991</v>
      </c>
      <c r="D771" s="215" t="s">
        <v>227</v>
      </c>
      <c r="E771" s="216" t="s">
        <v>992</v>
      </c>
      <c r="F771" s="217" t="s">
        <v>993</v>
      </c>
      <c r="G771" s="218" t="s">
        <v>290</v>
      </c>
      <c r="H771" s="219">
        <v>19.946999999999999</v>
      </c>
      <c r="I771" s="220"/>
      <c r="J771" s="221">
        <f>ROUND(I771*H771,2)</f>
        <v>0</v>
      </c>
      <c r="K771" s="217" t="s">
        <v>249</v>
      </c>
      <c r="L771" s="45"/>
      <c r="M771" s="222" t="s">
        <v>19</v>
      </c>
      <c r="N771" s="223" t="s">
        <v>40</v>
      </c>
      <c r="O771" s="85"/>
      <c r="P771" s="224">
        <f>O771*H771</f>
        <v>0</v>
      </c>
      <c r="Q771" s="224">
        <v>0.010800000000000001</v>
      </c>
      <c r="R771" s="224">
        <f>Q771*H771</f>
        <v>0.2154276</v>
      </c>
      <c r="S771" s="224">
        <v>0</v>
      </c>
      <c r="T771" s="225">
        <f>S771*H771</f>
        <v>0</v>
      </c>
      <c r="U771" s="39"/>
      <c r="V771" s="39"/>
      <c r="W771" s="39"/>
      <c r="X771" s="39"/>
      <c r="Y771" s="39"/>
      <c r="Z771" s="39"/>
      <c r="AA771" s="39"/>
      <c r="AB771" s="39"/>
      <c r="AC771" s="39"/>
      <c r="AD771" s="39"/>
      <c r="AE771" s="39"/>
      <c r="AR771" s="226" t="s">
        <v>347</v>
      </c>
      <c r="AT771" s="226" t="s">
        <v>227</v>
      </c>
      <c r="AU771" s="226" t="s">
        <v>78</v>
      </c>
      <c r="AY771" s="18" t="s">
        <v>225</v>
      </c>
      <c r="BE771" s="227">
        <f>IF(N771="základní",J771,0)</f>
        <v>0</v>
      </c>
      <c r="BF771" s="227">
        <f>IF(N771="snížená",J771,0)</f>
        <v>0</v>
      </c>
      <c r="BG771" s="227">
        <f>IF(N771="zákl. přenesená",J771,0)</f>
        <v>0</v>
      </c>
      <c r="BH771" s="227">
        <f>IF(N771="sníž. přenesená",J771,0)</f>
        <v>0</v>
      </c>
      <c r="BI771" s="227">
        <f>IF(N771="nulová",J771,0)</f>
        <v>0</v>
      </c>
      <c r="BJ771" s="18" t="s">
        <v>76</v>
      </c>
      <c r="BK771" s="227">
        <f>ROUND(I771*H771,2)</f>
        <v>0</v>
      </c>
      <c r="BL771" s="18" t="s">
        <v>347</v>
      </c>
      <c r="BM771" s="226" t="s">
        <v>994</v>
      </c>
    </row>
    <row r="772" s="2" customFormat="1">
      <c r="A772" s="39"/>
      <c r="B772" s="40"/>
      <c r="C772" s="41"/>
      <c r="D772" s="228" t="s">
        <v>234</v>
      </c>
      <c r="E772" s="41"/>
      <c r="F772" s="229" t="s">
        <v>995</v>
      </c>
      <c r="G772" s="41"/>
      <c r="H772" s="41"/>
      <c r="I772" s="230"/>
      <c r="J772" s="41"/>
      <c r="K772" s="41"/>
      <c r="L772" s="45"/>
      <c r="M772" s="231"/>
      <c r="N772" s="232"/>
      <c r="O772" s="85"/>
      <c r="P772" s="85"/>
      <c r="Q772" s="85"/>
      <c r="R772" s="85"/>
      <c r="S772" s="85"/>
      <c r="T772" s="86"/>
      <c r="U772" s="39"/>
      <c r="V772" s="39"/>
      <c r="W772" s="39"/>
      <c r="X772" s="39"/>
      <c r="Y772" s="39"/>
      <c r="Z772" s="39"/>
      <c r="AA772" s="39"/>
      <c r="AB772" s="39"/>
      <c r="AC772" s="39"/>
      <c r="AD772" s="39"/>
      <c r="AE772" s="39"/>
      <c r="AT772" s="18" t="s">
        <v>234</v>
      </c>
      <c r="AU772" s="18" t="s">
        <v>78</v>
      </c>
    </row>
    <row r="773" s="2" customFormat="1">
      <c r="A773" s="39"/>
      <c r="B773" s="40"/>
      <c r="C773" s="41"/>
      <c r="D773" s="233" t="s">
        <v>236</v>
      </c>
      <c r="E773" s="41"/>
      <c r="F773" s="234" t="s">
        <v>973</v>
      </c>
      <c r="G773" s="41"/>
      <c r="H773" s="41"/>
      <c r="I773" s="230"/>
      <c r="J773" s="41"/>
      <c r="K773" s="41"/>
      <c r="L773" s="45"/>
      <c r="M773" s="231"/>
      <c r="N773" s="232"/>
      <c r="O773" s="85"/>
      <c r="P773" s="85"/>
      <c r="Q773" s="85"/>
      <c r="R773" s="85"/>
      <c r="S773" s="85"/>
      <c r="T773" s="86"/>
      <c r="U773" s="39"/>
      <c r="V773" s="39"/>
      <c r="W773" s="39"/>
      <c r="X773" s="39"/>
      <c r="Y773" s="39"/>
      <c r="Z773" s="39"/>
      <c r="AA773" s="39"/>
      <c r="AB773" s="39"/>
      <c r="AC773" s="39"/>
      <c r="AD773" s="39"/>
      <c r="AE773" s="39"/>
      <c r="AT773" s="18" t="s">
        <v>236</v>
      </c>
      <c r="AU773" s="18" t="s">
        <v>78</v>
      </c>
    </row>
    <row r="774" s="13" customFormat="1">
      <c r="A774" s="13"/>
      <c r="B774" s="235"/>
      <c r="C774" s="236"/>
      <c r="D774" s="233" t="s">
        <v>238</v>
      </c>
      <c r="E774" s="237" t="s">
        <v>19</v>
      </c>
      <c r="F774" s="238" t="s">
        <v>996</v>
      </c>
      <c r="G774" s="236"/>
      <c r="H774" s="237" t="s">
        <v>19</v>
      </c>
      <c r="I774" s="239"/>
      <c r="J774" s="236"/>
      <c r="K774" s="236"/>
      <c r="L774" s="240"/>
      <c r="M774" s="241"/>
      <c r="N774" s="242"/>
      <c r="O774" s="242"/>
      <c r="P774" s="242"/>
      <c r="Q774" s="242"/>
      <c r="R774" s="242"/>
      <c r="S774" s="242"/>
      <c r="T774" s="243"/>
      <c r="U774" s="13"/>
      <c r="V774" s="13"/>
      <c r="W774" s="13"/>
      <c r="X774" s="13"/>
      <c r="Y774" s="13"/>
      <c r="Z774" s="13"/>
      <c r="AA774" s="13"/>
      <c r="AB774" s="13"/>
      <c r="AC774" s="13"/>
      <c r="AD774" s="13"/>
      <c r="AE774" s="13"/>
      <c r="AT774" s="244" t="s">
        <v>238</v>
      </c>
      <c r="AU774" s="244" t="s">
        <v>78</v>
      </c>
      <c r="AV774" s="13" t="s">
        <v>76</v>
      </c>
      <c r="AW774" s="13" t="s">
        <v>31</v>
      </c>
      <c r="AX774" s="13" t="s">
        <v>69</v>
      </c>
      <c r="AY774" s="244" t="s">
        <v>225</v>
      </c>
    </row>
    <row r="775" s="13" customFormat="1">
      <c r="A775" s="13"/>
      <c r="B775" s="235"/>
      <c r="C775" s="236"/>
      <c r="D775" s="233" t="s">
        <v>238</v>
      </c>
      <c r="E775" s="237" t="s">
        <v>19</v>
      </c>
      <c r="F775" s="238" t="s">
        <v>353</v>
      </c>
      <c r="G775" s="236"/>
      <c r="H775" s="237" t="s">
        <v>19</v>
      </c>
      <c r="I775" s="239"/>
      <c r="J775" s="236"/>
      <c r="K775" s="236"/>
      <c r="L775" s="240"/>
      <c r="M775" s="241"/>
      <c r="N775" s="242"/>
      <c r="O775" s="242"/>
      <c r="P775" s="242"/>
      <c r="Q775" s="242"/>
      <c r="R775" s="242"/>
      <c r="S775" s="242"/>
      <c r="T775" s="243"/>
      <c r="U775" s="13"/>
      <c r="V775" s="13"/>
      <c r="W775" s="13"/>
      <c r="X775" s="13"/>
      <c r="Y775" s="13"/>
      <c r="Z775" s="13"/>
      <c r="AA775" s="13"/>
      <c r="AB775" s="13"/>
      <c r="AC775" s="13"/>
      <c r="AD775" s="13"/>
      <c r="AE775" s="13"/>
      <c r="AT775" s="244" t="s">
        <v>238</v>
      </c>
      <c r="AU775" s="244" t="s">
        <v>78</v>
      </c>
      <c r="AV775" s="13" t="s">
        <v>76</v>
      </c>
      <c r="AW775" s="13" t="s">
        <v>31</v>
      </c>
      <c r="AX775" s="13" t="s">
        <v>69</v>
      </c>
      <c r="AY775" s="244" t="s">
        <v>225</v>
      </c>
    </row>
    <row r="776" s="14" customFormat="1">
      <c r="A776" s="14"/>
      <c r="B776" s="245"/>
      <c r="C776" s="246"/>
      <c r="D776" s="233" t="s">
        <v>238</v>
      </c>
      <c r="E776" s="247" t="s">
        <v>19</v>
      </c>
      <c r="F776" s="248" t="s">
        <v>997</v>
      </c>
      <c r="G776" s="246"/>
      <c r="H776" s="249">
        <v>15.169000000000001</v>
      </c>
      <c r="I776" s="250"/>
      <c r="J776" s="246"/>
      <c r="K776" s="246"/>
      <c r="L776" s="251"/>
      <c r="M776" s="252"/>
      <c r="N776" s="253"/>
      <c r="O776" s="253"/>
      <c r="P776" s="253"/>
      <c r="Q776" s="253"/>
      <c r="R776" s="253"/>
      <c r="S776" s="253"/>
      <c r="T776" s="254"/>
      <c r="U776" s="14"/>
      <c r="V776" s="14"/>
      <c r="W776" s="14"/>
      <c r="X776" s="14"/>
      <c r="Y776" s="14"/>
      <c r="Z776" s="14"/>
      <c r="AA776" s="14"/>
      <c r="AB776" s="14"/>
      <c r="AC776" s="14"/>
      <c r="AD776" s="14"/>
      <c r="AE776" s="14"/>
      <c r="AT776" s="255" t="s">
        <v>238</v>
      </c>
      <c r="AU776" s="255" t="s">
        <v>78</v>
      </c>
      <c r="AV776" s="14" t="s">
        <v>78</v>
      </c>
      <c r="AW776" s="14" t="s">
        <v>31</v>
      </c>
      <c r="AX776" s="14" t="s">
        <v>69</v>
      </c>
      <c r="AY776" s="255" t="s">
        <v>225</v>
      </c>
    </row>
    <row r="777" s="13" customFormat="1">
      <c r="A777" s="13"/>
      <c r="B777" s="235"/>
      <c r="C777" s="236"/>
      <c r="D777" s="233" t="s">
        <v>238</v>
      </c>
      <c r="E777" s="237" t="s">
        <v>19</v>
      </c>
      <c r="F777" s="238" t="s">
        <v>355</v>
      </c>
      <c r="G777" s="236"/>
      <c r="H777" s="237" t="s">
        <v>19</v>
      </c>
      <c r="I777" s="239"/>
      <c r="J777" s="236"/>
      <c r="K777" s="236"/>
      <c r="L777" s="240"/>
      <c r="M777" s="241"/>
      <c r="N777" s="242"/>
      <c r="O777" s="242"/>
      <c r="P777" s="242"/>
      <c r="Q777" s="242"/>
      <c r="R777" s="242"/>
      <c r="S777" s="242"/>
      <c r="T777" s="243"/>
      <c r="U777" s="13"/>
      <c r="V777" s="13"/>
      <c r="W777" s="13"/>
      <c r="X777" s="13"/>
      <c r="Y777" s="13"/>
      <c r="Z777" s="13"/>
      <c r="AA777" s="13"/>
      <c r="AB777" s="13"/>
      <c r="AC777" s="13"/>
      <c r="AD777" s="13"/>
      <c r="AE777" s="13"/>
      <c r="AT777" s="244" t="s">
        <v>238</v>
      </c>
      <c r="AU777" s="244" t="s">
        <v>78</v>
      </c>
      <c r="AV777" s="13" t="s">
        <v>76</v>
      </c>
      <c r="AW777" s="13" t="s">
        <v>31</v>
      </c>
      <c r="AX777" s="13" t="s">
        <v>69</v>
      </c>
      <c r="AY777" s="244" t="s">
        <v>225</v>
      </c>
    </row>
    <row r="778" s="14" customFormat="1">
      <c r="A778" s="14"/>
      <c r="B778" s="245"/>
      <c r="C778" s="246"/>
      <c r="D778" s="233" t="s">
        <v>238</v>
      </c>
      <c r="E778" s="247" t="s">
        <v>19</v>
      </c>
      <c r="F778" s="248" t="s">
        <v>998</v>
      </c>
      <c r="G778" s="246"/>
      <c r="H778" s="249">
        <v>3.6120000000000001</v>
      </c>
      <c r="I778" s="250"/>
      <c r="J778" s="246"/>
      <c r="K778" s="246"/>
      <c r="L778" s="251"/>
      <c r="M778" s="252"/>
      <c r="N778" s="253"/>
      <c r="O778" s="253"/>
      <c r="P778" s="253"/>
      <c r="Q778" s="253"/>
      <c r="R778" s="253"/>
      <c r="S778" s="253"/>
      <c r="T778" s="254"/>
      <c r="U778" s="14"/>
      <c r="V778" s="14"/>
      <c r="W778" s="14"/>
      <c r="X778" s="14"/>
      <c r="Y778" s="14"/>
      <c r="Z778" s="14"/>
      <c r="AA778" s="14"/>
      <c r="AB778" s="14"/>
      <c r="AC778" s="14"/>
      <c r="AD778" s="14"/>
      <c r="AE778" s="14"/>
      <c r="AT778" s="255" t="s">
        <v>238</v>
      </c>
      <c r="AU778" s="255" t="s">
        <v>78</v>
      </c>
      <c r="AV778" s="14" t="s">
        <v>78</v>
      </c>
      <c r="AW778" s="14" t="s">
        <v>31</v>
      </c>
      <c r="AX778" s="14" t="s">
        <v>69</v>
      </c>
      <c r="AY778" s="255" t="s">
        <v>225</v>
      </c>
    </row>
    <row r="779" s="13" customFormat="1">
      <c r="A779" s="13"/>
      <c r="B779" s="235"/>
      <c r="C779" s="236"/>
      <c r="D779" s="233" t="s">
        <v>238</v>
      </c>
      <c r="E779" s="237" t="s">
        <v>19</v>
      </c>
      <c r="F779" s="238" t="s">
        <v>999</v>
      </c>
      <c r="G779" s="236"/>
      <c r="H779" s="237" t="s">
        <v>19</v>
      </c>
      <c r="I779" s="239"/>
      <c r="J779" s="236"/>
      <c r="K779" s="236"/>
      <c r="L779" s="240"/>
      <c r="M779" s="241"/>
      <c r="N779" s="242"/>
      <c r="O779" s="242"/>
      <c r="P779" s="242"/>
      <c r="Q779" s="242"/>
      <c r="R779" s="242"/>
      <c r="S779" s="242"/>
      <c r="T779" s="243"/>
      <c r="U779" s="13"/>
      <c r="V779" s="13"/>
      <c r="W779" s="13"/>
      <c r="X779" s="13"/>
      <c r="Y779" s="13"/>
      <c r="Z779" s="13"/>
      <c r="AA779" s="13"/>
      <c r="AB779" s="13"/>
      <c r="AC779" s="13"/>
      <c r="AD779" s="13"/>
      <c r="AE779" s="13"/>
      <c r="AT779" s="244" t="s">
        <v>238</v>
      </c>
      <c r="AU779" s="244" t="s">
        <v>78</v>
      </c>
      <c r="AV779" s="13" t="s">
        <v>76</v>
      </c>
      <c r="AW779" s="13" t="s">
        <v>31</v>
      </c>
      <c r="AX779" s="13" t="s">
        <v>69</v>
      </c>
      <c r="AY779" s="244" t="s">
        <v>225</v>
      </c>
    </row>
    <row r="780" s="14" customFormat="1">
      <c r="A780" s="14"/>
      <c r="B780" s="245"/>
      <c r="C780" s="246"/>
      <c r="D780" s="233" t="s">
        <v>238</v>
      </c>
      <c r="E780" s="247" t="s">
        <v>19</v>
      </c>
      <c r="F780" s="248" t="s">
        <v>1000</v>
      </c>
      <c r="G780" s="246"/>
      <c r="H780" s="249">
        <v>1.1659999999999999</v>
      </c>
      <c r="I780" s="250"/>
      <c r="J780" s="246"/>
      <c r="K780" s="246"/>
      <c r="L780" s="251"/>
      <c r="M780" s="252"/>
      <c r="N780" s="253"/>
      <c r="O780" s="253"/>
      <c r="P780" s="253"/>
      <c r="Q780" s="253"/>
      <c r="R780" s="253"/>
      <c r="S780" s="253"/>
      <c r="T780" s="254"/>
      <c r="U780" s="14"/>
      <c r="V780" s="14"/>
      <c r="W780" s="14"/>
      <c r="X780" s="14"/>
      <c r="Y780" s="14"/>
      <c r="Z780" s="14"/>
      <c r="AA780" s="14"/>
      <c r="AB780" s="14"/>
      <c r="AC780" s="14"/>
      <c r="AD780" s="14"/>
      <c r="AE780" s="14"/>
      <c r="AT780" s="255" t="s">
        <v>238</v>
      </c>
      <c r="AU780" s="255" t="s">
        <v>78</v>
      </c>
      <c r="AV780" s="14" t="s">
        <v>78</v>
      </c>
      <c r="AW780" s="14" t="s">
        <v>31</v>
      </c>
      <c r="AX780" s="14" t="s">
        <v>69</v>
      </c>
      <c r="AY780" s="255" t="s">
        <v>225</v>
      </c>
    </row>
    <row r="781" s="16" customFormat="1">
      <c r="A781" s="16"/>
      <c r="B781" s="267"/>
      <c r="C781" s="268"/>
      <c r="D781" s="233" t="s">
        <v>238</v>
      </c>
      <c r="E781" s="269" t="s">
        <v>19</v>
      </c>
      <c r="F781" s="270" t="s">
        <v>245</v>
      </c>
      <c r="G781" s="268"/>
      <c r="H781" s="271">
        <v>19.946999999999999</v>
      </c>
      <c r="I781" s="272"/>
      <c r="J781" s="268"/>
      <c r="K781" s="268"/>
      <c r="L781" s="273"/>
      <c r="M781" s="274"/>
      <c r="N781" s="275"/>
      <c r="O781" s="275"/>
      <c r="P781" s="275"/>
      <c r="Q781" s="275"/>
      <c r="R781" s="275"/>
      <c r="S781" s="275"/>
      <c r="T781" s="276"/>
      <c r="U781" s="16"/>
      <c r="V781" s="16"/>
      <c r="W781" s="16"/>
      <c r="X781" s="16"/>
      <c r="Y781" s="16"/>
      <c r="Z781" s="16"/>
      <c r="AA781" s="16"/>
      <c r="AB781" s="16"/>
      <c r="AC781" s="16"/>
      <c r="AD781" s="16"/>
      <c r="AE781" s="16"/>
      <c r="AT781" s="277" t="s">
        <v>238</v>
      </c>
      <c r="AU781" s="277" t="s">
        <v>78</v>
      </c>
      <c r="AV781" s="16" t="s">
        <v>232</v>
      </c>
      <c r="AW781" s="16" t="s">
        <v>31</v>
      </c>
      <c r="AX781" s="16" t="s">
        <v>76</v>
      </c>
      <c r="AY781" s="277" t="s">
        <v>225</v>
      </c>
    </row>
    <row r="782" s="2" customFormat="1" ht="24.15" customHeight="1">
      <c r="A782" s="39"/>
      <c r="B782" s="40"/>
      <c r="C782" s="215" t="s">
        <v>1001</v>
      </c>
      <c r="D782" s="215" t="s">
        <v>227</v>
      </c>
      <c r="E782" s="216" t="s">
        <v>1002</v>
      </c>
      <c r="F782" s="217" t="s">
        <v>1003</v>
      </c>
      <c r="G782" s="218" t="s">
        <v>326</v>
      </c>
      <c r="H782" s="219">
        <v>0</v>
      </c>
      <c r="I782" s="220"/>
      <c r="J782" s="221">
        <f>ROUND(I782*H782,2)</f>
        <v>0</v>
      </c>
      <c r="K782" s="217" t="s">
        <v>249</v>
      </c>
      <c r="L782" s="45"/>
      <c r="M782" s="222" t="s">
        <v>19</v>
      </c>
      <c r="N782" s="223" t="s">
        <v>40</v>
      </c>
      <c r="O782" s="85"/>
      <c r="P782" s="224">
        <f>O782*H782</f>
        <v>0</v>
      </c>
      <c r="Q782" s="224">
        <v>0</v>
      </c>
      <c r="R782" s="224">
        <f>Q782*H782</f>
        <v>0</v>
      </c>
      <c r="S782" s="224">
        <v>0</v>
      </c>
      <c r="T782" s="225">
        <f>S782*H782</f>
        <v>0</v>
      </c>
      <c r="U782" s="39"/>
      <c r="V782" s="39"/>
      <c r="W782" s="39"/>
      <c r="X782" s="39"/>
      <c r="Y782" s="39"/>
      <c r="Z782" s="39"/>
      <c r="AA782" s="39"/>
      <c r="AB782" s="39"/>
      <c r="AC782" s="39"/>
      <c r="AD782" s="39"/>
      <c r="AE782" s="39"/>
      <c r="AR782" s="226" t="s">
        <v>347</v>
      </c>
      <c r="AT782" s="226" t="s">
        <v>227</v>
      </c>
      <c r="AU782" s="226" t="s">
        <v>78</v>
      </c>
      <c r="AY782" s="18" t="s">
        <v>225</v>
      </c>
      <c r="BE782" s="227">
        <f>IF(N782="základní",J782,0)</f>
        <v>0</v>
      </c>
      <c r="BF782" s="227">
        <f>IF(N782="snížená",J782,0)</f>
        <v>0</v>
      </c>
      <c r="BG782" s="227">
        <f>IF(N782="zákl. přenesená",J782,0)</f>
        <v>0</v>
      </c>
      <c r="BH782" s="227">
        <f>IF(N782="sníž. přenesená",J782,0)</f>
        <v>0</v>
      </c>
      <c r="BI782" s="227">
        <f>IF(N782="nulová",J782,0)</f>
        <v>0</v>
      </c>
      <c r="BJ782" s="18" t="s">
        <v>76</v>
      </c>
      <c r="BK782" s="227">
        <f>ROUND(I782*H782,2)</f>
        <v>0</v>
      </c>
      <c r="BL782" s="18" t="s">
        <v>347</v>
      </c>
      <c r="BM782" s="226" t="s">
        <v>1004</v>
      </c>
    </row>
    <row r="783" s="2" customFormat="1">
      <c r="A783" s="39"/>
      <c r="B783" s="40"/>
      <c r="C783" s="41"/>
      <c r="D783" s="228" t="s">
        <v>234</v>
      </c>
      <c r="E783" s="41"/>
      <c r="F783" s="229" t="s">
        <v>1005</v>
      </c>
      <c r="G783" s="41"/>
      <c r="H783" s="41"/>
      <c r="I783" s="230"/>
      <c r="J783" s="41"/>
      <c r="K783" s="41"/>
      <c r="L783" s="45"/>
      <c r="M783" s="231"/>
      <c r="N783" s="232"/>
      <c r="O783" s="85"/>
      <c r="P783" s="85"/>
      <c r="Q783" s="85"/>
      <c r="R783" s="85"/>
      <c r="S783" s="85"/>
      <c r="T783" s="86"/>
      <c r="U783" s="39"/>
      <c r="V783" s="39"/>
      <c r="W783" s="39"/>
      <c r="X783" s="39"/>
      <c r="Y783" s="39"/>
      <c r="Z783" s="39"/>
      <c r="AA783" s="39"/>
      <c r="AB783" s="39"/>
      <c r="AC783" s="39"/>
      <c r="AD783" s="39"/>
      <c r="AE783" s="39"/>
      <c r="AT783" s="18" t="s">
        <v>234</v>
      </c>
      <c r="AU783" s="18" t="s">
        <v>78</v>
      </c>
    </row>
    <row r="784" s="2" customFormat="1">
      <c r="A784" s="39"/>
      <c r="B784" s="40"/>
      <c r="C784" s="41"/>
      <c r="D784" s="233" t="s">
        <v>236</v>
      </c>
      <c r="E784" s="41"/>
      <c r="F784" s="234" t="s">
        <v>973</v>
      </c>
      <c r="G784" s="41"/>
      <c r="H784" s="41"/>
      <c r="I784" s="230"/>
      <c r="J784" s="41"/>
      <c r="K784" s="41"/>
      <c r="L784" s="45"/>
      <c r="M784" s="231"/>
      <c r="N784" s="232"/>
      <c r="O784" s="85"/>
      <c r="P784" s="85"/>
      <c r="Q784" s="85"/>
      <c r="R784" s="85"/>
      <c r="S784" s="85"/>
      <c r="T784" s="86"/>
      <c r="U784" s="39"/>
      <c r="V784" s="39"/>
      <c r="W784" s="39"/>
      <c r="X784" s="39"/>
      <c r="Y784" s="39"/>
      <c r="Z784" s="39"/>
      <c r="AA784" s="39"/>
      <c r="AB784" s="39"/>
      <c r="AC784" s="39"/>
      <c r="AD784" s="39"/>
      <c r="AE784" s="39"/>
      <c r="AT784" s="18" t="s">
        <v>236</v>
      </c>
      <c r="AU784" s="18" t="s">
        <v>78</v>
      </c>
    </row>
    <row r="785" s="2" customFormat="1" ht="37.8" customHeight="1">
      <c r="A785" s="39"/>
      <c r="B785" s="40"/>
      <c r="C785" s="215" t="s">
        <v>1006</v>
      </c>
      <c r="D785" s="215" t="s">
        <v>227</v>
      </c>
      <c r="E785" s="216" t="s">
        <v>1007</v>
      </c>
      <c r="F785" s="217" t="s">
        <v>1008</v>
      </c>
      <c r="G785" s="218" t="s">
        <v>290</v>
      </c>
      <c r="H785" s="219">
        <v>206.20699999999999</v>
      </c>
      <c r="I785" s="220"/>
      <c r="J785" s="221">
        <f>ROUND(I785*H785,2)</f>
        <v>0</v>
      </c>
      <c r="K785" s="217" t="s">
        <v>249</v>
      </c>
      <c r="L785" s="45"/>
      <c r="M785" s="222" t="s">
        <v>19</v>
      </c>
      <c r="N785" s="223" t="s">
        <v>40</v>
      </c>
      <c r="O785" s="85"/>
      <c r="P785" s="224">
        <f>O785*H785</f>
        <v>0</v>
      </c>
      <c r="Q785" s="224">
        <v>0.00013924799999999999</v>
      </c>
      <c r="R785" s="224">
        <f>Q785*H785</f>
        <v>0.028713912335999996</v>
      </c>
      <c r="S785" s="224">
        <v>0</v>
      </c>
      <c r="T785" s="225">
        <f>S785*H785</f>
        <v>0</v>
      </c>
      <c r="U785" s="39"/>
      <c r="V785" s="39"/>
      <c r="W785" s="39"/>
      <c r="X785" s="39"/>
      <c r="Y785" s="39"/>
      <c r="Z785" s="39"/>
      <c r="AA785" s="39"/>
      <c r="AB785" s="39"/>
      <c r="AC785" s="39"/>
      <c r="AD785" s="39"/>
      <c r="AE785" s="39"/>
      <c r="AR785" s="226" t="s">
        <v>347</v>
      </c>
      <c r="AT785" s="226" t="s">
        <v>227</v>
      </c>
      <c r="AU785" s="226" t="s">
        <v>78</v>
      </c>
      <c r="AY785" s="18" t="s">
        <v>225</v>
      </c>
      <c r="BE785" s="227">
        <f>IF(N785="základní",J785,0)</f>
        <v>0</v>
      </c>
      <c r="BF785" s="227">
        <f>IF(N785="snížená",J785,0)</f>
        <v>0</v>
      </c>
      <c r="BG785" s="227">
        <f>IF(N785="zákl. přenesená",J785,0)</f>
        <v>0</v>
      </c>
      <c r="BH785" s="227">
        <f>IF(N785="sníž. přenesená",J785,0)</f>
        <v>0</v>
      </c>
      <c r="BI785" s="227">
        <f>IF(N785="nulová",J785,0)</f>
        <v>0</v>
      </c>
      <c r="BJ785" s="18" t="s">
        <v>76</v>
      </c>
      <c r="BK785" s="227">
        <f>ROUND(I785*H785,2)</f>
        <v>0</v>
      </c>
      <c r="BL785" s="18" t="s">
        <v>347</v>
      </c>
      <c r="BM785" s="226" t="s">
        <v>1009</v>
      </c>
    </row>
    <row r="786" s="2" customFormat="1">
      <c r="A786" s="39"/>
      <c r="B786" s="40"/>
      <c r="C786" s="41"/>
      <c r="D786" s="228" t="s">
        <v>234</v>
      </c>
      <c r="E786" s="41"/>
      <c r="F786" s="229" t="s">
        <v>1010</v>
      </c>
      <c r="G786" s="41"/>
      <c r="H786" s="41"/>
      <c r="I786" s="230"/>
      <c r="J786" s="41"/>
      <c r="K786" s="41"/>
      <c r="L786" s="45"/>
      <c r="M786" s="231"/>
      <c r="N786" s="232"/>
      <c r="O786" s="85"/>
      <c r="P786" s="85"/>
      <c r="Q786" s="85"/>
      <c r="R786" s="85"/>
      <c r="S786" s="85"/>
      <c r="T786" s="86"/>
      <c r="U786" s="39"/>
      <c r="V786" s="39"/>
      <c r="W786" s="39"/>
      <c r="X786" s="39"/>
      <c r="Y786" s="39"/>
      <c r="Z786" s="39"/>
      <c r="AA786" s="39"/>
      <c r="AB786" s="39"/>
      <c r="AC786" s="39"/>
      <c r="AD786" s="39"/>
      <c r="AE786" s="39"/>
      <c r="AT786" s="18" t="s">
        <v>234</v>
      </c>
      <c r="AU786" s="18" t="s">
        <v>78</v>
      </c>
    </row>
    <row r="787" s="2" customFormat="1">
      <c r="A787" s="39"/>
      <c r="B787" s="40"/>
      <c r="C787" s="41"/>
      <c r="D787" s="233" t="s">
        <v>236</v>
      </c>
      <c r="E787" s="41"/>
      <c r="F787" s="234" t="s">
        <v>1011</v>
      </c>
      <c r="G787" s="41"/>
      <c r="H787" s="41"/>
      <c r="I787" s="230"/>
      <c r="J787" s="41"/>
      <c r="K787" s="41"/>
      <c r="L787" s="45"/>
      <c r="M787" s="231"/>
      <c r="N787" s="232"/>
      <c r="O787" s="85"/>
      <c r="P787" s="85"/>
      <c r="Q787" s="85"/>
      <c r="R787" s="85"/>
      <c r="S787" s="85"/>
      <c r="T787" s="86"/>
      <c r="U787" s="39"/>
      <c r="V787" s="39"/>
      <c r="W787" s="39"/>
      <c r="X787" s="39"/>
      <c r="Y787" s="39"/>
      <c r="Z787" s="39"/>
      <c r="AA787" s="39"/>
      <c r="AB787" s="39"/>
      <c r="AC787" s="39"/>
      <c r="AD787" s="39"/>
      <c r="AE787" s="39"/>
      <c r="AT787" s="18" t="s">
        <v>236</v>
      </c>
      <c r="AU787" s="18" t="s">
        <v>78</v>
      </c>
    </row>
    <row r="788" s="13" customFormat="1">
      <c r="A788" s="13"/>
      <c r="B788" s="235"/>
      <c r="C788" s="236"/>
      <c r="D788" s="233" t="s">
        <v>238</v>
      </c>
      <c r="E788" s="237" t="s">
        <v>19</v>
      </c>
      <c r="F788" s="238" t="s">
        <v>353</v>
      </c>
      <c r="G788" s="236"/>
      <c r="H788" s="237" t="s">
        <v>19</v>
      </c>
      <c r="I788" s="239"/>
      <c r="J788" s="236"/>
      <c r="K788" s="236"/>
      <c r="L788" s="240"/>
      <c r="M788" s="241"/>
      <c r="N788" s="242"/>
      <c r="O788" s="242"/>
      <c r="P788" s="242"/>
      <c r="Q788" s="242"/>
      <c r="R788" s="242"/>
      <c r="S788" s="242"/>
      <c r="T788" s="243"/>
      <c r="U788" s="13"/>
      <c r="V788" s="13"/>
      <c r="W788" s="13"/>
      <c r="X788" s="13"/>
      <c r="Y788" s="13"/>
      <c r="Z788" s="13"/>
      <c r="AA788" s="13"/>
      <c r="AB788" s="13"/>
      <c r="AC788" s="13"/>
      <c r="AD788" s="13"/>
      <c r="AE788" s="13"/>
      <c r="AT788" s="244" t="s">
        <v>238</v>
      </c>
      <c r="AU788" s="244" t="s">
        <v>78</v>
      </c>
      <c r="AV788" s="13" t="s">
        <v>76</v>
      </c>
      <c r="AW788" s="13" t="s">
        <v>31</v>
      </c>
      <c r="AX788" s="13" t="s">
        <v>69</v>
      </c>
      <c r="AY788" s="244" t="s">
        <v>225</v>
      </c>
    </row>
    <row r="789" s="14" customFormat="1">
      <c r="A789" s="14"/>
      <c r="B789" s="245"/>
      <c r="C789" s="246"/>
      <c r="D789" s="233" t="s">
        <v>238</v>
      </c>
      <c r="E789" s="247" t="s">
        <v>19</v>
      </c>
      <c r="F789" s="248" t="s">
        <v>1012</v>
      </c>
      <c r="G789" s="246"/>
      <c r="H789" s="249">
        <v>206.20699999999999</v>
      </c>
      <c r="I789" s="250"/>
      <c r="J789" s="246"/>
      <c r="K789" s="246"/>
      <c r="L789" s="251"/>
      <c r="M789" s="252"/>
      <c r="N789" s="253"/>
      <c r="O789" s="253"/>
      <c r="P789" s="253"/>
      <c r="Q789" s="253"/>
      <c r="R789" s="253"/>
      <c r="S789" s="253"/>
      <c r="T789" s="254"/>
      <c r="U789" s="14"/>
      <c r="V789" s="14"/>
      <c r="W789" s="14"/>
      <c r="X789" s="14"/>
      <c r="Y789" s="14"/>
      <c r="Z789" s="14"/>
      <c r="AA789" s="14"/>
      <c r="AB789" s="14"/>
      <c r="AC789" s="14"/>
      <c r="AD789" s="14"/>
      <c r="AE789" s="14"/>
      <c r="AT789" s="255" t="s">
        <v>238</v>
      </c>
      <c r="AU789" s="255" t="s">
        <v>78</v>
      </c>
      <c r="AV789" s="14" t="s">
        <v>78</v>
      </c>
      <c r="AW789" s="14" t="s">
        <v>31</v>
      </c>
      <c r="AX789" s="14" t="s">
        <v>69</v>
      </c>
      <c r="AY789" s="255" t="s">
        <v>225</v>
      </c>
    </row>
    <row r="790" s="16" customFormat="1">
      <c r="A790" s="16"/>
      <c r="B790" s="267"/>
      <c r="C790" s="268"/>
      <c r="D790" s="233" t="s">
        <v>238</v>
      </c>
      <c r="E790" s="269" t="s">
        <v>167</v>
      </c>
      <c r="F790" s="270" t="s">
        <v>245</v>
      </c>
      <c r="G790" s="268"/>
      <c r="H790" s="271">
        <v>206.20699999999999</v>
      </c>
      <c r="I790" s="272"/>
      <c r="J790" s="268"/>
      <c r="K790" s="268"/>
      <c r="L790" s="273"/>
      <c r="M790" s="274"/>
      <c r="N790" s="275"/>
      <c r="O790" s="275"/>
      <c r="P790" s="275"/>
      <c r="Q790" s="275"/>
      <c r="R790" s="275"/>
      <c r="S790" s="275"/>
      <c r="T790" s="276"/>
      <c r="U790" s="16"/>
      <c r="V790" s="16"/>
      <c r="W790" s="16"/>
      <c r="X790" s="16"/>
      <c r="Y790" s="16"/>
      <c r="Z790" s="16"/>
      <c r="AA790" s="16"/>
      <c r="AB790" s="16"/>
      <c r="AC790" s="16"/>
      <c r="AD790" s="16"/>
      <c r="AE790" s="16"/>
      <c r="AT790" s="277" t="s">
        <v>238</v>
      </c>
      <c r="AU790" s="277" t="s">
        <v>78</v>
      </c>
      <c r="AV790" s="16" t="s">
        <v>232</v>
      </c>
      <c r="AW790" s="16" t="s">
        <v>31</v>
      </c>
      <c r="AX790" s="16" t="s">
        <v>76</v>
      </c>
      <c r="AY790" s="277" t="s">
        <v>225</v>
      </c>
    </row>
    <row r="791" s="2" customFormat="1" ht="37.8" customHeight="1">
      <c r="A791" s="39"/>
      <c r="B791" s="40"/>
      <c r="C791" s="215" t="s">
        <v>1013</v>
      </c>
      <c r="D791" s="215" t="s">
        <v>227</v>
      </c>
      <c r="E791" s="216" t="s">
        <v>1014</v>
      </c>
      <c r="F791" s="217" t="s">
        <v>1015</v>
      </c>
      <c r="G791" s="218" t="s">
        <v>290</v>
      </c>
      <c r="H791" s="219">
        <v>137.94900000000001</v>
      </c>
      <c r="I791" s="220"/>
      <c r="J791" s="221">
        <f>ROUND(I791*H791,2)</f>
        <v>0</v>
      </c>
      <c r="K791" s="217" t="s">
        <v>249</v>
      </c>
      <c r="L791" s="45"/>
      <c r="M791" s="222" t="s">
        <v>19</v>
      </c>
      <c r="N791" s="223" t="s">
        <v>40</v>
      </c>
      <c r="O791" s="85"/>
      <c r="P791" s="224">
        <f>O791*H791</f>
        <v>0</v>
      </c>
      <c r="Q791" s="224">
        <v>0.00027849599999999998</v>
      </c>
      <c r="R791" s="224">
        <f>Q791*H791</f>
        <v>0.038418244704000001</v>
      </c>
      <c r="S791" s="224">
        <v>0</v>
      </c>
      <c r="T791" s="225">
        <f>S791*H791</f>
        <v>0</v>
      </c>
      <c r="U791" s="39"/>
      <c r="V791" s="39"/>
      <c r="W791" s="39"/>
      <c r="X791" s="39"/>
      <c r="Y791" s="39"/>
      <c r="Z791" s="39"/>
      <c r="AA791" s="39"/>
      <c r="AB791" s="39"/>
      <c r="AC791" s="39"/>
      <c r="AD791" s="39"/>
      <c r="AE791" s="39"/>
      <c r="AR791" s="226" t="s">
        <v>347</v>
      </c>
      <c r="AT791" s="226" t="s">
        <v>227</v>
      </c>
      <c r="AU791" s="226" t="s">
        <v>78</v>
      </c>
      <c r="AY791" s="18" t="s">
        <v>225</v>
      </c>
      <c r="BE791" s="227">
        <f>IF(N791="základní",J791,0)</f>
        <v>0</v>
      </c>
      <c r="BF791" s="227">
        <f>IF(N791="snížená",J791,0)</f>
        <v>0</v>
      </c>
      <c r="BG791" s="227">
        <f>IF(N791="zákl. přenesená",J791,0)</f>
        <v>0</v>
      </c>
      <c r="BH791" s="227">
        <f>IF(N791="sníž. přenesená",J791,0)</f>
        <v>0</v>
      </c>
      <c r="BI791" s="227">
        <f>IF(N791="nulová",J791,0)</f>
        <v>0</v>
      </c>
      <c r="BJ791" s="18" t="s">
        <v>76</v>
      </c>
      <c r="BK791" s="227">
        <f>ROUND(I791*H791,2)</f>
        <v>0</v>
      </c>
      <c r="BL791" s="18" t="s">
        <v>347</v>
      </c>
      <c r="BM791" s="226" t="s">
        <v>1016</v>
      </c>
    </row>
    <row r="792" s="2" customFormat="1">
      <c r="A792" s="39"/>
      <c r="B792" s="40"/>
      <c r="C792" s="41"/>
      <c r="D792" s="228" t="s">
        <v>234</v>
      </c>
      <c r="E792" s="41"/>
      <c r="F792" s="229" t="s">
        <v>1017</v>
      </c>
      <c r="G792" s="41"/>
      <c r="H792" s="41"/>
      <c r="I792" s="230"/>
      <c r="J792" s="41"/>
      <c r="K792" s="41"/>
      <c r="L792" s="45"/>
      <c r="M792" s="231"/>
      <c r="N792" s="232"/>
      <c r="O792" s="85"/>
      <c r="P792" s="85"/>
      <c r="Q792" s="85"/>
      <c r="R792" s="85"/>
      <c r="S792" s="85"/>
      <c r="T792" s="86"/>
      <c r="U792" s="39"/>
      <c r="V792" s="39"/>
      <c r="W792" s="39"/>
      <c r="X792" s="39"/>
      <c r="Y792" s="39"/>
      <c r="Z792" s="39"/>
      <c r="AA792" s="39"/>
      <c r="AB792" s="39"/>
      <c r="AC792" s="39"/>
      <c r="AD792" s="39"/>
      <c r="AE792" s="39"/>
      <c r="AT792" s="18" t="s">
        <v>234</v>
      </c>
      <c r="AU792" s="18" t="s">
        <v>78</v>
      </c>
    </row>
    <row r="793" s="2" customFormat="1">
      <c r="A793" s="39"/>
      <c r="B793" s="40"/>
      <c r="C793" s="41"/>
      <c r="D793" s="233" t="s">
        <v>236</v>
      </c>
      <c r="E793" s="41"/>
      <c r="F793" s="234" t="s">
        <v>1011</v>
      </c>
      <c r="G793" s="41"/>
      <c r="H793" s="41"/>
      <c r="I793" s="230"/>
      <c r="J793" s="41"/>
      <c r="K793" s="41"/>
      <c r="L793" s="45"/>
      <c r="M793" s="231"/>
      <c r="N793" s="232"/>
      <c r="O793" s="85"/>
      <c r="P793" s="85"/>
      <c r="Q793" s="85"/>
      <c r="R793" s="85"/>
      <c r="S793" s="85"/>
      <c r="T793" s="86"/>
      <c r="U793" s="39"/>
      <c r="V793" s="39"/>
      <c r="W793" s="39"/>
      <c r="X793" s="39"/>
      <c r="Y793" s="39"/>
      <c r="Z793" s="39"/>
      <c r="AA793" s="39"/>
      <c r="AB793" s="39"/>
      <c r="AC793" s="39"/>
      <c r="AD793" s="39"/>
      <c r="AE793" s="39"/>
      <c r="AT793" s="18" t="s">
        <v>236</v>
      </c>
      <c r="AU793" s="18" t="s">
        <v>78</v>
      </c>
    </row>
    <row r="794" s="13" customFormat="1">
      <c r="A794" s="13"/>
      <c r="B794" s="235"/>
      <c r="C794" s="236"/>
      <c r="D794" s="233" t="s">
        <v>238</v>
      </c>
      <c r="E794" s="237" t="s">
        <v>19</v>
      </c>
      <c r="F794" s="238" t="s">
        <v>353</v>
      </c>
      <c r="G794" s="236"/>
      <c r="H794" s="237" t="s">
        <v>19</v>
      </c>
      <c r="I794" s="239"/>
      <c r="J794" s="236"/>
      <c r="K794" s="236"/>
      <c r="L794" s="240"/>
      <c r="M794" s="241"/>
      <c r="N794" s="242"/>
      <c r="O794" s="242"/>
      <c r="P794" s="242"/>
      <c r="Q794" s="242"/>
      <c r="R794" s="242"/>
      <c r="S794" s="242"/>
      <c r="T794" s="243"/>
      <c r="U794" s="13"/>
      <c r="V794" s="13"/>
      <c r="W794" s="13"/>
      <c r="X794" s="13"/>
      <c r="Y794" s="13"/>
      <c r="Z794" s="13"/>
      <c r="AA794" s="13"/>
      <c r="AB794" s="13"/>
      <c r="AC794" s="13"/>
      <c r="AD794" s="13"/>
      <c r="AE794" s="13"/>
      <c r="AT794" s="244" t="s">
        <v>238</v>
      </c>
      <c r="AU794" s="244" t="s">
        <v>78</v>
      </c>
      <c r="AV794" s="13" t="s">
        <v>76</v>
      </c>
      <c r="AW794" s="13" t="s">
        <v>31</v>
      </c>
      <c r="AX794" s="13" t="s">
        <v>69</v>
      </c>
      <c r="AY794" s="244" t="s">
        <v>225</v>
      </c>
    </row>
    <row r="795" s="13" customFormat="1">
      <c r="A795" s="13"/>
      <c r="B795" s="235"/>
      <c r="C795" s="236"/>
      <c r="D795" s="233" t="s">
        <v>238</v>
      </c>
      <c r="E795" s="237" t="s">
        <v>19</v>
      </c>
      <c r="F795" s="238" t="s">
        <v>1018</v>
      </c>
      <c r="G795" s="236"/>
      <c r="H795" s="237" t="s">
        <v>19</v>
      </c>
      <c r="I795" s="239"/>
      <c r="J795" s="236"/>
      <c r="K795" s="236"/>
      <c r="L795" s="240"/>
      <c r="M795" s="241"/>
      <c r="N795" s="242"/>
      <c r="O795" s="242"/>
      <c r="P795" s="242"/>
      <c r="Q795" s="242"/>
      <c r="R795" s="242"/>
      <c r="S795" s="242"/>
      <c r="T795" s="243"/>
      <c r="U795" s="13"/>
      <c r="V795" s="13"/>
      <c r="W795" s="13"/>
      <c r="X795" s="13"/>
      <c r="Y795" s="13"/>
      <c r="Z795" s="13"/>
      <c r="AA795" s="13"/>
      <c r="AB795" s="13"/>
      <c r="AC795" s="13"/>
      <c r="AD795" s="13"/>
      <c r="AE795" s="13"/>
      <c r="AT795" s="244" t="s">
        <v>238</v>
      </c>
      <c r="AU795" s="244" t="s">
        <v>78</v>
      </c>
      <c r="AV795" s="13" t="s">
        <v>76</v>
      </c>
      <c r="AW795" s="13" t="s">
        <v>31</v>
      </c>
      <c r="AX795" s="13" t="s">
        <v>69</v>
      </c>
      <c r="AY795" s="244" t="s">
        <v>225</v>
      </c>
    </row>
    <row r="796" s="13" customFormat="1">
      <c r="A796" s="13"/>
      <c r="B796" s="235"/>
      <c r="C796" s="236"/>
      <c r="D796" s="233" t="s">
        <v>238</v>
      </c>
      <c r="E796" s="237" t="s">
        <v>19</v>
      </c>
      <c r="F796" s="238" t="s">
        <v>1019</v>
      </c>
      <c r="G796" s="236"/>
      <c r="H796" s="237" t="s">
        <v>19</v>
      </c>
      <c r="I796" s="239"/>
      <c r="J796" s="236"/>
      <c r="K796" s="236"/>
      <c r="L796" s="240"/>
      <c r="M796" s="241"/>
      <c r="N796" s="242"/>
      <c r="O796" s="242"/>
      <c r="P796" s="242"/>
      <c r="Q796" s="242"/>
      <c r="R796" s="242"/>
      <c r="S796" s="242"/>
      <c r="T796" s="243"/>
      <c r="U796" s="13"/>
      <c r="V796" s="13"/>
      <c r="W796" s="13"/>
      <c r="X796" s="13"/>
      <c r="Y796" s="13"/>
      <c r="Z796" s="13"/>
      <c r="AA796" s="13"/>
      <c r="AB796" s="13"/>
      <c r="AC796" s="13"/>
      <c r="AD796" s="13"/>
      <c r="AE796" s="13"/>
      <c r="AT796" s="244" t="s">
        <v>238</v>
      </c>
      <c r="AU796" s="244" t="s">
        <v>78</v>
      </c>
      <c r="AV796" s="13" t="s">
        <v>76</v>
      </c>
      <c r="AW796" s="13" t="s">
        <v>31</v>
      </c>
      <c r="AX796" s="13" t="s">
        <v>69</v>
      </c>
      <c r="AY796" s="244" t="s">
        <v>225</v>
      </c>
    </row>
    <row r="797" s="13" customFormat="1">
      <c r="A797" s="13"/>
      <c r="B797" s="235"/>
      <c r="C797" s="236"/>
      <c r="D797" s="233" t="s">
        <v>238</v>
      </c>
      <c r="E797" s="237" t="s">
        <v>19</v>
      </c>
      <c r="F797" s="238" t="s">
        <v>1020</v>
      </c>
      <c r="G797" s="236"/>
      <c r="H797" s="237" t="s">
        <v>19</v>
      </c>
      <c r="I797" s="239"/>
      <c r="J797" s="236"/>
      <c r="K797" s="236"/>
      <c r="L797" s="240"/>
      <c r="M797" s="241"/>
      <c r="N797" s="242"/>
      <c r="O797" s="242"/>
      <c r="P797" s="242"/>
      <c r="Q797" s="242"/>
      <c r="R797" s="242"/>
      <c r="S797" s="242"/>
      <c r="T797" s="243"/>
      <c r="U797" s="13"/>
      <c r="V797" s="13"/>
      <c r="W797" s="13"/>
      <c r="X797" s="13"/>
      <c r="Y797" s="13"/>
      <c r="Z797" s="13"/>
      <c r="AA797" s="13"/>
      <c r="AB797" s="13"/>
      <c r="AC797" s="13"/>
      <c r="AD797" s="13"/>
      <c r="AE797" s="13"/>
      <c r="AT797" s="244" t="s">
        <v>238</v>
      </c>
      <c r="AU797" s="244" t="s">
        <v>78</v>
      </c>
      <c r="AV797" s="13" t="s">
        <v>76</v>
      </c>
      <c r="AW797" s="13" t="s">
        <v>31</v>
      </c>
      <c r="AX797" s="13" t="s">
        <v>69</v>
      </c>
      <c r="AY797" s="244" t="s">
        <v>225</v>
      </c>
    </row>
    <row r="798" s="13" customFormat="1">
      <c r="A798" s="13"/>
      <c r="B798" s="235"/>
      <c r="C798" s="236"/>
      <c r="D798" s="233" t="s">
        <v>238</v>
      </c>
      <c r="E798" s="237" t="s">
        <v>19</v>
      </c>
      <c r="F798" s="238" t="s">
        <v>1021</v>
      </c>
      <c r="G798" s="236"/>
      <c r="H798" s="237" t="s">
        <v>19</v>
      </c>
      <c r="I798" s="239"/>
      <c r="J798" s="236"/>
      <c r="K798" s="236"/>
      <c r="L798" s="240"/>
      <c r="M798" s="241"/>
      <c r="N798" s="242"/>
      <c r="O798" s="242"/>
      <c r="P798" s="242"/>
      <c r="Q798" s="242"/>
      <c r="R798" s="242"/>
      <c r="S798" s="242"/>
      <c r="T798" s="243"/>
      <c r="U798" s="13"/>
      <c r="V798" s="13"/>
      <c r="W798" s="13"/>
      <c r="X798" s="13"/>
      <c r="Y798" s="13"/>
      <c r="Z798" s="13"/>
      <c r="AA798" s="13"/>
      <c r="AB798" s="13"/>
      <c r="AC798" s="13"/>
      <c r="AD798" s="13"/>
      <c r="AE798" s="13"/>
      <c r="AT798" s="244" t="s">
        <v>238</v>
      </c>
      <c r="AU798" s="244" t="s">
        <v>78</v>
      </c>
      <c r="AV798" s="13" t="s">
        <v>76</v>
      </c>
      <c r="AW798" s="13" t="s">
        <v>31</v>
      </c>
      <c r="AX798" s="13" t="s">
        <v>69</v>
      </c>
      <c r="AY798" s="244" t="s">
        <v>225</v>
      </c>
    </row>
    <row r="799" s="14" customFormat="1">
      <c r="A799" s="14"/>
      <c r="B799" s="245"/>
      <c r="C799" s="246"/>
      <c r="D799" s="233" t="s">
        <v>238</v>
      </c>
      <c r="E799" s="247" t="s">
        <v>19</v>
      </c>
      <c r="F799" s="248" t="s">
        <v>1022</v>
      </c>
      <c r="G799" s="246"/>
      <c r="H799" s="249">
        <v>41.814</v>
      </c>
      <c r="I799" s="250"/>
      <c r="J799" s="246"/>
      <c r="K799" s="246"/>
      <c r="L799" s="251"/>
      <c r="M799" s="252"/>
      <c r="N799" s="253"/>
      <c r="O799" s="253"/>
      <c r="P799" s="253"/>
      <c r="Q799" s="253"/>
      <c r="R799" s="253"/>
      <c r="S799" s="253"/>
      <c r="T799" s="254"/>
      <c r="U799" s="14"/>
      <c r="V799" s="14"/>
      <c r="W799" s="14"/>
      <c r="X799" s="14"/>
      <c r="Y799" s="14"/>
      <c r="Z799" s="14"/>
      <c r="AA799" s="14"/>
      <c r="AB799" s="14"/>
      <c r="AC799" s="14"/>
      <c r="AD799" s="14"/>
      <c r="AE799" s="14"/>
      <c r="AT799" s="255" t="s">
        <v>238</v>
      </c>
      <c r="AU799" s="255" t="s">
        <v>78</v>
      </c>
      <c r="AV799" s="14" t="s">
        <v>78</v>
      </c>
      <c r="AW799" s="14" t="s">
        <v>31</v>
      </c>
      <c r="AX799" s="14" t="s">
        <v>69</v>
      </c>
      <c r="AY799" s="255" t="s">
        <v>225</v>
      </c>
    </row>
    <row r="800" s="14" customFormat="1">
      <c r="A800" s="14"/>
      <c r="B800" s="245"/>
      <c r="C800" s="246"/>
      <c r="D800" s="233" t="s">
        <v>238</v>
      </c>
      <c r="E800" s="247" t="s">
        <v>19</v>
      </c>
      <c r="F800" s="248" t="s">
        <v>1023</v>
      </c>
      <c r="G800" s="246"/>
      <c r="H800" s="249">
        <v>18.934000000000001</v>
      </c>
      <c r="I800" s="250"/>
      <c r="J800" s="246"/>
      <c r="K800" s="246"/>
      <c r="L800" s="251"/>
      <c r="M800" s="252"/>
      <c r="N800" s="253"/>
      <c r="O800" s="253"/>
      <c r="P800" s="253"/>
      <c r="Q800" s="253"/>
      <c r="R800" s="253"/>
      <c r="S800" s="253"/>
      <c r="T800" s="254"/>
      <c r="U800" s="14"/>
      <c r="V800" s="14"/>
      <c r="W800" s="14"/>
      <c r="X800" s="14"/>
      <c r="Y800" s="14"/>
      <c r="Z800" s="14"/>
      <c r="AA800" s="14"/>
      <c r="AB800" s="14"/>
      <c r="AC800" s="14"/>
      <c r="AD800" s="14"/>
      <c r="AE800" s="14"/>
      <c r="AT800" s="255" t="s">
        <v>238</v>
      </c>
      <c r="AU800" s="255" t="s">
        <v>78</v>
      </c>
      <c r="AV800" s="14" t="s">
        <v>78</v>
      </c>
      <c r="AW800" s="14" t="s">
        <v>31</v>
      </c>
      <c r="AX800" s="14" t="s">
        <v>69</v>
      </c>
      <c r="AY800" s="255" t="s">
        <v>225</v>
      </c>
    </row>
    <row r="801" s="15" customFormat="1">
      <c r="A801" s="15"/>
      <c r="B801" s="256"/>
      <c r="C801" s="257"/>
      <c r="D801" s="233" t="s">
        <v>238</v>
      </c>
      <c r="E801" s="258" t="s">
        <v>161</v>
      </c>
      <c r="F801" s="259" t="s">
        <v>243</v>
      </c>
      <c r="G801" s="257"/>
      <c r="H801" s="260">
        <v>60.747999999999998</v>
      </c>
      <c r="I801" s="261"/>
      <c r="J801" s="257"/>
      <c r="K801" s="257"/>
      <c r="L801" s="262"/>
      <c r="M801" s="263"/>
      <c r="N801" s="264"/>
      <c r="O801" s="264"/>
      <c r="P801" s="264"/>
      <c r="Q801" s="264"/>
      <c r="R801" s="264"/>
      <c r="S801" s="264"/>
      <c r="T801" s="265"/>
      <c r="U801" s="15"/>
      <c r="V801" s="15"/>
      <c r="W801" s="15"/>
      <c r="X801" s="15"/>
      <c r="Y801" s="15"/>
      <c r="Z801" s="15"/>
      <c r="AA801" s="15"/>
      <c r="AB801" s="15"/>
      <c r="AC801" s="15"/>
      <c r="AD801" s="15"/>
      <c r="AE801" s="15"/>
      <c r="AT801" s="266" t="s">
        <v>238</v>
      </c>
      <c r="AU801" s="266" t="s">
        <v>78</v>
      </c>
      <c r="AV801" s="15" t="s">
        <v>244</v>
      </c>
      <c r="AW801" s="15" t="s">
        <v>31</v>
      </c>
      <c r="AX801" s="15" t="s">
        <v>69</v>
      </c>
      <c r="AY801" s="266" t="s">
        <v>225</v>
      </c>
    </row>
    <row r="802" s="13" customFormat="1">
      <c r="A802" s="13"/>
      <c r="B802" s="235"/>
      <c r="C802" s="236"/>
      <c r="D802" s="233" t="s">
        <v>238</v>
      </c>
      <c r="E802" s="237" t="s">
        <v>19</v>
      </c>
      <c r="F802" s="238" t="s">
        <v>355</v>
      </c>
      <c r="G802" s="236"/>
      <c r="H802" s="237" t="s">
        <v>19</v>
      </c>
      <c r="I802" s="239"/>
      <c r="J802" s="236"/>
      <c r="K802" s="236"/>
      <c r="L802" s="240"/>
      <c r="M802" s="241"/>
      <c r="N802" s="242"/>
      <c r="O802" s="242"/>
      <c r="P802" s="242"/>
      <c r="Q802" s="242"/>
      <c r="R802" s="242"/>
      <c r="S802" s="242"/>
      <c r="T802" s="243"/>
      <c r="U802" s="13"/>
      <c r="V802" s="13"/>
      <c r="W802" s="13"/>
      <c r="X802" s="13"/>
      <c r="Y802" s="13"/>
      <c r="Z802" s="13"/>
      <c r="AA802" s="13"/>
      <c r="AB802" s="13"/>
      <c r="AC802" s="13"/>
      <c r="AD802" s="13"/>
      <c r="AE802" s="13"/>
      <c r="AT802" s="244" t="s">
        <v>238</v>
      </c>
      <c r="AU802" s="244" t="s">
        <v>78</v>
      </c>
      <c r="AV802" s="13" t="s">
        <v>76</v>
      </c>
      <c r="AW802" s="13" t="s">
        <v>31</v>
      </c>
      <c r="AX802" s="13" t="s">
        <v>69</v>
      </c>
      <c r="AY802" s="244" t="s">
        <v>225</v>
      </c>
    </row>
    <row r="803" s="13" customFormat="1">
      <c r="A803" s="13"/>
      <c r="B803" s="235"/>
      <c r="C803" s="236"/>
      <c r="D803" s="233" t="s">
        <v>238</v>
      </c>
      <c r="E803" s="237" t="s">
        <v>19</v>
      </c>
      <c r="F803" s="238" t="s">
        <v>1024</v>
      </c>
      <c r="G803" s="236"/>
      <c r="H803" s="237" t="s">
        <v>19</v>
      </c>
      <c r="I803" s="239"/>
      <c r="J803" s="236"/>
      <c r="K803" s="236"/>
      <c r="L803" s="240"/>
      <c r="M803" s="241"/>
      <c r="N803" s="242"/>
      <c r="O803" s="242"/>
      <c r="P803" s="242"/>
      <c r="Q803" s="242"/>
      <c r="R803" s="242"/>
      <c r="S803" s="242"/>
      <c r="T803" s="243"/>
      <c r="U803" s="13"/>
      <c r="V803" s="13"/>
      <c r="W803" s="13"/>
      <c r="X803" s="13"/>
      <c r="Y803" s="13"/>
      <c r="Z803" s="13"/>
      <c r="AA803" s="13"/>
      <c r="AB803" s="13"/>
      <c r="AC803" s="13"/>
      <c r="AD803" s="13"/>
      <c r="AE803" s="13"/>
      <c r="AT803" s="244" t="s">
        <v>238</v>
      </c>
      <c r="AU803" s="244" t="s">
        <v>78</v>
      </c>
      <c r="AV803" s="13" t="s">
        <v>76</v>
      </c>
      <c r="AW803" s="13" t="s">
        <v>31</v>
      </c>
      <c r="AX803" s="13" t="s">
        <v>69</v>
      </c>
      <c r="AY803" s="244" t="s">
        <v>225</v>
      </c>
    </row>
    <row r="804" s="14" customFormat="1">
      <c r="A804" s="14"/>
      <c r="B804" s="245"/>
      <c r="C804" s="246"/>
      <c r="D804" s="233" t="s">
        <v>238</v>
      </c>
      <c r="E804" s="247" t="s">
        <v>19</v>
      </c>
      <c r="F804" s="248" t="s">
        <v>1025</v>
      </c>
      <c r="G804" s="246"/>
      <c r="H804" s="249">
        <v>61.841000000000001</v>
      </c>
      <c r="I804" s="250"/>
      <c r="J804" s="246"/>
      <c r="K804" s="246"/>
      <c r="L804" s="251"/>
      <c r="M804" s="252"/>
      <c r="N804" s="253"/>
      <c r="O804" s="253"/>
      <c r="P804" s="253"/>
      <c r="Q804" s="253"/>
      <c r="R804" s="253"/>
      <c r="S804" s="253"/>
      <c r="T804" s="254"/>
      <c r="U804" s="14"/>
      <c r="V804" s="14"/>
      <c r="W804" s="14"/>
      <c r="X804" s="14"/>
      <c r="Y804" s="14"/>
      <c r="Z804" s="14"/>
      <c r="AA804" s="14"/>
      <c r="AB804" s="14"/>
      <c r="AC804" s="14"/>
      <c r="AD804" s="14"/>
      <c r="AE804" s="14"/>
      <c r="AT804" s="255" t="s">
        <v>238</v>
      </c>
      <c r="AU804" s="255" t="s">
        <v>78</v>
      </c>
      <c r="AV804" s="14" t="s">
        <v>78</v>
      </c>
      <c r="AW804" s="14" t="s">
        <v>31</v>
      </c>
      <c r="AX804" s="14" t="s">
        <v>69</v>
      </c>
      <c r="AY804" s="255" t="s">
        <v>225</v>
      </c>
    </row>
    <row r="805" s="15" customFormat="1">
      <c r="A805" s="15"/>
      <c r="B805" s="256"/>
      <c r="C805" s="257"/>
      <c r="D805" s="233" t="s">
        <v>238</v>
      </c>
      <c r="E805" s="258" t="s">
        <v>169</v>
      </c>
      <c r="F805" s="259" t="s">
        <v>243</v>
      </c>
      <c r="G805" s="257"/>
      <c r="H805" s="260">
        <v>61.841000000000001</v>
      </c>
      <c r="I805" s="261"/>
      <c r="J805" s="257"/>
      <c r="K805" s="257"/>
      <c r="L805" s="262"/>
      <c r="M805" s="263"/>
      <c r="N805" s="264"/>
      <c r="O805" s="264"/>
      <c r="P805" s="264"/>
      <c r="Q805" s="264"/>
      <c r="R805" s="264"/>
      <c r="S805" s="264"/>
      <c r="T805" s="265"/>
      <c r="U805" s="15"/>
      <c r="V805" s="15"/>
      <c r="W805" s="15"/>
      <c r="X805" s="15"/>
      <c r="Y805" s="15"/>
      <c r="Z805" s="15"/>
      <c r="AA805" s="15"/>
      <c r="AB805" s="15"/>
      <c r="AC805" s="15"/>
      <c r="AD805" s="15"/>
      <c r="AE805" s="15"/>
      <c r="AT805" s="266" t="s">
        <v>238</v>
      </c>
      <c r="AU805" s="266" t="s">
        <v>78</v>
      </c>
      <c r="AV805" s="15" t="s">
        <v>244</v>
      </c>
      <c r="AW805" s="15" t="s">
        <v>31</v>
      </c>
      <c r="AX805" s="15" t="s">
        <v>69</v>
      </c>
      <c r="AY805" s="266" t="s">
        <v>225</v>
      </c>
    </row>
    <row r="806" s="13" customFormat="1">
      <c r="A806" s="13"/>
      <c r="B806" s="235"/>
      <c r="C806" s="236"/>
      <c r="D806" s="233" t="s">
        <v>238</v>
      </c>
      <c r="E806" s="237" t="s">
        <v>19</v>
      </c>
      <c r="F806" s="238" t="s">
        <v>357</v>
      </c>
      <c r="G806" s="236"/>
      <c r="H806" s="237" t="s">
        <v>19</v>
      </c>
      <c r="I806" s="239"/>
      <c r="J806" s="236"/>
      <c r="K806" s="236"/>
      <c r="L806" s="240"/>
      <c r="M806" s="241"/>
      <c r="N806" s="242"/>
      <c r="O806" s="242"/>
      <c r="P806" s="242"/>
      <c r="Q806" s="242"/>
      <c r="R806" s="242"/>
      <c r="S806" s="242"/>
      <c r="T806" s="243"/>
      <c r="U806" s="13"/>
      <c r="V806" s="13"/>
      <c r="W806" s="13"/>
      <c r="X806" s="13"/>
      <c r="Y806" s="13"/>
      <c r="Z806" s="13"/>
      <c r="AA806" s="13"/>
      <c r="AB806" s="13"/>
      <c r="AC806" s="13"/>
      <c r="AD806" s="13"/>
      <c r="AE806" s="13"/>
      <c r="AT806" s="244" t="s">
        <v>238</v>
      </c>
      <c r="AU806" s="244" t="s">
        <v>78</v>
      </c>
      <c r="AV806" s="13" t="s">
        <v>76</v>
      </c>
      <c r="AW806" s="13" t="s">
        <v>31</v>
      </c>
      <c r="AX806" s="13" t="s">
        <v>69</v>
      </c>
      <c r="AY806" s="244" t="s">
        <v>225</v>
      </c>
    </row>
    <row r="807" s="14" customFormat="1">
      <c r="A807" s="14"/>
      <c r="B807" s="245"/>
      <c r="C807" s="246"/>
      <c r="D807" s="233" t="s">
        <v>238</v>
      </c>
      <c r="E807" s="247" t="s">
        <v>19</v>
      </c>
      <c r="F807" s="248" t="s">
        <v>1026</v>
      </c>
      <c r="G807" s="246"/>
      <c r="H807" s="249">
        <v>15.359999999999999</v>
      </c>
      <c r="I807" s="250"/>
      <c r="J807" s="246"/>
      <c r="K807" s="246"/>
      <c r="L807" s="251"/>
      <c r="M807" s="252"/>
      <c r="N807" s="253"/>
      <c r="O807" s="253"/>
      <c r="P807" s="253"/>
      <c r="Q807" s="253"/>
      <c r="R807" s="253"/>
      <c r="S807" s="253"/>
      <c r="T807" s="254"/>
      <c r="U807" s="14"/>
      <c r="V807" s="14"/>
      <c r="W807" s="14"/>
      <c r="X807" s="14"/>
      <c r="Y807" s="14"/>
      <c r="Z807" s="14"/>
      <c r="AA807" s="14"/>
      <c r="AB807" s="14"/>
      <c r="AC807" s="14"/>
      <c r="AD807" s="14"/>
      <c r="AE807" s="14"/>
      <c r="AT807" s="255" t="s">
        <v>238</v>
      </c>
      <c r="AU807" s="255" t="s">
        <v>78</v>
      </c>
      <c r="AV807" s="14" t="s">
        <v>78</v>
      </c>
      <c r="AW807" s="14" t="s">
        <v>31</v>
      </c>
      <c r="AX807" s="14" t="s">
        <v>69</v>
      </c>
      <c r="AY807" s="255" t="s">
        <v>225</v>
      </c>
    </row>
    <row r="808" s="15" customFormat="1">
      <c r="A808" s="15"/>
      <c r="B808" s="256"/>
      <c r="C808" s="257"/>
      <c r="D808" s="233" t="s">
        <v>238</v>
      </c>
      <c r="E808" s="258" t="s">
        <v>171</v>
      </c>
      <c r="F808" s="259" t="s">
        <v>243</v>
      </c>
      <c r="G808" s="257"/>
      <c r="H808" s="260">
        <v>15.359999999999999</v>
      </c>
      <c r="I808" s="261"/>
      <c r="J808" s="257"/>
      <c r="K808" s="257"/>
      <c r="L808" s="262"/>
      <c r="M808" s="263"/>
      <c r="N808" s="264"/>
      <c r="O808" s="264"/>
      <c r="P808" s="264"/>
      <c r="Q808" s="264"/>
      <c r="R808" s="264"/>
      <c r="S808" s="264"/>
      <c r="T808" s="265"/>
      <c r="U808" s="15"/>
      <c r="V808" s="15"/>
      <c r="W808" s="15"/>
      <c r="X808" s="15"/>
      <c r="Y808" s="15"/>
      <c r="Z808" s="15"/>
      <c r="AA808" s="15"/>
      <c r="AB808" s="15"/>
      <c r="AC808" s="15"/>
      <c r="AD808" s="15"/>
      <c r="AE808" s="15"/>
      <c r="AT808" s="266" t="s">
        <v>238</v>
      </c>
      <c r="AU808" s="266" t="s">
        <v>78</v>
      </c>
      <c r="AV808" s="15" t="s">
        <v>244</v>
      </c>
      <c r="AW808" s="15" t="s">
        <v>31</v>
      </c>
      <c r="AX808" s="15" t="s">
        <v>69</v>
      </c>
      <c r="AY808" s="266" t="s">
        <v>225</v>
      </c>
    </row>
    <row r="809" s="16" customFormat="1">
      <c r="A809" s="16"/>
      <c r="B809" s="267"/>
      <c r="C809" s="268"/>
      <c r="D809" s="233" t="s">
        <v>238</v>
      </c>
      <c r="E809" s="269" t="s">
        <v>19</v>
      </c>
      <c r="F809" s="270" t="s">
        <v>245</v>
      </c>
      <c r="G809" s="268"/>
      <c r="H809" s="271">
        <v>137.94900000000001</v>
      </c>
      <c r="I809" s="272"/>
      <c r="J809" s="268"/>
      <c r="K809" s="268"/>
      <c r="L809" s="273"/>
      <c r="M809" s="274"/>
      <c r="N809" s="275"/>
      <c r="O809" s="275"/>
      <c r="P809" s="275"/>
      <c r="Q809" s="275"/>
      <c r="R809" s="275"/>
      <c r="S809" s="275"/>
      <c r="T809" s="276"/>
      <c r="U809" s="16"/>
      <c r="V809" s="16"/>
      <c r="W809" s="16"/>
      <c r="X809" s="16"/>
      <c r="Y809" s="16"/>
      <c r="Z809" s="16"/>
      <c r="AA809" s="16"/>
      <c r="AB809" s="16"/>
      <c r="AC809" s="16"/>
      <c r="AD809" s="16"/>
      <c r="AE809" s="16"/>
      <c r="AT809" s="277" t="s">
        <v>238</v>
      </c>
      <c r="AU809" s="277" t="s">
        <v>78</v>
      </c>
      <c r="AV809" s="16" t="s">
        <v>232</v>
      </c>
      <c r="AW809" s="16" t="s">
        <v>31</v>
      </c>
      <c r="AX809" s="16" t="s">
        <v>76</v>
      </c>
      <c r="AY809" s="277" t="s">
        <v>225</v>
      </c>
    </row>
    <row r="810" s="2" customFormat="1" ht="37.8" customHeight="1">
      <c r="A810" s="39"/>
      <c r="B810" s="40"/>
      <c r="C810" s="215" t="s">
        <v>789</v>
      </c>
      <c r="D810" s="215" t="s">
        <v>227</v>
      </c>
      <c r="E810" s="216" t="s">
        <v>1027</v>
      </c>
      <c r="F810" s="217" t="s">
        <v>1028</v>
      </c>
      <c r="G810" s="218" t="s">
        <v>290</v>
      </c>
      <c r="H810" s="219">
        <v>36.250999999999998</v>
      </c>
      <c r="I810" s="220"/>
      <c r="J810" s="221">
        <f>ROUND(I810*H810,2)</f>
        <v>0</v>
      </c>
      <c r="K810" s="217" t="s">
        <v>249</v>
      </c>
      <c r="L810" s="45"/>
      <c r="M810" s="222" t="s">
        <v>19</v>
      </c>
      <c r="N810" s="223" t="s">
        <v>40</v>
      </c>
      <c r="O810" s="85"/>
      <c r="P810" s="224">
        <f>O810*H810</f>
        <v>0</v>
      </c>
      <c r="Q810" s="224">
        <v>0.000417744</v>
      </c>
      <c r="R810" s="224">
        <f>Q810*H810</f>
        <v>0.015143637743999999</v>
      </c>
      <c r="S810" s="224">
        <v>0</v>
      </c>
      <c r="T810" s="225">
        <f>S810*H810</f>
        <v>0</v>
      </c>
      <c r="U810" s="39"/>
      <c r="V810" s="39"/>
      <c r="W810" s="39"/>
      <c r="X810" s="39"/>
      <c r="Y810" s="39"/>
      <c r="Z810" s="39"/>
      <c r="AA810" s="39"/>
      <c r="AB810" s="39"/>
      <c r="AC810" s="39"/>
      <c r="AD810" s="39"/>
      <c r="AE810" s="39"/>
      <c r="AR810" s="226" t="s">
        <v>347</v>
      </c>
      <c r="AT810" s="226" t="s">
        <v>227</v>
      </c>
      <c r="AU810" s="226" t="s">
        <v>78</v>
      </c>
      <c r="AY810" s="18" t="s">
        <v>225</v>
      </c>
      <c r="BE810" s="227">
        <f>IF(N810="základní",J810,0)</f>
        <v>0</v>
      </c>
      <c r="BF810" s="227">
        <f>IF(N810="snížená",J810,0)</f>
        <v>0</v>
      </c>
      <c r="BG810" s="227">
        <f>IF(N810="zákl. přenesená",J810,0)</f>
        <v>0</v>
      </c>
      <c r="BH810" s="227">
        <f>IF(N810="sníž. přenesená",J810,0)</f>
        <v>0</v>
      </c>
      <c r="BI810" s="227">
        <f>IF(N810="nulová",J810,0)</f>
        <v>0</v>
      </c>
      <c r="BJ810" s="18" t="s">
        <v>76</v>
      </c>
      <c r="BK810" s="227">
        <f>ROUND(I810*H810,2)</f>
        <v>0</v>
      </c>
      <c r="BL810" s="18" t="s">
        <v>347</v>
      </c>
      <c r="BM810" s="226" t="s">
        <v>1029</v>
      </c>
    </row>
    <row r="811" s="2" customFormat="1">
      <c r="A811" s="39"/>
      <c r="B811" s="40"/>
      <c r="C811" s="41"/>
      <c r="D811" s="228" t="s">
        <v>234</v>
      </c>
      <c r="E811" s="41"/>
      <c r="F811" s="229" t="s">
        <v>1030</v>
      </c>
      <c r="G811" s="41"/>
      <c r="H811" s="41"/>
      <c r="I811" s="230"/>
      <c r="J811" s="41"/>
      <c r="K811" s="41"/>
      <c r="L811" s="45"/>
      <c r="M811" s="231"/>
      <c r="N811" s="232"/>
      <c r="O811" s="85"/>
      <c r="P811" s="85"/>
      <c r="Q811" s="85"/>
      <c r="R811" s="85"/>
      <c r="S811" s="85"/>
      <c r="T811" s="86"/>
      <c r="U811" s="39"/>
      <c r="V811" s="39"/>
      <c r="W811" s="39"/>
      <c r="X811" s="39"/>
      <c r="Y811" s="39"/>
      <c r="Z811" s="39"/>
      <c r="AA811" s="39"/>
      <c r="AB811" s="39"/>
      <c r="AC811" s="39"/>
      <c r="AD811" s="39"/>
      <c r="AE811" s="39"/>
      <c r="AT811" s="18" t="s">
        <v>234</v>
      </c>
      <c r="AU811" s="18" t="s">
        <v>78</v>
      </c>
    </row>
    <row r="812" s="2" customFormat="1">
      <c r="A812" s="39"/>
      <c r="B812" s="40"/>
      <c r="C812" s="41"/>
      <c r="D812" s="233" t="s">
        <v>236</v>
      </c>
      <c r="E812" s="41"/>
      <c r="F812" s="234" t="s">
        <v>1011</v>
      </c>
      <c r="G812" s="41"/>
      <c r="H812" s="41"/>
      <c r="I812" s="230"/>
      <c r="J812" s="41"/>
      <c r="K812" s="41"/>
      <c r="L812" s="45"/>
      <c r="M812" s="231"/>
      <c r="N812" s="232"/>
      <c r="O812" s="85"/>
      <c r="P812" s="85"/>
      <c r="Q812" s="85"/>
      <c r="R812" s="85"/>
      <c r="S812" s="85"/>
      <c r="T812" s="86"/>
      <c r="U812" s="39"/>
      <c r="V812" s="39"/>
      <c r="W812" s="39"/>
      <c r="X812" s="39"/>
      <c r="Y812" s="39"/>
      <c r="Z812" s="39"/>
      <c r="AA812" s="39"/>
      <c r="AB812" s="39"/>
      <c r="AC812" s="39"/>
      <c r="AD812" s="39"/>
      <c r="AE812" s="39"/>
      <c r="AT812" s="18" t="s">
        <v>236</v>
      </c>
      <c r="AU812" s="18" t="s">
        <v>78</v>
      </c>
    </row>
    <row r="813" s="13" customFormat="1">
      <c r="A813" s="13"/>
      <c r="B813" s="235"/>
      <c r="C813" s="236"/>
      <c r="D813" s="233" t="s">
        <v>238</v>
      </c>
      <c r="E813" s="237" t="s">
        <v>19</v>
      </c>
      <c r="F813" s="238" t="s">
        <v>1031</v>
      </c>
      <c r="G813" s="236"/>
      <c r="H813" s="237" t="s">
        <v>19</v>
      </c>
      <c r="I813" s="239"/>
      <c r="J813" s="236"/>
      <c r="K813" s="236"/>
      <c r="L813" s="240"/>
      <c r="M813" s="241"/>
      <c r="N813" s="242"/>
      <c r="O813" s="242"/>
      <c r="P813" s="242"/>
      <c r="Q813" s="242"/>
      <c r="R813" s="242"/>
      <c r="S813" s="242"/>
      <c r="T813" s="243"/>
      <c r="U813" s="13"/>
      <c r="V813" s="13"/>
      <c r="W813" s="13"/>
      <c r="X813" s="13"/>
      <c r="Y813" s="13"/>
      <c r="Z813" s="13"/>
      <c r="AA813" s="13"/>
      <c r="AB813" s="13"/>
      <c r="AC813" s="13"/>
      <c r="AD813" s="13"/>
      <c r="AE813" s="13"/>
      <c r="AT813" s="244" t="s">
        <v>238</v>
      </c>
      <c r="AU813" s="244" t="s">
        <v>78</v>
      </c>
      <c r="AV813" s="13" t="s">
        <v>76</v>
      </c>
      <c r="AW813" s="13" t="s">
        <v>31</v>
      </c>
      <c r="AX813" s="13" t="s">
        <v>69</v>
      </c>
      <c r="AY813" s="244" t="s">
        <v>225</v>
      </c>
    </row>
    <row r="814" s="13" customFormat="1">
      <c r="A814" s="13"/>
      <c r="B814" s="235"/>
      <c r="C814" s="236"/>
      <c r="D814" s="233" t="s">
        <v>238</v>
      </c>
      <c r="E814" s="237" t="s">
        <v>19</v>
      </c>
      <c r="F814" s="238" t="s">
        <v>1032</v>
      </c>
      <c r="G814" s="236"/>
      <c r="H814" s="237" t="s">
        <v>19</v>
      </c>
      <c r="I814" s="239"/>
      <c r="J814" s="236"/>
      <c r="K814" s="236"/>
      <c r="L814" s="240"/>
      <c r="M814" s="241"/>
      <c r="N814" s="242"/>
      <c r="O814" s="242"/>
      <c r="P814" s="242"/>
      <c r="Q814" s="242"/>
      <c r="R814" s="242"/>
      <c r="S814" s="242"/>
      <c r="T814" s="243"/>
      <c r="U814" s="13"/>
      <c r="V814" s="13"/>
      <c r="W814" s="13"/>
      <c r="X814" s="13"/>
      <c r="Y814" s="13"/>
      <c r="Z814" s="13"/>
      <c r="AA814" s="13"/>
      <c r="AB814" s="13"/>
      <c r="AC814" s="13"/>
      <c r="AD814" s="13"/>
      <c r="AE814" s="13"/>
      <c r="AT814" s="244" t="s">
        <v>238</v>
      </c>
      <c r="AU814" s="244" t="s">
        <v>78</v>
      </c>
      <c r="AV814" s="13" t="s">
        <v>76</v>
      </c>
      <c r="AW814" s="13" t="s">
        <v>31</v>
      </c>
      <c r="AX814" s="13" t="s">
        <v>69</v>
      </c>
      <c r="AY814" s="244" t="s">
        <v>225</v>
      </c>
    </row>
    <row r="815" s="13" customFormat="1">
      <c r="A815" s="13"/>
      <c r="B815" s="235"/>
      <c r="C815" s="236"/>
      <c r="D815" s="233" t="s">
        <v>238</v>
      </c>
      <c r="E815" s="237" t="s">
        <v>19</v>
      </c>
      <c r="F815" s="238" t="s">
        <v>1018</v>
      </c>
      <c r="G815" s="236"/>
      <c r="H815" s="237" t="s">
        <v>19</v>
      </c>
      <c r="I815" s="239"/>
      <c r="J815" s="236"/>
      <c r="K815" s="236"/>
      <c r="L815" s="240"/>
      <c r="M815" s="241"/>
      <c r="N815" s="242"/>
      <c r="O815" s="242"/>
      <c r="P815" s="242"/>
      <c r="Q815" s="242"/>
      <c r="R815" s="242"/>
      <c r="S815" s="242"/>
      <c r="T815" s="243"/>
      <c r="U815" s="13"/>
      <c r="V815" s="13"/>
      <c r="W815" s="13"/>
      <c r="X815" s="13"/>
      <c r="Y815" s="13"/>
      <c r="Z815" s="13"/>
      <c r="AA815" s="13"/>
      <c r="AB815" s="13"/>
      <c r="AC815" s="13"/>
      <c r="AD815" s="13"/>
      <c r="AE815" s="13"/>
      <c r="AT815" s="244" t="s">
        <v>238</v>
      </c>
      <c r="AU815" s="244" t="s">
        <v>78</v>
      </c>
      <c r="AV815" s="13" t="s">
        <v>76</v>
      </c>
      <c r="AW815" s="13" t="s">
        <v>31</v>
      </c>
      <c r="AX815" s="13" t="s">
        <v>69</v>
      </c>
      <c r="AY815" s="244" t="s">
        <v>225</v>
      </c>
    </row>
    <row r="816" s="13" customFormat="1">
      <c r="A816" s="13"/>
      <c r="B816" s="235"/>
      <c r="C816" s="236"/>
      <c r="D816" s="233" t="s">
        <v>238</v>
      </c>
      <c r="E816" s="237" t="s">
        <v>19</v>
      </c>
      <c r="F816" s="238" t="s">
        <v>1019</v>
      </c>
      <c r="G816" s="236"/>
      <c r="H816" s="237" t="s">
        <v>19</v>
      </c>
      <c r="I816" s="239"/>
      <c r="J816" s="236"/>
      <c r="K816" s="236"/>
      <c r="L816" s="240"/>
      <c r="M816" s="241"/>
      <c r="N816" s="242"/>
      <c r="O816" s="242"/>
      <c r="P816" s="242"/>
      <c r="Q816" s="242"/>
      <c r="R816" s="242"/>
      <c r="S816" s="242"/>
      <c r="T816" s="243"/>
      <c r="U816" s="13"/>
      <c r="V816" s="13"/>
      <c r="W816" s="13"/>
      <c r="X816" s="13"/>
      <c r="Y816" s="13"/>
      <c r="Z816" s="13"/>
      <c r="AA816" s="13"/>
      <c r="AB816" s="13"/>
      <c r="AC816" s="13"/>
      <c r="AD816" s="13"/>
      <c r="AE816" s="13"/>
      <c r="AT816" s="244" t="s">
        <v>238</v>
      </c>
      <c r="AU816" s="244" t="s">
        <v>78</v>
      </c>
      <c r="AV816" s="13" t="s">
        <v>76</v>
      </c>
      <c r="AW816" s="13" t="s">
        <v>31</v>
      </c>
      <c r="AX816" s="13" t="s">
        <v>69</v>
      </c>
      <c r="AY816" s="244" t="s">
        <v>225</v>
      </c>
    </row>
    <row r="817" s="13" customFormat="1">
      <c r="A817" s="13"/>
      <c r="B817" s="235"/>
      <c r="C817" s="236"/>
      <c r="D817" s="233" t="s">
        <v>238</v>
      </c>
      <c r="E817" s="237" t="s">
        <v>19</v>
      </c>
      <c r="F817" s="238" t="s">
        <v>1033</v>
      </c>
      <c r="G817" s="236"/>
      <c r="H817" s="237" t="s">
        <v>19</v>
      </c>
      <c r="I817" s="239"/>
      <c r="J817" s="236"/>
      <c r="K817" s="236"/>
      <c r="L817" s="240"/>
      <c r="M817" s="241"/>
      <c r="N817" s="242"/>
      <c r="O817" s="242"/>
      <c r="P817" s="242"/>
      <c r="Q817" s="242"/>
      <c r="R817" s="242"/>
      <c r="S817" s="242"/>
      <c r="T817" s="243"/>
      <c r="U817" s="13"/>
      <c r="V817" s="13"/>
      <c r="W817" s="13"/>
      <c r="X817" s="13"/>
      <c r="Y817" s="13"/>
      <c r="Z817" s="13"/>
      <c r="AA817" s="13"/>
      <c r="AB817" s="13"/>
      <c r="AC817" s="13"/>
      <c r="AD817" s="13"/>
      <c r="AE817" s="13"/>
      <c r="AT817" s="244" t="s">
        <v>238</v>
      </c>
      <c r="AU817" s="244" t="s">
        <v>78</v>
      </c>
      <c r="AV817" s="13" t="s">
        <v>76</v>
      </c>
      <c r="AW817" s="13" t="s">
        <v>31</v>
      </c>
      <c r="AX817" s="13" t="s">
        <v>69</v>
      </c>
      <c r="AY817" s="244" t="s">
        <v>225</v>
      </c>
    </row>
    <row r="818" s="13" customFormat="1">
      <c r="A818" s="13"/>
      <c r="B818" s="235"/>
      <c r="C818" s="236"/>
      <c r="D818" s="233" t="s">
        <v>238</v>
      </c>
      <c r="E818" s="237" t="s">
        <v>19</v>
      </c>
      <c r="F818" s="238" t="s">
        <v>1020</v>
      </c>
      <c r="G818" s="236"/>
      <c r="H818" s="237" t="s">
        <v>19</v>
      </c>
      <c r="I818" s="239"/>
      <c r="J818" s="236"/>
      <c r="K818" s="236"/>
      <c r="L818" s="240"/>
      <c r="M818" s="241"/>
      <c r="N818" s="242"/>
      <c r="O818" s="242"/>
      <c r="P818" s="242"/>
      <c r="Q818" s="242"/>
      <c r="R818" s="242"/>
      <c r="S818" s="242"/>
      <c r="T818" s="243"/>
      <c r="U818" s="13"/>
      <c r="V818" s="13"/>
      <c r="W818" s="13"/>
      <c r="X818" s="13"/>
      <c r="Y818" s="13"/>
      <c r="Z818" s="13"/>
      <c r="AA818" s="13"/>
      <c r="AB818" s="13"/>
      <c r="AC818" s="13"/>
      <c r="AD818" s="13"/>
      <c r="AE818" s="13"/>
      <c r="AT818" s="244" t="s">
        <v>238</v>
      </c>
      <c r="AU818" s="244" t="s">
        <v>78</v>
      </c>
      <c r="AV818" s="13" t="s">
        <v>76</v>
      </c>
      <c r="AW818" s="13" t="s">
        <v>31</v>
      </c>
      <c r="AX818" s="13" t="s">
        <v>69</v>
      </c>
      <c r="AY818" s="244" t="s">
        <v>225</v>
      </c>
    </row>
    <row r="819" s="13" customFormat="1">
      <c r="A819" s="13"/>
      <c r="B819" s="235"/>
      <c r="C819" s="236"/>
      <c r="D819" s="233" t="s">
        <v>238</v>
      </c>
      <c r="E819" s="237" t="s">
        <v>19</v>
      </c>
      <c r="F819" s="238" t="s">
        <v>1021</v>
      </c>
      <c r="G819" s="236"/>
      <c r="H819" s="237" t="s">
        <v>19</v>
      </c>
      <c r="I819" s="239"/>
      <c r="J819" s="236"/>
      <c r="K819" s="236"/>
      <c r="L819" s="240"/>
      <c r="M819" s="241"/>
      <c r="N819" s="242"/>
      <c r="O819" s="242"/>
      <c r="P819" s="242"/>
      <c r="Q819" s="242"/>
      <c r="R819" s="242"/>
      <c r="S819" s="242"/>
      <c r="T819" s="243"/>
      <c r="U819" s="13"/>
      <c r="V819" s="13"/>
      <c r="W819" s="13"/>
      <c r="X819" s="13"/>
      <c r="Y819" s="13"/>
      <c r="Z819" s="13"/>
      <c r="AA819" s="13"/>
      <c r="AB819" s="13"/>
      <c r="AC819" s="13"/>
      <c r="AD819" s="13"/>
      <c r="AE819" s="13"/>
      <c r="AT819" s="244" t="s">
        <v>238</v>
      </c>
      <c r="AU819" s="244" t="s">
        <v>78</v>
      </c>
      <c r="AV819" s="13" t="s">
        <v>76</v>
      </c>
      <c r="AW819" s="13" t="s">
        <v>31</v>
      </c>
      <c r="AX819" s="13" t="s">
        <v>69</v>
      </c>
      <c r="AY819" s="244" t="s">
        <v>225</v>
      </c>
    </row>
    <row r="820" s="14" customFormat="1">
      <c r="A820" s="14"/>
      <c r="B820" s="245"/>
      <c r="C820" s="246"/>
      <c r="D820" s="233" t="s">
        <v>238</v>
      </c>
      <c r="E820" s="247" t="s">
        <v>19</v>
      </c>
      <c r="F820" s="248" t="s">
        <v>1034</v>
      </c>
      <c r="G820" s="246"/>
      <c r="H820" s="249">
        <v>21.373999999999999</v>
      </c>
      <c r="I820" s="250"/>
      <c r="J820" s="246"/>
      <c r="K820" s="246"/>
      <c r="L820" s="251"/>
      <c r="M820" s="252"/>
      <c r="N820" s="253"/>
      <c r="O820" s="253"/>
      <c r="P820" s="253"/>
      <c r="Q820" s="253"/>
      <c r="R820" s="253"/>
      <c r="S820" s="253"/>
      <c r="T820" s="254"/>
      <c r="U820" s="14"/>
      <c r="V820" s="14"/>
      <c r="W820" s="14"/>
      <c r="X820" s="14"/>
      <c r="Y820" s="14"/>
      <c r="Z820" s="14"/>
      <c r="AA820" s="14"/>
      <c r="AB820" s="14"/>
      <c r="AC820" s="14"/>
      <c r="AD820" s="14"/>
      <c r="AE820" s="14"/>
      <c r="AT820" s="255" t="s">
        <v>238</v>
      </c>
      <c r="AU820" s="255" t="s">
        <v>78</v>
      </c>
      <c r="AV820" s="14" t="s">
        <v>78</v>
      </c>
      <c r="AW820" s="14" t="s">
        <v>31</v>
      </c>
      <c r="AX820" s="14" t="s">
        <v>69</v>
      </c>
      <c r="AY820" s="255" t="s">
        <v>225</v>
      </c>
    </row>
    <row r="821" s="14" customFormat="1">
      <c r="A821" s="14"/>
      <c r="B821" s="245"/>
      <c r="C821" s="246"/>
      <c r="D821" s="233" t="s">
        <v>238</v>
      </c>
      <c r="E821" s="247" t="s">
        <v>19</v>
      </c>
      <c r="F821" s="248" t="s">
        <v>1035</v>
      </c>
      <c r="G821" s="246"/>
      <c r="H821" s="249">
        <v>11.15</v>
      </c>
      <c r="I821" s="250"/>
      <c r="J821" s="246"/>
      <c r="K821" s="246"/>
      <c r="L821" s="251"/>
      <c r="M821" s="252"/>
      <c r="N821" s="253"/>
      <c r="O821" s="253"/>
      <c r="P821" s="253"/>
      <c r="Q821" s="253"/>
      <c r="R821" s="253"/>
      <c r="S821" s="253"/>
      <c r="T821" s="254"/>
      <c r="U821" s="14"/>
      <c r="V821" s="14"/>
      <c r="W821" s="14"/>
      <c r="X821" s="14"/>
      <c r="Y821" s="14"/>
      <c r="Z821" s="14"/>
      <c r="AA821" s="14"/>
      <c r="AB821" s="14"/>
      <c r="AC821" s="14"/>
      <c r="AD821" s="14"/>
      <c r="AE821" s="14"/>
      <c r="AT821" s="255" t="s">
        <v>238</v>
      </c>
      <c r="AU821" s="255" t="s">
        <v>78</v>
      </c>
      <c r="AV821" s="14" t="s">
        <v>78</v>
      </c>
      <c r="AW821" s="14" t="s">
        <v>31</v>
      </c>
      <c r="AX821" s="14" t="s">
        <v>69</v>
      </c>
      <c r="AY821" s="255" t="s">
        <v>225</v>
      </c>
    </row>
    <row r="822" s="15" customFormat="1">
      <c r="A822" s="15"/>
      <c r="B822" s="256"/>
      <c r="C822" s="257"/>
      <c r="D822" s="233" t="s">
        <v>238</v>
      </c>
      <c r="E822" s="258" t="s">
        <v>165</v>
      </c>
      <c r="F822" s="259" t="s">
        <v>243</v>
      </c>
      <c r="G822" s="257"/>
      <c r="H822" s="260">
        <v>32.524000000000001</v>
      </c>
      <c r="I822" s="261"/>
      <c r="J822" s="257"/>
      <c r="K822" s="257"/>
      <c r="L822" s="262"/>
      <c r="M822" s="263"/>
      <c r="N822" s="264"/>
      <c r="O822" s="264"/>
      <c r="P822" s="264"/>
      <c r="Q822" s="264"/>
      <c r="R822" s="264"/>
      <c r="S822" s="264"/>
      <c r="T822" s="265"/>
      <c r="U822" s="15"/>
      <c r="V822" s="15"/>
      <c r="W822" s="15"/>
      <c r="X822" s="15"/>
      <c r="Y822" s="15"/>
      <c r="Z822" s="15"/>
      <c r="AA822" s="15"/>
      <c r="AB822" s="15"/>
      <c r="AC822" s="15"/>
      <c r="AD822" s="15"/>
      <c r="AE822" s="15"/>
      <c r="AT822" s="266" t="s">
        <v>238</v>
      </c>
      <c r="AU822" s="266" t="s">
        <v>78</v>
      </c>
      <c r="AV822" s="15" t="s">
        <v>244</v>
      </c>
      <c r="AW822" s="15" t="s">
        <v>31</v>
      </c>
      <c r="AX822" s="15" t="s">
        <v>69</v>
      </c>
      <c r="AY822" s="266" t="s">
        <v>225</v>
      </c>
    </row>
    <row r="823" s="13" customFormat="1">
      <c r="A823" s="13"/>
      <c r="B823" s="235"/>
      <c r="C823" s="236"/>
      <c r="D823" s="233" t="s">
        <v>238</v>
      </c>
      <c r="E823" s="237" t="s">
        <v>19</v>
      </c>
      <c r="F823" s="238" t="s">
        <v>1036</v>
      </c>
      <c r="G823" s="236"/>
      <c r="H823" s="237" t="s">
        <v>19</v>
      </c>
      <c r="I823" s="239"/>
      <c r="J823" s="236"/>
      <c r="K823" s="236"/>
      <c r="L823" s="240"/>
      <c r="M823" s="241"/>
      <c r="N823" s="242"/>
      <c r="O823" s="242"/>
      <c r="P823" s="242"/>
      <c r="Q823" s="242"/>
      <c r="R823" s="242"/>
      <c r="S823" s="242"/>
      <c r="T823" s="243"/>
      <c r="U823" s="13"/>
      <c r="V823" s="13"/>
      <c r="W823" s="13"/>
      <c r="X823" s="13"/>
      <c r="Y823" s="13"/>
      <c r="Z823" s="13"/>
      <c r="AA823" s="13"/>
      <c r="AB823" s="13"/>
      <c r="AC823" s="13"/>
      <c r="AD823" s="13"/>
      <c r="AE823" s="13"/>
      <c r="AT823" s="244" t="s">
        <v>238</v>
      </c>
      <c r="AU823" s="244" t="s">
        <v>78</v>
      </c>
      <c r="AV823" s="13" t="s">
        <v>76</v>
      </c>
      <c r="AW823" s="13" t="s">
        <v>31</v>
      </c>
      <c r="AX823" s="13" t="s">
        <v>69</v>
      </c>
      <c r="AY823" s="244" t="s">
        <v>225</v>
      </c>
    </row>
    <row r="824" s="13" customFormat="1">
      <c r="A824" s="13"/>
      <c r="B824" s="235"/>
      <c r="C824" s="236"/>
      <c r="D824" s="233" t="s">
        <v>238</v>
      </c>
      <c r="E824" s="237" t="s">
        <v>19</v>
      </c>
      <c r="F824" s="238" t="s">
        <v>355</v>
      </c>
      <c r="G824" s="236"/>
      <c r="H824" s="237" t="s">
        <v>19</v>
      </c>
      <c r="I824" s="239"/>
      <c r="J824" s="236"/>
      <c r="K824" s="236"/>
      <c r="L824" s="240"/>
      <c r="M824" s="241"/>
      <c r="N824" s="242"/>
      <c r="O824" s="242"/>
      <c r="P824" s="242"/>
      <c r="Q824" s="242"/>
      <c r="R824" s="242"/>
      <c r="S824" s="242"/>
      <c r="T824" s="243"/>
      <c r="U824" s="13"/>
      <c r="V824" s="13"/>
      <c r="W824" s="13"/>
      <c r="X824" s="13"/>
      <c r="Y824" s="13"/>
      <c r="Z824" s="13"/>
      <c r="AA824" s="13"/>
      <c r="AB824" s="13"/>
      <c r="AC824" s="13"/>
      <c r="AD824" s="13"/>
      <c r="AE824" s="13"/>
      <c r="AT824" s="244" t="s">
        <v>238</v>
      </c>
      <c r="AU824" s="244" t="s">
        <v>78</v>
      </c>
      <c r="AV824" s="13" t="s">
        <v>76</v>
      </c>
      <c r="AW824" s="13" t="s">
        <v>31</v>
      </c>
      <c r="AX824" s="13" t="s">
        <v>69</v>
      </c>
      <c r="AY824" s="244" t="s">
        <v>225</v>
      </c>
    </row>
    <row r="825" s="14" customFormat="1">
      <c r="A825" s="14"/>
      <c r="B825" s="245"/>
      <c r="C825" s="246"/>
      <c r="D825" s="233" t="s">
        <v>238</v>
      </c>
      <c r="E825" s="247" t="s">
        <v>19</v>
      </c>
      <c r="F825" s="248" t="s">
        <v>1037</v>
      </c>
      <c r="G825" s="246"/>
      <c r="H825" s="249">
        <v>0.84299999999999997</v>
      </c>
      <c r="I825" s="250"/>
      <c r="J825" s="246"/>
      <c r="K825" s="246"/>
      <c r="L825" s="251"/>
      <c r="M825" s="252"/>
      <c r="N825" s="253"/>
      <c r="O825" s="253"/>
      <c r="P825" s="253"/>
      <c r="Q825" s="253"/>
      <c r="R825" s="253"/>
      <c r="S825" s="253"/>
      <c r="T825" s="254"/>
      <c r="U825" s="14"/>
      <c r="V825" s="14"/>
      <c r="W825" s="14"/>
      <c r="X825" s="14"/>
      <c r="Y825" s="14"/>
      <c r="Z825" s="14"/>
      <c r="AA825" s="14"/>
      <c r="AB825" s="14"/>
      <c r="AC825" s="14"/>
      <c r="AD825" s="14"/>
      <c r="AE825" s="14"/>
      <c r="AT825" s="255" t="s">
        <v>238</v>
      </c>
      <c r="AU825" s="255" t="s">
        <v>78</v>
      </c>
      <c r="AV825" s="14" t="s">
        <v>78</v>
      </c>
      <c r="AW825" s="14" t="s">
        <v>31</v>
      </c>
      <c r="AX825" s="14" t="s">
        <v>69</v>
      </c>
      <c r="AY825" s="255" t="s">
        <v>225</v>
      </c>
    </row>
    <row r="826" s="14" customFormat="1">
      <c r="A826" s="14"/>
      <c r="B826" s="245"/>
      <c r="C826" s="246"/>
      <c r="D826" s="233" t="s">
        <v>238</v>
      </c>
      <c r="E826" s="247" t="s">
        <v>19</v>
      </c>
      <c r="F826" s="248" t="s">
        <v>1038</v>
      </c>
      <c r="G826" s="246"/>
      <c r="H826" s="249">
        <v>1.5569999999999999</v>
      </c>
      <c r="I826" s="250"/>
      <c r="J826" s="246"/>
      <c r="K826" s="246"/>
      <c r="L826" s="251"/>
      <c r="M826" s="252"/>
      <c r="N826" s="253"/>
      <c r="O826" s="253"/>
      <c r="P826" s="253"/>
      <c r="Q826" s="253"/>
      <c r="R826" s="253"/>
      <c r="S826" s="253"/>
      <c r="T826" s="254"/>
      <c r="U826" s="14"/>
      <c r="V826" s="14"/>
      <c r="W826" s="14"/>
      <c r="X826" s="14"/>
      <c r="Y826" s="14"/>
      <c r="Z826" s="14"/>
      <c r="AA826" s="14"/>
      <c r="AB826" s="14"/>
      <c r="AC826" s="14"/>
      <c r="AD826" s="14"/>
      <c r="AE826" s="14"/>
      <c r="AT826" s="255" t="s">
        <v>238</v>
      </c>
      <c r="AU826" s="255" t="s">
        <v>78</v>
      </c>
      <c r="AV826" s="14" t="s">
        <v>78</v>
      </c>
      <c r="AW826" s="14" t="s">
        <v>31</v>
      </c>
      <c r="AX826" s="14" t="s">
        <v>69</v>
      </c>
      <c r="AY826" s="255" t="s">
        <v>225</v>
      </c>
    </row>
    <row r="827" s="14" customFormat="1">
      <c r="A827" s="14"/>
      <c r="B827" s="245"/>
      <c r="C827" s="246"/>
      <c r="D827" s="233" t="s">
        <v>238</v>
      </c>
      <c r="E827" s="247" t="s">
        <v>19</v>
      </c>
      <c r="F827" s="248" t="s">
        <v>1039</v>
      </c>
      <c r="G827" s="246"/>
      <c r="H827" s="249">
        <v>0.80800000000000005</v>
      </c>
      <c r="I827" s="250"/>
      <c r="J827" s="246"/>
      <c r="K827" s="246"/>
      <c r="L827" s="251"/>
      <c r="M827" s="252"/>
      <c r="N827" s="253"/>
      <c r="O827" s="253"/>
      <c r="P827" s="253"/>
      <c r="Q827" s="253"/>
      <c r="R827" s="253"/>
      <c r="S827" s="253"/>
      <c r="T827" s="254"/>
      <c r="U827" s="14"/>
      <c r="V827" s="14"/>
      <c r="W827" s="14"/>
      <c r="X827" s="14"/>
      <c r="Y827" s="14"/>
      <c r="Z827" s="14"/>
      <c r="AA827" s="14"/>
      <c r="AB827" s="14"/>
      <c r="AC827" s="14"/>
      <c r="AD827" s="14"/>
      <c r="AE827" s="14"/>
      <c r="AT827" s="255" t="s">
        <v>238</v>
      </c>
      <c r="AU827" s="255" t="s">
        <v>78</v>
      </c>
      <c r="AV827" s="14" t="s">
        <v>78</v>
      </c>
      <c r="AW827" s="14" t="s">
        <v>31</v>
      </c>
      <c r="AX827" s="14" t="s">
        <v>69</v>
      </c>
      <c r="AY827" s="255" t="s">
        <v>225</v>
      </c>
    </row>
    <row r="828" s="13" customFormat="1">
      <c r="A828" s="13"/>
      <c r="B828" s="235"/>
      <c r="C828" s="236"/>
      <c r="D828" s="233" t="s">
        <v>238</v>
      </c>
      <c r="E828" s="237" t="s">
        <v>19</v>
      </c>
      <c r="F828" s="238" t="s">
        <v>357</v>
      </c>
      <c r="G828" s="236"/>
      <c r="H828" s="237" t="s">
        <v>19</v>
      </c>
      <c r="I828" s="239"/>
      <c r="J828" s="236"/>
      <c r="K828" s="236"/>
      <c r="L828" s="240"/>
      <c r="M828" s="241"/>
      <c r="N828" s="242"/>
      <c r="O828" s="242"/>
      <c r="P828" s="242"/>
      <c r="Q828" s="242"/>
      <c r="R828" s="242"/>
      <c r="S828" s="242"/>
      <c r="T828" s="243"/>
      <c r="U828" s="13"/>
      <c r="V828" s="13"/>
      <c r="W828" s="13"/>
      <c r="X828" s="13"/>
      <c r="Y828" s="13"/>
      <c r="Z828" s="13"/>
      <c r="AA828" s="13"/>
      <c r="AB828" s="13"/>
      <c r="AC828" s="13"/>
      <c r="AD828" s="13"/>
      <c r="AE828" s="13"/>
      <c r="AT828" s="244" t="s">
        <v>238</v>
      </c>
      <c r="AU828" s="244" t="s">
        <v>78</v>
      </c>
      <c r="AV828" s="13" t="s">
        <v>76</v>
      </c>
      <c r="AW828" s="13" t="s">
        <v>31</v>
      </c>
      <c r="AX828" s="13" t="s">
        <v>69</v>
      </c>
      <c r="AY828" s="244" t="s">
        <v>225</v>
      </c>
    </row>
    <row r="829" s="14" customFormat="1">
      <c r="A829" s="14"/>
      <c r="B829" s="245"/>
      <c r="C829" s="246"/>
      <c r="D829" s="233" t="s">
        <v>238</v>
      </c>
      <c r="E829" s="247" t="s">
        <v>19</v>
      </c>
      <c r="F829" s="248" t="s">
        <v>1040</v>
      </c>
      <c r="G829" s="246"/>
      <c r="H829" s="249">
        <v>0.51900000000000002</v>
      </c>
      <c r="I829" s="250"/>
      <c r="J829" s="246"/>
      <c r="K829" s="246"/>
      <c r="L829" s="251"/>
      <c r="M829" s="252"/>
      <c r="N829" s="253"/>
      <c r="O829" s="253"/>
      <c r="P829" s="253"/>
      <c r="Q829" s="253"/>
      <c r="R829" s="253"/>
      <c r="S829" s="253"/>
      <c r="T829" s="254"/>
      <c r="U829" s="14"/>
      <c r="V829" s="14"/>
      <c r="W829" s="14"/>
      <c r="X829" s="14"/>
      <c r="Y829" s="14"/>
      <c r="Z829" s="14"/>
      <c r="AA829" s="14"/>
      <c r="AB829" s="14"/>
      <c r="AC829" s="14"/>
      <c r="AD829" s="14"/>
      <c r="AE829" s="14"/>
      <c r="AT829" s="255" t="s">
        <v>238</v>
      </c>
      <c r="AU829" s="255" t="s">
        <v>78</v>
      </c>
      <c r="AV829" s="14" t="s">
        <v>78</v>
      </c>
      <c r="AW829" s="14" t="s">
        <v>31</v>
      </c>
      <c r="AX829" s="14" t="s">
        <v>69</v>
      </c>
      <c r="AY829" s="255" t="s">
        <v>225</v>
      </c>
    </row>
    <row r="830" s="15" customFormat="1">
      <c r="A830" s="15"/>
      <c r="B830" s="256"/>
      <c r="C830" s="257"/>
      <c r="D830" s="233" t="s">
        <v>238</v>
      </c>
      <c r="E830" s="258" t="s">
        <v>173</v>
      </c>
      <c r="F830" s="259" t="s">
        <v>243</v>
      </c>
      <c r="G830" s="257"/>
      <c r="H830" s="260">
        <v>3.7269999999999999</v>
      </c>
      <c r="I830" s="261"/>
      <c r="J830" s="257"/>
      <c r="K830" s="257"/>
      <c r="L830" s="262"/>
      <c r="M830" s="263"/>
      <c r="N830" s="264"/>
      <c r="O830" s="264"/>
      <c r="P830" s="264"/>
      <c r="Q830" s="264"/>
      <c r="R830" s="264"/>
      <c r="S830" s="264"/>
      <c r="T830" s="265"/>
      <c r="U830" s="15"/>
      <c r="V830" s="15"/>
      <c r="W830" s="15"/>
      <c r="X830" s="15"/>
      <c r="Y830" s="15"/>
      <c r="Z830" s="15"/>
      <c r="AA830" s="15"/>
      <c r="AB830" s="15"/>
      <c r="AC830" s="15"/>
      <c r="AD830" s="15"/>
      <c r="AE830" s="15"/>
      <c r="AT830" s="266" t="s">
        <v>238</v>
      </c>
      <c r="AU830" s="266" t="s">
        <v>78</v>
      </c>
      <c r="AV830" s="15" t="s">
        <v>244</v>
      </c>
      <c r="AW830" s="15" t="s">
        <v>31</v>
      </c>
      <c r="AX830" s="15" t="s">
        <v>69</v>
      </c>
      <c r="AY830" s="266" t="s">
        <v>225</v>
      </c>
    </row>
    <row r="831" s="16" customFormat="1">
      <c r="A831" s="16"/>
      <c r="B831" s="267"/>
      <c r="C831" s="268"/>
      <c r="D831" s="233" t="s">
        <v>238</v>
      </c>
      <c r="E831" s="269" t="s">
        <v>19</v>
      </c>
      <c r="F831" s="270" t="s">
        <v>245</v>
      </c>
      <c r="G831" s="268"/>
      <c r="H831" s="271">
        <v>36.250999999999998</v>
      </c>
      <c r="I831" s="272"/>
      <c r="J831" s="268"/>
      <c r="K831" s="268"/>
      <c r="L831" s="273"/>
      <c r="M831" s="274"/>
      <c r="N831" s="275"/>
      <c r="O831" s="275"/>
      <c r="P831" s="275"/>
      <c r="Q831" s="275"/>
      <c r="R831" s="275"/>
      <c r="S831" s="275"/>
      <c r="T831" s="276"/>
      <c r="U831" s="16"/>
      <c r="V831" s="16"/>
      <c r="W831" s="16"/>
      <c r="X831" s="16"/>
      <c r="Y831" s="16"/>
      <c r="Z831" s="16"/>
      <c r="AA831" s="16"/>
      <c r="AB831" s="16"/>
      <c r="AC831" s="16"/>
      <c r="AD831" s="16"/>
      <c r="AE831" s="16"/>
      <c r="AT831" s="277" t="s">
        <v>238</v>
      </c>
      <c r="AU831" s="277" t="s">
        <v>78</v>
      </c>
      <c r="AV831" s="16" t="s">
        <v>232</v>
      </c>
      <c r="AW831" s="16" t="s">
        <v>31</v>
      </c>
      <c r="AX831" s="16" t="s">
        <v>76</v>
      </c>
      <c r="AY831" s="277" t="s">
        <v>225</v>
      </c>
    </row>
    <row r="832" s="2" customFormat="1" ht="16.5" customHeight="1">
      <c r="A832" s="39"/>
      <c r="B832" s="40"/>
      <c r="C832" s="278" t="s">
        <v>818</v>
      </c>
      <c r="D832" s="278" t="s">
        <v>255</v>
      </c>
      <c r="E832" s="279" t="s">
        <v>1041</v>
      </c>
      <c r="F832" s="280" t="s">
        <v>1042</v>
      </c>
      <c r="G832" s="281" t="s">
        <v>290</v>
      </c>
      <c r="H832" s="282">
        <v>437.46800000000002</v>
      </c>
      <c r="I832" s="283"/>
      <c r="J832" s="284">
        <f>ROUND(I832*H832,2)</f>
        <v>0</v>
      </c>
      <c r="K832" s="280" t="s">
        <v>249</v>
      </c>
      <c r="L832" s="285"/>
      <c r="M832" s="286" t="s">
        <v>19</v>
      </c>
      <c r="N832" s="287" t="s">
        <v>40</v>
      </c>
      <c r="O832" s="85"/>
      <c r="P832" s="224">
        <f>O832*H832</f>
        <v>0</v>
      </c>
      <c r="Q832" s="224">
        <v>0.0019</v>
      </c>
      <c r="R832" s="224">
        <f>Q832*H832</f>
        <v>0.83118920000000007</v>
      </c>
      <c r="S832" s="224">
        <v>0</v>
      </c>
      <c r="T832" s="225">
        <f>S832*H832</f>
        <v>0</v>
      </c>
      <c r="U832" s="39"/>
      <c r="V832" s="39"/>
      <c r="W832" s="39"/>
      <c r="X832" s="39"/>
      <c r="Y832" s="39"/>
      <c r="Z832" s="39"/>
      <c r="AA832" s="39"/>
      <c r="AB832" s="39"/>
      <c r="AC832" s="39"/>
      <c r="AD832" s="39"/>
      <c r="AE832" s="39"/>
      <c r="AR832" s="226" t="s">
        <v>403</v>
      </c>
      <c r="AT832" s="226" t="s">
        <v>255</v>
      </c>
      <c r="AU832" s="226" t="s">
        <v>78</v>
      </c>
      <c r="AY832" s="18" t="s">
        <v>225</v>
      </c>
      <c r="BE832" s="227">
        <f>IF(N832="základní",J832,0)</f>
        <v>0</v>
      </c>
      <c r="BF832" s="227">
        <f>IF(N832="snížená",J832,0)</f>
        <v>0</v>
      </c>
      <c r="BG832" s="227">
        <f>IF(N832="zákl. přenesená",J832,0)</f>
        <v>0</v>
      </c>
      <c r="BH832" s="227">
        <f>IF(N832="sníž. přenesená",J832,0)</f>
        <v>0</v>
      </c>
      <c r="BI832" s="227">
        <f>IF(N832="nulová",J832,0)</f>
        <v>0</v>
      </c>
      <c r="BJ832" s="18" t="s">
        <v>76</v>
      </c>
      <c r="BK832" s="227">
        <f>ROUND(I832*H832,2)</f>
        <v>0</v>
      </c>
      <c r="BL832" s="18" t="s">
        <v>347</v>
      </c>
      <c r="BM832" s="226" t="s">
        <v>1043</v>
      </c>
    </row>
    <row r="833" s="13" customFormat="1">
      <c r="A833" s="13"/>
      <c r="B833" s="235"/>
      <c r="C833" s="236"/>
      <c r="D833" s="233" t="s">
        <v>238</v>
      </c>
      <c r="E833" s="237" t="s">
        <v>19</v>
      </c>
      <c r="F833" s="238" t="s">
        <v>1044</v>
      </c>
      <c r="G833" s="236"/>
      <c r="H833" s="237" t="s">
        <v>19</v>
      </c>
      <c r="I833" s="239"/>
      <c r="J833" s="236"/>
      <c r="K833" s="236"/>
      <c r="L833" s="240"/>
      <c r="M833" s="241"/>
      <c r="N833" s="242"/>
      <c r="O833" s="242"/>
      <c r="P833" s="242"/>
      <c r="Q833" s="242"/>
      <c r="R833" s="242"/>
      <c r="S833" s="242"/>
      <c r="T833" s="243"/>
      <c r="U833" s="13"/>
      <c r="V833" s="13"/>
      <c r="W833" s="13"/>
      <c r="X833" s="13"/>
      <c r="Y833" s="13"/>
      <c r="Z833" s="13"/>
      <c r="AA833" s="13"/>
      <c r="AB833" s="13"/>
      <c r="AC833" s="13"/>
      <c r="AD833" s="13"/>
      <c r="AE833" s="13"/>
      <c r="AT833" s="244" t="s">
        <v>238</v>
      </c>
      <c r="AU833" s="244" t="s">
        <v>78</v>
      </c>
      <c r="AV833" s="13" t="s">
        <v>76</v>
      </c>
      <c r="AW833" s="13" t="s">
        <v>31</v>
      </c>
      <c r="AX833" s="13" t="s">
        <v>69</v>
      </c>
      <c r="AY833" s="244" t="s">
        <v>225</v>
      </c>
    </row>
    <row r="834" s="14" customFormat="1">
      <c r="A834" s="14"/>
      <c r="B834" s="245"/>
      <c r="C834" s="246"/>
      <c r="D834" s="233" t="s">
        <v>238</v>
      </c>
      <c r="E834" s="247" t="s">
        <v>19</v>
      </c>
      <c r="F834" s="248" t="s">
        <v>1045</v>
      </c>
      <c r="G834" s="246"/>
      <c r="H834" s="249">
        <v>344.40100000000001</v>
      </c>
      <c r="I834" s="250"/>
      <c r="J834" s="246"/>
      <c r="K834" s="246"/>
      <c r="L834" s="251"/>
      <c r="M834" s="252"/>
      <c r="N834" s="253"/>
      <c r="O834" s="253"/>
      <c r="P834" s="253"/>
      <c r="Q834" s="253"/>
      <c r="R834" s="253"/>
      <c r="S834" s="253"/>
      <c r="T834" s="254"/>
      <c r="U834" s="14"/>
      <c r="V834" s="14"/>
      <c r="W834" s="14"/>
      <c r="X834" s="14"/>
      <c r="Y834" s="14"/>
      <c r="Z834" s="14"/>
      <c r="AA834" s="14"/>
      <c r="AB834" s="14"/>
      <c r="AC834" s="14"/>
      <c r="AD834" s="14"/>
      <c r="AE834" s="14"/>
      <c r="AT834" s="255" t="s">
        <v>238</v>
      </c>
      <c r="AU834" s="255" t="s">
        <v>78</v>
      </c>
      <c r="AV834" s="14" t="s">
        <v>78</v>
      </c>
      <c r="AW834" s="14" t="s">
        <v>31</v>
      </c>
      <c r="AX834" s="14" t="s">
        <v>69</v>
      </c>
      <c r="AY834" s="255" t="s">
        <v>225</v>
      </c>
    </row>
    <row r="835" s="14" customFormat="1">
      <c r="A835" s="14"/>
      <c r="B835" s="245"/>
      <c r="C835" s="246"/>
      <c r="D835" s="233" t="s">
        <v>238</v>
      </c>
      <c r="E835" s="247" t="s">
        <v>19</v>
      </c>
      <c r="F835" s="248" t="s">
        <v>1046</v>
      </c>
      <c r="G835" s="246"/>
      <c r="H835" s="249">
        <v>71.117000000000004</v>
      </c>
      <c r="I835" s="250"/>
      <c r="J835" s="246"/>
      <c r="K835" s="246"/>
      <c r="L835" s="251"/>
      <c r="M835" s="252"/>
      <c r="N835" s="253"/>
      <c r="O835" s="253"/>
      <c r="P835" s="253"/>
      <c r="Q835" s="253"/>
      <c r="R835" s="253"/>
      <c r="S835" s="253"/>
      <c r="T835" s="254"/>
      <c r="U835" s="14"/>
      <c r="V835" s="14"/>
      <c r="W835" s="14"/>
      <c r="X835" s="14"/>
      <c r="Y835" s="14"/>
      <c r="Z835" s="14"/>
      <c r="AA835" s="14"/>
      <c r="AB835" s="14"/>
      <c r="AC835" s="14"/>
      <c r="AD835" s="14"/>
      <c r="AE835" s="14"/>
      <c r="AT835" s="255" t="s">
        <v>238</v>
      </c>
      <c r="AU835" s="255" t="s">
        <v>78</v>
      </c>
      <c r="AV835" s="14" t="s">
        <v>78</v>
      </c>
      <c r="AW835" s="14" t="s">
        <v>31</v>
      </c>
      <c r="AX835" s="14" t="s">
        <v>69</v>
      </c>
      <c r="AY835" s="255" t="s">
        <v>225</v>
      </c>
    </row>
    <row r="836" s="14" customFormat="1">
      <c r="A836" s="14"/>
      <c r="B836" s="245"/>
      <c r="C836" s="246"/>
      <c r="D836" s="233" t="s">
        <v>238</v>
      </c>
      <c r="E836" s="247" t="s">
        <v>19</v>
      </c>
      <c r="F836" s="248" t="s">
        <v>1047</v>
      </c>
      <c r="G836" s="246"/>
      <c r="H836" s="249">
        <v>17.664000000000001</v>
      </c>
      <c r="I836" s="250"/>
      <c r="J836" s="246"/>
      <c r="K836" s="246"/>
      <c r="L836" s="251"/>
      <c r="M836" s="252"/>
      <c r="N836" s="253"/>
      <c r="O836" s="253"/>
      <c r="P836" s="253"/>
      <c r="Q836" s="253"/>
      <c r="R836" s="253"/>
      <c r="S836" s="253"/>
      <c r="T836" s="254"/>
      <c r="U836" s="14"/>
      <c r="V836" s="14"/>
      <c r="W836" s="14"/>
      <c r="X836" s="14"/>
      <c r="Y836" s="14"/>
      <c r="Z836" s="14"/>
      <c r="AA836" s="14"/>
      <c r="AB836" s="14"/>
      <c r="AC836" s="14"/>
      <c r="AD836" s="14"/>
      <c r="AE836" s="14"/>
      <c r="AT836" s="255" t="s">
        <v>238</v>
      </c>
      <c r="AU836" s="255" t="s">
        <v>78</v>
      </c>
      <c r="AV836" s="14" t="s">
        <v>78</v>
      </c>
      <c r="AW836" s="14" t="s">
        <v>31</v>
      </c>
      <c r="AX836" s="14" t="s">
        <v>69</v>
      </c>
      <c r="AY836" s="255" t="s">
        <v>225</v>
      </c>
    </row>
    <row r="837" s="14" customFormat="1">
      <c r="A837" s="14"/>
      <c r="B837" s="245"/>
      <c r="C837" s="246"/>
      <c r="D837" s="233" t="s">
        <v>238</v>
      </c>
      <c r="E837" s="247" t="s">
        <v>19</v>
      </c>
      <c r="F837" s="248" t="s">
        <v>1048</v>
      </c>
      <c r="G837" s="246"/>
      <c r="H837" s="249">
        <v>4.2859999999999996</v>
      </c>
      <c r="I837" s="250"/>
      <c r="J837" s="246"/>
      <c r="K837" s="246"/>
      <c r="L837" s="251"/>
      <c r="M837" s="252"/>
      <c r="N837" s="253"/>
      <c r="O837" s="253"/>
      <c r="P837" s="253"/>
      <c r="Q837" s="253"/>
      <c r="R837" s="253"/>
      <c r="S837" s="253"/>
      <c r="T837" s="254"/>
      <c r="U837" s="14"/>
      <c r="V837" s="14"/>
      <c r="W837" s="14"/>
      <c r="X837" s="14"/>
      <c r="Y837" s="14"/>
      <c r="Z837" s="14"/>
      <c r="AA837" s="14"/>
      <c r="AB837" s="14"/>
      <c r="AC837" s="14"/>
      <c r="AD837" s="14"/>
      <c r="AE837" s="14"/>
      <c r="AT837" s="255" t="s">
        <v>238</v>
      </c>
      <c r="AU837" s="255" t="s">
        <v>78</v>
      </c>
      <c r="AV837" s="14" t="s">
        <v>78</v>
      </c>
      <c r="AW837" s="14" t="s">
        <v>31</v>
      </c>
      <c r="AX837" s="14" t="s">
        <v>69</v>
      </c>
      <c r="AY837" s="255" t="s">
        <v>225</v>
      </c>
    </row>
    <row r="838" s="16" customFormat="1">
      <c r="A838" s="16"/>
      <c r="B838" s="267"/>
      <c r="C838" s="268"/>
      <c r="D838" s="233" t="s">
        <v>238</v>
      </c>
      <c r="E838" s="269" t="s">
        <v>19</v>
      </c>
      <c r="F838" s="270" t="s">
        <v>245</v>
      </c>
      <c r="G838" s="268"/>
      <c r="H838" s="271">
        <v>437.46800000000002</v>
      </c>
      <c r="I838" s="272"/>
      <c r="J838" s="268"/>
      <c r="K838" s="268"/>
      <c r="L838" s="273"/>
      <c r="M838" s="274"/>
      <c r="N838" s="275"/>
      <c r="O838" s="275"/>
      <c r="P838" s="275"/>
      <c r="Q838" s="275"/>
      <c r="R838" s="275"/>
      <c r="S838" s="275"/>
      <c r="T838" s="276"/>
      <c r="U838" s="16"/>
      <c r="V838" s="16"/>
      <c r="W838" s="16"/>
      <c r="X838" s="16"/>
      <c r="Y838" s="16"/>
      <c r="Z838" s="16"/>
      <c r="AA838" s="16"/>
      <c r="AB838" s="16"/>
      <c r="AC838" s="16"/>
      <c r="AD838" s="16"/>
      <c r="AE838" s="16"/>
      <c r="AT838" s="277" t="s">
        <v>238</v>
      </c>
      <c r="AU838" s="277" t="s">
        <v>78</v>
      </c>
      <c r="AV838" s="16" t="s">
        <v>232</v>
      </c>
      <c r="AW838" s="16" t="s">
        <v>31</v>
      </c>
      <c r="AX838" s="16" t="s">
        <v>76</v>
      </c>
      <c r="AY838" s="277" t="s">
        <v>225</v>
      </c>
    </row>
    <row r="839" s="2" customFormat="1" ht="24.15" customHeight="1">
      <c r="A839" s="39"/>
      <c r="B839" s="40"/>
      <c r="C839" s="215" t="s">
        <v>1049</v>
      </c>
      <c r="D839" s="215" t="s">
        <v>227</v>
      </c>
      <c r="E839" s="216" t="s">
        <v>1050</v>
      </c>
      <c r="F839" s="217" t="s">
        <v>1051</v>
      </c>
      <c r="G839" s="218" t="s">
        <v>326</v>
      </c>
      <c r="H839" s="219">
        <v>26.899999999999999</v>
      </c>
      <c r="I839" s="220"/>
      <c r="J839" s="221">
        <f>ROUND(I839*H839,2)</f>
        <v>0</v>
      </c>
      <c r="K839" s="217" t="s">
        <v>249</v>
      </c>
      <c r="L839" s="45"/>
      <c r="M839" s="222" t="s">
        <v>19</v>
      </c>
      <c r="N839" s="223" t="s">
        <v>40</v>
      </c>
      <c r="O839" s="85"/>
      <c r="P839" s="224">
        <f>O839*H839</f>
        <v>0</v>
      </c>
      <c r="Q839" s="224">
        <v>0.00060479999999999996</v>
      </c>
      <c r="R839" s="224">
        <f>Q839*H839</f>
        <v>0.016269119999999998</v>
      </c>
      <c r="S839" s="224">
        <v>0</v>
      </c>
      <c r="T839" s="225">
        <f>S839*H839</f>
        <v>0</v>
      </c>
      <c r="U839" s="39"/>
      <c r="V839" s="39"/>
      <c r="W839" s="39"/>
      <c r="X839" s="39"/>
      <c r="Y839" s="39"/>
      <c r="Z839" s="39"/>
      <c r="AA839" s="39"/>
      <c r="AB839" s="39"/>
      <c r="AC839" s="39"/>
      <c r="AD839" s="39"/>
      <c r="AE839" s="39"/>
      <c r="AR839" s="226" t="s">
        <v>347</v>
      </c>
      <c r="AT839" s="226" t="s">
        <v>227</v>
      </c>
      <c r="AU839" s="226" t="s">
        <v>78</v>
      </c>
      <c r="AY839" s="18" t="s">
        <v>225</v>
      </c>
      <c r="BE839" s="227">
        <f>IF(N839="základní",J839,0)</f>
        <v>0</v>
      </c>
      <c r="BF839" s="227">
        <f>IF(N839="snížená",J839,0)</f>
        <v>0</v>
      </c>
      <c r="BG839" s="227">
        <f>IF(N839="zákl. přenesená",J839,0)</f>
        <v>0</v>
      </c>
      <c r="BH839" s="227">
        <f>IF(N839="sníž. přenesená",J839,0)</f>
        <v>0</v>
      </c>
      <c r="BI839" s="227">
        <f>IF(N839="nulová",J839,0)</f>
        <v>0</v>
      </c>
      <c r="BJ839" s="18" t="s">
        <v>76</v>
      </c>
      <c r="BK839" s="227">
        <f>ROUND(I839*H839,2)</f>
        <v>0</v>
      </c>
      <c r="BL839" s="18" t="s">
        <v>347</v>
      </c>
      <c r="BM839" s="226" t="s">
        <v>1052</v>
      </c>
    </row>
    <row r="840" s="2" customFormat="1">
      <c r="A840" s="39"/>
      <c r="B840" s="40"/>
      <c r="C840" s="41"/>
      <c r="D840" s="228" t="s">
        <v>234</v>
      </c>
      <c r="E840" s="41"/>
      <c r="F840" s="229" t="s">
        <v>1053</v>
      </c>
      <c r="G840" s="41"/>
      <c r="H840" s="41"/>
      <c r="I840" s="230"/>
      <c r="J840" s="41"/>
      <c r="K840" s="41"/>
      <c r="L840" s="45"/>
      <c r="M840" s="231"/>
      <c r="N840" s="232"/>
      <c r="O840" s="85"/>
      <c r="P840" s="85"/>
      <c r="Q840" s="85"/>
      <c r="R840" s="85"/>
      <c r="S840" s="85"/>
      <c r="T840" s="86"/>
      <c r="U840" s="39"/>
      <c r="V840" s="39"/>
      <c r="W840" s="39"/>
      <c r="X840" s="39"/>
      <c r="Y840" s="39"/>
      <c r="Z840" s="39"/>
      <c r="AA840" s="39"/>
      <c r="AB840" s="39"/>
      <c r="AC840" s="39"/>
      <c r="AD840" s="39"/>
      <c r="AE840" s="39"/>
      <c r="AT840" s="18" t="s">
        <v>234</v>
      </c>
      <c r="AU840" s="18" t="s">
        <v>78</v>
      </c>
    </row>
    <row r="841" s="2" customFormat="1">
      <c r="A841" s="39"/>
      <c r="B841" s="40"/>
      <c r="C841" s="41"/>
      <c r="D841" s="233" t="s">
        <v>236</v>
      </c>
      <c r="E841" s="41"/>
      <c r="F841" s="234" t="s">
        <v>973</v>
      </c>
      <c r="G841" s="41"/>
      <c r="H841" s="41"/>
      <c r="I841" s="230"/>
      <c r="J841" s="41"/>
      <c r="K841" s="41"/>
      <c r="L841" s="45"/>
      <c r="M841" s="231"/>
      <c r="N841" s="232"/>
      <c r="O841" s="85"/>
      <c r="P841" s="85"/>
      <c r="Q841" s="85"/>
      <c r="R841" s="85"/>
      <c r="S841" s="85"/>
      <c r="T841" s="86"/>
      <c r="U841" s="39"/>
      <c r="V841" s="39"/>
      <c r="W841" s="39"/>
      <c r="X841" s="39"/>
      <c r="Y841" s="39"/>
      <c r="Z841" s="39"/>
      <c r="AA841" s="39"/>
      <c r="AB841" s="39"/>
      <c r="AC841" s="39"/>
      <c r="AD841" s="39"/>
      <c r="AE841" s="39"/>
      <c r="AT841" s="18" t="s">
        <v>236</v>
      </c>
      <c r="AU841" s="18" t="s">
        <v>78</v>
      </c>
    </row>
    <row r="842" s="13" customFormat="1">
      <c r="A842" s="13"/>
      <c r="B842" s="235"/>
      <c r="C842" s="236"/>
      <c r="D842" s="233" t="s">
        <v>238</v>
      </c>
      <c r="E842" s="237" t="s">
        <v>19</v>
      </c>
      <c r="F842" s="238" t="s">
        <v>1054</v>
      </c>
      <c r="G842" s="236"/>
      <c r="H842" s="237" t="s">
        <v>19</v>
      </c>
      <c r="I842" s="239"/>
      <c r="J842" s="236"/>
      <c r="K842" s="236"/>
      <c r="L842" s="240"/>
      <c r="M842" s="241"/>
      <c r="N842" s="242"/>
      <c r="O842" s="242"/>
      <c r="P842" s="242"/>
      <c r="Q842" s="242"/>
      <c r="R842" s="242"/>
      <c r="S842" s="242"/>
      <c r="T842" s="243"/>
      <c r="U842" s="13"/>
      <c r="V842" s="13"/>
      <c r="W842" s="13"/>
      <c r="X842" s="13"/>
      <c r="Y842" s="13"/>
      <c r="Z842" s="13"/>
      <c r="AA842" s="13"/>
      <c r="AB842" s="13"/>
      <c r="AC842" s="13"/>
      <c r="AD842" s="13"/>
      <c r="AE842" s="13"/>
      <c r="AT842" s="244" t="s">
        <v>238</v>
      </c>
      <c r="AU842" s="244" t="s">
        <v>78</v>
      </c>
      <c r="AV842" s="13" t="s">
        <v>76</v>
      </c>
      <c r="AW842" s="13" t="s">
        <v>31</v>
      </c>
      <c r="AX842" s="13" t="s">
        <v>69</v>
      </c>
      <c r="AY842" s="244" t="s">
        <v>225</v>
      </c>
    </row>
    <row r="843" s="13" customFormat="1">
      <c r="A843" s="13"/>
      <c r="B843" s="235"/>
      <c r="C843" s="236"/>
      <c r="D843" s="233" t="s">
        <v>238</v>
      </c>
      <c r="E843" s="237" t="s">
        <v>19</v>
      </c>
      <c r="F843" s="238" t="s">
        <v>355</v>
      </c>
      <c r="G843" s="236"/>
      <c r="H843" s="237" t="s">
        <v>19</v>
      </c>
      <c r="I843" s="239"/>
      <c r="J843" s="236"/>
      <c r="K843" s="236"/>
      <c r="L843" s="240"/>
      <c r="M843" s="241"/>
      <c r="N843" s="242"/>
      <c r="O843" s="242"/>
      <c r="P843" s="242"/>
      <c r="Q843" s="242"/>
      <c r="R843" s="242"/>
      <c r="S843" s="242"/>
      <c r="T843" s="243"/>
      <c r="U843" s="13"/>
      <c r="V843" s="13"/>
      <c r="W843" s="13"/>
      <c r="X843" s="13"/>
      <c r="Y843" s="13"/>
      <c r="Z843" s="13"/>
      <c r="AA843" s="13"/>
      <c r="AB843" s="13"/>
      <c r="AC843" s="13"/>
      <c r="AD843" s="13"/>
      <c r="AE843" s="13"/>
      <c r="AT843" s="244" t="s">
        <v>238</v>
      </c>
      <c r="AU843" s="244" t="s">
        <v>78</v>
      </c>
      <c r="AV843" s="13" t="s">
        <v>76</v>
      </c>
      <c r="AW843" s="13" t="s">
        <v>31</v>
      </c>
      <c r="AX843" s="13" t="s">
        <v>69</v>
      </c>
      <c r="AY843" s="244" t="s">
        <v>225</v>
      </c>
    </row>
    <row r="844" s="14" customFormat="1">
      <c r="A844" s="14"/>
      <c r="B844" s="245"/>
      <c r="C844" s="246"/>
      <c r="D844" s="233" t="s">
        <v>238</v>
      </c>
      <c r="E844" s="247" t="s">
        <v>19</v>
      </c>
      <c r="F844" s="248" t="s">
        <v>1055</v>
      </c>
      <c r="G844" s="246"/>
      <c r="H844" s="249">
        <v>22.18</v>
      </c>
      <c r="I844" s="250"/>
      <c r="J844" s="246"/>
      <c r="K844" s="246"/>
      <c r="L844" s="251"/>
      <c r="M844" s="252"/>
      <c r="N844" s="253"/>
      <c r="O844" s="253"/>
      <c r="P844" s="253"/>
      <c r="Q844" s="253"/>
      <c r="R844" s="253"/>
      <c r="S844" s="253"/>
      <c r="T844" s="254"/>
      <c r="U844" s="14"/>
      <c r="V844" s="14"/>
      <c r="W844" s="14"/>
      <c r="X844" s="14"/>
      <c r="Y844" s="14"/>
      <c r="Z844" s="14"/>
      <c r="AA844" s="14"/>
      <c r="AB844" s="14"/>
      <c r="AC844" s="14"/>
      <c r="AD844" s="14"/>
      <c r="AE844" s="14"/>
      <c r="AT844" s="255" t="s">
        <v>238</v>
      </c>
      <c r="AU844" s="255" t="s">
        <v>78</v>
      </c>
      <c r="AV844" s="14" t="s">
        <v>78</v>
      </c>
      <c r="AW844" s="14" t="s">
        <v>31</v>
      </c>
      <c r="AX844" s="14" t="s">
        <v>69</v>
      </c>
      <c r="AY844" s="255" t="s">
        <v>225</v>
      </c>
    </row>
    <row r="845" s="13" customFormat="1">
      <c r="A845" s="13"/>
      <c r="B845" s="235"/>
      <c r="C845" s="236"/>
      <c r="D845" s="233" t="s">
        <v>238</v>
      </c>
      <c r="E845" s="237" t="s">
        <v>19</v>
      </c>
      <c r="F845" s="238" t="s">
        <v>357</v>
      </c>
      <c r="G845" s="236"/>
      <c r="H845" s="237" t="s">
        <v>19</v>
      </c>
      <c r="I845" s="239"/>
      <c r="J845" s="236"/>
      <c r="K845" s="236"/>
      <c r="L845" s="240"/>
      <c r="M845" s="241"/>
      <c r="N845" s="242"/>
      <c r="O845" s="242"/>
      <c r="P845" s="242"/>
      <c r="Q845" s="242"/>
      <c r="R845" s="242"/>
      <c r="S845" s="242"/>
      <c r="T845" s="243"/>
      <c r="U845" s="13"/>
      <c r="V845" s="13"/>
      <c r="W845" s="13"/>
      <c r="X845" s="13"/>
      <c r="Y845" s="13"/>
      <c r="Z845" s="13"/>
      <c r="AA845" s="13"/>
      <c r="AB845" s="13"/>
      <c r="AC845" s="13"/>
      <c r="AD845" s="13"/>
      <c r="AE845" s="13"/>
      <c r="AT845" s="244" t="s">
        <v>238</v>
      </c>
      <c r="AU845" s="244" t="s">
        <v>78</v>
      </c>
      <c r="AV845" s="13" t="s">
        <v>76</v>
      </c>
      <c r="AW845" s="13" t="s">
        <v>31</v>
      </c>
      <c r="AX845" s="13" t="s">
        <v>69</v>
      </c>
      <c r="AY845" s="244" t="s">
        <v>225</v>
      </c>
    </row>
    <row r="846" s="14" customFormat="1">
      <c r="A846" s="14"/>
      <c r="B846" s="245"/>
      <c r="C846" s="246"/>
      <c r="D846" s="233" t="s">
        <v>238</v>
      </c>
      <c r="E846" s="247" t="s">
        <v>19</v>
      </c>
      <c r="F846" s="248" t="s">
        <v>1056</v>
      </c>
      <c r="G846" s="246"/>
      <c r="H846" s="249">
        <v>4.7199999999999998</v>
      </c>
      <c r="I846" s="250"/>
      <c r="J846" s="246"/>
      <c r="K846" s="246"/>
      <c r="L846" s="251"/>
      <c r="M846" s="252"/>
      <c r="N846" s="253"/>
      <c r="O846" s="253"/>
      <c r="P846" s="253"/>
      <c r="Q846" s="253"/>
      <c r="R846" s="253"/>
      <c r="S846" s="253"/>
      <c r="T846" s="254"/>
      <c r="U846" s="14"/>
      <c r="V846" s="14"/>
      <c r="W846" s="14"/>
      <c r="X846" s="14"/>
      <c r="Y846" s="14"/>
      <c r="Z846" s="14"/>
      <c r="AA846" s="14"/>
      <c r="AB846" s="14"/>
      <c r="AC846" s="14"/>
      <c r="AD846" s="14"/>
      <c r="AE846" s="14"/>
      <c r="AT846" s="255" t="s">
        <v>238</v>
      </c>
      <c r="AU846" s="255" t="s">
        <v>78</v>
      </c>
      <c r="AV846" s="14" t="s">
        <v>78</v>
      </c>
      <c r="AW846" s="14" t="s">
        <v>31</v>
      </c>
      <c r="AX846" s="14" t="s">
        <v>69</v>
      </c>
      <c r="AY846" s="255" t="s">
        <v>225</v>
      </c>
    </row>
    <row r="847" s="16" customFormat="1">
      <c r="A847" s="16"/>
      <c r="B847" s="267"/>
      <c r="C847" s="268"/>
      <c r="D847" s="233" t="s">
        <v>238</v>
      </c>
      <c r="E847" s="269" t="s">
        <v>19</v>
      </c>
      <c r="F847" s="270" t="s">
        <v>245</v>
      </c>
      <c r="G847" s="268"/>
      <c r="H847" s="271">
        <v>26.899999999999999</v>
      </c>
      <c r="I847" s="272"/>
      <c r="J847" s="268"/>
      <c r="K847" s="268"/>
      <c r="L847" s="273"/>
      <c r="M847" s="274"/>
      <c r="N847" s="275"/>
      <c r="O847" s="275"/>
      <c r="P847" s="275"/>
      <c r="Q847" s="275"/>
      <c r="R847" s="275"/>
      <c r="S847" s="275"/>
      <c r="T847" s="276"/>
      <c r="U847" s="16"/>
      <c r="V847" s="16"/>
      <c r="W847" s="16"/>
      <c r="X847" s="16"/>
      <c r="Y847" s="16"/>
      <c r="Z847" s="16"/>
      <c r="AA847" s="16"/>
      <c r="AB847" s="16"/>
      <c r="AC847" s="16"/>
      <c r="AD847" s="16"/>
      <c r="AE847" s="16"/>
      <c r="AT847" s="277" t="s">
        <v>238</v>
      </c>
      <c r="AU847" s="277" t="s">
        <v>78</v>
      </c>
      <c r="AV847" s="16" t="s">
        <v>232</v>
      </c>
      <c r="AW847" s="16" t="s">
        <v>31</v>
      </c>
      <c r="AX847" s="16" t="s">
        <v>76</v>
      </c>
      <c r="AY847" s="277" t="s">
        <v>225</v>
      </c>
    </row>
    <row r="848" s="2" customFormat="1" ht="24.15" customHeight="1">
      <c r="A848" s="39"/>
      <c r="B848" s="40"/>
      <c r="C848" s="215" t="s">
        <v>827</v>
      </c>
      <c r="D848" s="215" t="s">
        <v>227</v>
      </c>
      <c r="E848" s="216" t="s">
        <v>1057</v>
      </c>
      <c r="F848" s="217" t="s">
        <v>1058</v>
      </c>
      <c r="G848" s="218" t="s">
        <v>326</v>
      </c>
      <c r="H848" s="219">
        <v>26.899999999999999</v>
      </c>
      <c r="I848" s="220"/>
      <c r="J848" s="221">
        <f>ROUND(I848*H848,2)</f>
        <v>0</v>
      </c>
      <c r="K848" s="217" t="s">
        <v>249</v>
      </c>
      <c r="L848" s="45"/>
      <c r="M848" s="222" t="s">
        <v>19</v>
      </c>
      <c r="N848" s="223" t="s">
        <v>40</v>
      </c>
      <c r="O848" s="85"/>
      <c r="P848" s="224">
        <f>O848*H848</f>
        <v>0</v>
      </c>
      <c r="Q848" s="224">
        <v>0.00060479999999999996</v>
      </c>
      <c r="R848" s="224">
        <f>Q848*H848</f>
        <v>0.016269119999999998</v>
      </c>
      <c r="S848" s="224">
        <v>0</v>
      </c>
      <c r="T848" s="225">
        <f>S848*H848</f>
        <v>0</v>
      </c>
      <c r="U848" s="39"/>
      <c r="V848" s="39"/>
      <c r="W848" s="39"/>
      <c r="X848" s="39"/>
      <c r="Y848" s="39"/>
      <c r="Z848" s="39"/>
      <c r="AA848" s="39"/>
      <c r="AB848" s="39"/>
      <c r="AC848" s="39"/>
      <c r="AD848" s="39"/>
      <c r="AE848" s="39"/>
      <c r="AR848" s="226" t="s">
        <v>347</v>
      </c>
      <c r="AT848" s="226" t="s">
        <v>227</v>
      </c>
      <c r="AU848" s="226" t="s">
        <v>78</v>
      </c>
      <c r="AY848" s="18" t="s">
        <v>225</v>
      </c>
      <c r="BE848" s="227">
        <f>IF(N848="základní",J848,0)</f>
        <v>0</v>
      </c>
      <c r="BF848" s="227">
        <f>IF(N848="snížená",J848,0)</f>
        <v>0</v>
      </c>
      <c r="BG848" s="227">
        <f>IF(N848="zákl. přenesená",J848,0)</f>
        <v>0</v>
      </c>
      <c r="BH848" s="227">
        <f>IF(N848="sníž. přenesená",J848,0)</f>
        <v>0</v>
      </c>
      <c r="BI848" s="227">
        <f>IF(N848="nulová",J848,0)</f>
        <v>0</v>
      </c>
      <c r="BJ848" s="18" t="s">
        <v>76</v>
      </c>
      <c r="BK848" s="227">
        <f>ROUND(I848*H848,2)</f>
        <v>0</v>
      </c>
      <c r="BL848" s="18" t="s">
        <v>347</v>
      </c>
      <c r="BM848" s="226" t="s">
        <v>1059</v>
      </c>
    </row>
    <row r="849" s="2" customFormat="1">
      <c r="A849" s="39"/>
      <c r="B849" s="40"/>
      <c r="C849" s="41"/>
      <c r="D849" s="228" t="s">
        <v>234</v>
      </c>
      <c r="E849" s="41"/>
      <c r="F849" s="229" t="s">
        <v>1060</v>
      </c>
      <c r="G849" s="41"/>
      <c r="H849" s="41"/>
      <c r="I849" s="230"/>
      <c r="J849" s="41"/>
      <c r="K849" s="41"/>
      <c r="L849" s="45"/>
      <c r="M849" s="231"/>
      <c r="N849" s="232"/>
      <c r="O849" s="85"/>
      <c r="P849" s="85"/>
      <c r="Q849" s="85"/>
      <c r="R849" s="85"/>
      <c r="S849" s="85"/>
      <c r="T849" s="86"/>
      <c r="U849" s="39"/>
      <c r="V849" s="39"/>
      <c r="W849" s="39"/>
      <c r="X849" s="39"/>
      <c r="Y849" s="39"/>
      <c r="Z849" s="39"/>
      <c r="AA849" s="39"/>
      <c r="AB849" s="39"/>
      <c r="AC849" s="39"/>
      <c r="AD849" s="39"/>
      <c r="AE849" s="39"/>
      <c r="AT849" s="18" t="s">
        <v>234</v>
      </c>
      <c r="AU849" s="18" t="s">
        <v>78</v>
      </c>
    </row>
    <row r="850" s="2" customFormat="1">
      <c r="A850" s="39"/>
      <c r="B850" s="40"/>
      <c r="C850" s="41"/>
      <c r="D850" s="233" t="s">
        <v>236</v>
      </c>
      <c r="E850" s="41"/>
      <c r="F850" s="234" t="s">
        <v>973</v>
      </c>
      <c r="G850" s="41"/>
      <c r="H850" s="41"/>
      <c r="I850" s="230"/>
      <c r="J850" s="41"/>
      <c r="K850" s="41"/>
      <c r="L850" s="45"/>
      <c r="M850" s="231"/>
      <c r="N850" s="232"/>
      <c r="O850" s="85"/>
      <c r="P850" s="85"/>
      <c r="Q850" s="85"/>
      <c r="R850" s="85"/>
      <c r="S850" s="85"/>
      <c r="T850" s="86"/>
      <c r="U850" s="39"/>
      <c r="V850" s="39"/>
      <c r="W850" s="39"/>
      <c r="X850" s="39"/>
      <c r="Y850" s="39"/>
      <c r="Z850" s="39"/>
      <c r="AA850" s="39"/>
      <c r="AB850" s="39"/>
      <c r="AC850" s="39"/>
      <c r="AD850" s="39"/>
      <c r="AE850" s="39"/>
      <c r="AT850" s="18" t="s">
        <v>236</v>
      </c>
      <c r="AU850" s="18" t="s">
        <v>78</v>
      </c>
    </row>
    <row r="851" s="13" customFormat="1">
      <c r="A851" s="13"/>
      <c r="B851" s="235"/>
      <c r="C851" s="236"/>
      <c r="D851" s="233" t="s">
        <v>238</v>
      </c>
      <c r="E851" s="237" t="s">
        <v>19</v>
      </c>
      <c r="F851" s="238" t="s">
        <v>1061</v>
      </c>
      <c r="G851" s="236"/>
      <c r="H851" s="237" t="s">
        <v>19</v>
      </c>
      <c r="I851" s="239"/>
      <c r="J851" s="236"/>
      <c r="K851" s="236"/>
      <c r="L851" s="240"/>
      <c r="M851" s="241"/>
      <c r="N851" s="242"/>
      <c r="O851" s="242"/>
      <c r="P851" s="242"/>
      <c r="Q851" s="242"/>
      <c r="R851" s="242"/>
      <c r="S851" s="242"/>
      <c r="T851" s="243"/>
      <c r="U851" s="13"/>
      <c r="V851" s="13"/>
      <c r="W851" s="13"/>
      <c r="X851" s="13"/>
      <c r="Y851" s="13"/>
      <c r="Z851" s="13"/>
      <c r="AA851" s="13"/>
      <c r="AB851" s="13"/>
      <c r="AC851" s="13"/>
      <c r="AD851" s="13"/>
      <c r="AE851" s="13"/>
      <c r="AT851" s="244" t="s">
        <v>238</v>
      </c>
      <c r="AU851" s="244" t="s">
        <v>78</v>
      </c>
      <c r="AV851" s="13" t="s">
        <v>76</v>
      </c>
      <c r="AW851" s="13" t="s">
        <v>31</v>
      </c>
      <c r="AX851" s="13" t="s">
        <v>69</v>
      </c>
      <c r="AY851" s="244" t="s">
        <v>225</v>
      </c>
    </row>
    <row r="852" s="13" customFormat="1">
      <c r="A852" s="13"/>
      <c r="B852" s="235"/>
      <c r="C852" s="236"/>
      <c r="D852" s="233" t="s">
        <v>238</v>
      </c>
      <c r="E852" s="237" t="s">
        <v>19</v>
      </c>
      <c r="F852" s="238" t="s">
        <v>355</v>
      </c>
      <c r="G852" s="236"/>
      <c r="H852" s="237" t="s">
        <v>19</v>
      </c>
      <c r="I852" s="239"/>
      <c r="J852" s="236"/>
      <c r="K852" s="236"/>
      <c r="L852" s="240"/>
      <c r="M852" s="241"/>
      <c r="N852" s="242"/>
      <c r="O852" s="242"/>
      <c r="P852" s="242"/>
      <c r="Q852" s="242"/>
      <c r="R852" s="242"/>
      <c r="S852" s="242"/>
      <c r="T852" s="243"/>
      <c r="U852" s="13"/>
      <c r="V852" s="13"/>
      <c r="W852" s="13"/>
      <c r="X852" s="13"/>
      <c r="Y852" s="13"/>
      <c r="Z852" s="13"/>
      <c r="AA852" s="13"/>
      <c r="AB852" s="13"/>
      <c r="AC852" s="13"/>
      <c r="AD852" s="13"/>
      <c r="AE852" s="13"/>
      <c r="AT852" s="244" t="s">
        <v>238</v>
      </c>
      <c r="AU852" s="244" t="s">
        <v>78</v>
      </c>
      <c r="AV852" s="13" t="s">
        <v>76</v>
      </c>
      <c r="AW852" s="13" t="s">
        <v>31</v>
      </c>
      <c r="AX852" s="13" t="s">
        <v>69</v>
      </c>
      <c r="AY852" s="244" t="s">
        <v>225</v>
      </c>
    </row>
    <row r="853" s="14" customFormat="1">
      <c r="A853" s="14"/>
      <c r="B853" s="245"/>
      <c r="C853" s="246"/>
      <c r="D853" s="233" t="s">
        <v>238</v>
      </c>
      <c r="E853" s="247" t="s">
        <v>19</v>
      </c>
      <c r="F853" s="248" t="s">
        <v>1055</v>
      </c>
      <c r="G853" s="246"/>
      <c r="H853" s="249">
        <v>22.18</v>
      </c>
      <c r="I853" s="250"/>
      <c r="J853" s="246"/>
      <c r="K853" s="246"/>
      <c r="L853" s="251"/>
      <c r="M853" s="252"/>
      <c r="N853" s="253"/>
      <c r="O853" s="253"/>
      <c r="P853" s="253"/>
      <c r="Q853" s="253"/>
      <c r="R853" s="253"/>
      <c r="S853" s="253"/>
      <c r="T853" s="254"/>
      <c r="U853" s="14"/>
      <c r="V853" s="14"/>
      <c r="W853" s="14"/>
      <c r="X853" s="14"/>
      <c r="Y853" s="14"/>
      <c r="Z853" s="14"/>
      <c r="AA853" s="14"/>
      <c r="AB853" s="14"/>
      <c r="AC853" s="14"/>
      <c r="AD853" s="14"/>
      <c r="AE853" s="14"/>
      <c r="AT853" s="255" t="s">
        <v>238</v>
      </c>
      <c r="AU853" s="255" t="s">
        <v>78</v>
      </c>
      <c r="AV853" s="14" t="s">
        <v>78</v>
      </c>
      <c r="AW853" s="14" t="s">
        <v>31</v>
      </c>
      <c r="AX853" s="14" t="s">
        <v>69</v>
      </c>
      <c r="AY853" s="255" t="s">
        <v>225</v>
      </c>
    </row>
    <row r="854" s="13" customFormat="1">
      <c r="A854" s="13"/>
      <c r="B854" s="235"/>
      <c r="C854" s="236"/>
      <c r="D854" s="233" t="s">
        <v>238</v>
      </c>
      <c r="E854" s="237" t="s">
        <v>19</v>
      </c>
      <c r="F854" s="238" t="s">
        <v>357</v>
      </c>
      <c r="G854" s="236"/>
      <c r="H854" s="237" t="s">
        <v>19</v>
      </c>
      <c r="I854" s="239"/>
      <c r="J854" s="236"/>
      <c r="K854" s="236"/>
      <c r="L854" s="240"/>
      <c r="M854" s="241"/>
      <c r="N854" s="242"/>
      <c r="O854" s="242"/>
      <c r="P854" s="242"/>
      <c r="Q854" s="242"/>
      <c r="R854" s="242"/>
      <c r="S854" s="242"/>
      <c r="T854" s="243"/>
      <c r="U854" s="13"/>
      <c r="V854" s="13"/>
      <c r="W854" s="13"/>
      <c r="X854" s="13"/>
      <c r="Y854" s="13"/>
      <c r="Z854" s="13"/>
      <c r="AA854" s="13"/>
      <c r="AB854" s="13"/>
      <c r="AC854" s="13"/>
      <c r="AD854" s="13"/>
      <c r="AE854" s="13"/>
      <c r="AT854" s="244" t="s">
        <v>238</v>
      </c>
      <c r="AU854" s="244" t="s">
        <v>78</v>
      </c>
      <c r="AV854" s="13" t="s">
        <v>76</v>
      </c>
      <c r="AW854" s="13" t="s">
        <v>31</v>
      </c>
      <c r="AX854" s="13" t="s">
        <v>69</v>
      </c>
      <c r="AY854" s="244" t="s">
        <v>225</v>
      </c>
    </row>
    <row r="855" s="14" customFormat="1">
      <c r="A855" s="14"/>
      <c r="B855" s="245"/>
      <c r="C855" s="246"/>
      <c r="D855" s="233" t="s">
        <v>238</v>
      </c>
      <c r="E855" s="247" t="s">
        <v>19</v>
      </c>
      <c r="F855" s="248" t="s">
        <v>1056</v>
      </c>
      <c r="G855" s="246"/>
      <c r="H855" s="249">
        <v>4.7199999999999998</v>
      </c>
      <c r="I855" s="250"/>
      <c r="J855" s="246"/>
      <c r="K855" s="246"/>
      <c r="L855" s="251"/>
      <c r="M855" s="252"/>
      <c r="N855" s="253"/>
      <c r="O855" s="253"/>
      <c r="P855" s="253"/>
      <c r="Q855" s="253"/>
      <c r="R855" s="253"/>
      <c r="S855" s="253"/>
      <c r="T855" s="254"/>
      <c r="U855" s="14"/>
      <c r="V855" s="14"/>
      <c r="W855" s="14"/>
      <c r="X855" s="14"/>
      <c r="Y855" s="14"/>
      <c r="Z855" s="14"/>
      <c r="AA855" s="14"/>
      <c r="AB855" s="14"/>
      <c r="AC855" s="14"/>
      <c r="AD855" s="14"/>
      <c r="AE855" s="14"/>
      <c r="AT855" s="255" t="s">
        <v>238</v>
      </c>
      <c r="AU855" s="255" t="s">
        <v>78</v>
      </c>
      <c r="AV855" s="14" t="s">
        <v>78</v>
      </c>
      <c r="AW855" s="14" t="s">
        <v>31</v>
      </c>
      <c r="AX855" s="14" t="s">
        <v>69</v>
      </c>
      <c r="AY855" s="255" t="s">
        <v>225</v>
      </c>
    </row>
    <row r="856" s="16" customFormat="1">
      <c r="A856" s="16"/>
      <c r="B856" s="267"/>
      <c r="C856" s="268"/>
      <c r="D856" s="233" t="s">
        <v>238</v>
      </c>
      <c r="E856" s="269" t="s">
        <v>19</v>
      </c>
      <c r="F856" s="270" t="s">
        <v>245</v>
      </c>
      <c r="G856" s="268"/>
      <c r="H856" s="271">
        <v>26.899999999999999</v>
      </c>
      <c r="I856" s="272"/>
      <c r="J856" s="268"/>
      <c r="K856" s="268"/>
      <c r="L856" s="273"/>
      <c r="M856" s="274"/>
      <c r="N856" s="275"/>
      <c r="O856" s="275"/>
      <c r="P856" s="275"/>
      <c r="Q856" s="275"/>
      <c r="R856" s="275"/>
      <c r="S856" s="275"/>
      <c r="T856" s="276"/>
      <c r="U856" s="16"/>
      <c r="V856" s="16"/>
      <c r="W856" s="16"/>
      <c r="X856" s="16"/>
      <c r="Y856" s="16"/>
      <c r="Z856" s="16"/>
      <c r="AA856" s="16"/>
      <c r="AB856" s="16"/>
      <c r="AC856" s="16"/>
      <c r="AD856" s="16"/>
      <c r="AE856" s="16"/>
      <c r="AT856" s="277" t="s">
        <v>238</v>
      </c>
      <c r="AU856" s="277" t="s">
        <v>78</v>
      </c>
      <c r="AV856" s="16" t="s">
        <v>232</v>
      </c>
      <c r="AW856" s="16" t="s">
        <v>31</v>
      </c>
      <c r="AX856" s="16" t="s">
        <v>76</v>
      </c>
      <c r="AY856" s="277" t="s">
        <v>225</v>
      </c>
    </row>
    <row r="857" s="2" customFormat="1" ht="21.75" customHeight="1">
      <c r="A857" s="39"/>
      <c r="B857" s="40"/>
      <c r="C857" s="215" t="s">
        <v>1062</v>
      </c>
      <c r="D857" s="215" t="s">
        <v>227</v>
      </c>
      <c r="E857" s="216" t="s">
        <v>1063</v>
      </c>
      <c r="F857" s="217" t="s">
        <v>1064</v>
      </c>
      <c r="G857" s="218" t="s">
        <v>290</v>
      </c>
      <c r="H857" s="219">
        <v>380.40699999999998</v>
      </c>
      <c r="I857" s="220"/>
      <c r="J857" s="221">
        <f>ROUND(I857*H857,2)</f>
        <v>0</v>
      </c>
      <c r="K857" s="217" t="s">
        <v>249</v>
      </c>
      <c r="L857" s="45"/>
      <c r="M857" s="222" t="s">
        <v>19</v>
      </c>
      <c r="N857" s="223" t="s">
        <v>40</v>
      </c>
      <c r="O857" s="85"/>
      <c r="P857" s="224">
        <f>O857*H857</f>
        <v>0</v>
      </c>
      <c r="Q857" s="224">
        <v>0</v>
      </c>
      <c r="R857" s="224">
        <f>Q857*H857</f>
        <v>0</v>
      </c>
      <c r="S857" s="224">
        <v>0</v>
      </c>
      <c r="T857" s="225">
        <f>S857*H857</f>
        <v>0</v>
      </c>
      <c r="U857" s="39"/>
      <c r="V857" s="39"/>
      <c r="W857" s="39"/>
      <c r="X857" s="39"/>
      <c r="Y857" s="39"/>
      <c r="Z857" s="39"/>
      <c r="AA857" s="39"/>
      <c r="AB857" s="39"/>
      <c r="AC857" s="39"/>
      <c r="AD857" s="39"/>
      <c r="AE857" s="39"/>
      <c r="AR857" s="226" t="s">
        <v>347</v>
      </c>
      <c r="AT857" s="226" t="s">
        <v>227</v>
      </c>
      <c r="AU857" s="226" t="s">
        <v>78</v>
      </c>
      <c r="AY857" s="18" t="s">
        <v>225</v>
      </c>
      <c r="BE857" s="227">
        <f>IF(N857="základní",J857,0)</f>
        <v>0</v>
      </c>
      <c r="BF857" s="227">
        <f>IF(N857="snížená",J857,0)</f>
        <v>0</v>
      </c>
      <c r="BG857" s="227">
        <f>IF(N857="zákl. přenesená",J857,0)</f>
        <v>0</v>
      </c>
      <c r="BH857" s="227">
        <f>IF(N857="sníž. přenesená",J857,0)</f>
        <v>0</v>
      </c>
      <c r="BI857" s="227">
        <f>IF(N857="nulová",J857,0)</f>
        <v>0</v>
      </c>
      <c r="BJ857" s="18" t="s">
        <v>76</v>
      </c>
      <c r="BK857" s="227">
        <f>ROUND(I857*H857,2)</f>
        <v>0</v>
      </c>
      <c r="BL857" s="18" t="s">
        <v>347</v>
      </c>
      <c r="BM857" s="226" t="s">
        <v>1065</v>
      </c>
    </row>
    <row r="858" s="2" customFormat="1">
      <c r="A858" s="39"/>
      <c r="B858" s="40"/>
      <c r="C858" s="41"/>
      <c r="D858" s="228" t="s">
        <v>234</v>
      </c>
      <c r="E858" s="41"/>
      <c r="F858" s="229" t="s">
        <v>1066</v>
      </c>
      <c r="G858" s="41"/>
      <c r="H858" s="41"/>
      <c r="I858" s="230"/>
      <c r="J858" s="41"/>
      <c r="K858" s="41"/>
      <c r="L858" s="45"/>
      <c r="M858" s="231"/>
      <c r="N858" s="232"/>
      <c r="O858" s="85"/>
      <c r="P858" s="85"/>
      <c r="Q858" s="85"/>
      <c r="R858" s="85"/>
      <c r="S858" s="85"/>
      <c r="T858" s="86"/>
      <c r="U858" s="39"/>
      <c r="V858" s="39"/>
      <c r="W858" s="39"/>
      <c r="X858" s="39"/>
      <c r="Y858" s="39"/>
      <c r="Z858" s="39"/>
      <c r="AA858" s="39"/>
      <c r="AB858" s="39"/>
      <c r="AC858" s="39"/>
      <c r="AD858" s="39"/>
      <c r="AE858" s="39"/>
      <c r="AT858" s="18" t="s">
        <v>234</v>
      </c>
      <c r="AU858" s="18" t="s">
        <v>78</v>
      </c>
    </row>
    <row r="859" s="2" customFormat="1">
      <c r="A859" s="39"/>
      <c r="B859" s="40"/>
      <c r="C859" s="41"/>
      <c r="D859" s="233" t="s">
        <v>236</v>
      </c>
      <c r="E859" s="41"/>
      <c r="F859" s="234" t="s">
        <v>1067</v>
      </c>
      <c r="G859" s="41"/>
      <c r="H859" s="41"/>
      <c r="I859" s="230"/>
      <c r="J859" s="41"/>
      <c r="K859" s="41"/>
      <c r="L859" s="45"/>
      <c r="M859" s="231"/>
      <c r="N859" s="232"/>
      <c r="O859" s="85"/>
      <c r="P859" s="85"/>
      <c r="Q859" s="85"/>
      <c r="R859" s="85"/>
      <c r="S859" s="85"/>
      <c r="T859" s="86"/>
      <c r="U859" s="39"/>
      <c r="V859" s="39"/>
      <c r="W859" s="39"/>
      <c r="X859" s="39"/>
      <c r="Y859" s="39"/>
      <c r="Z859" s="39"/>
      <c r="AA859" s="39"/>
      <c r="AB859" s="39"/>
      <c r="AC859" s="39"/>
      <c r="AD859" s="39"/>
      <c r="AE859" s="39"/>
      <c r="AT859" s="18" t="s">
        <v>236</v>
      </c>
      <c r="AU859" s="18" t="s">
        <v>78</v>
      </c>
    </row>
    <row r="860" s="14" customFormat="1">
      <c r="A860" s="14"/>
      <c r="B860" s="245"/>
      <c r="C860" s="246"/>
      <c r="D860" s="233" t="s">
        <v>238</v>
      </c>
      <c r="E860" s="247" t="s">
        <v>19</v>
      </c>
      <c r="F860" s="248" t="s">
        <v>1068</v>
      </c>
      <c r="G860" s="246"/>
      <c r="H860" s="249">
        <v>299.47899999999998</v>
      </c>
      <c r="I860" s="250"/>
      <c r="J860" s="246"/>
      <c r="K860" s="246"/>
      <c r="L860" s="251"/>
      <c r="M860" s="252"/>
      <c r="N860" s="253"/>
      <c r="O860" s="253"/>
      <c r="P860" s="253"/>
      <c r="Q860" s="253"/>
      <c r="R860" s="253"/>
      <c r="S860" s="253"/>
      <c r="T860" s="254"/>
      <c r="U860" s="14"/>
      <c r="V860" s="14"/>
      <c r="W860" s="14"/>
      <c r="X860" s="14"/>
      <c r="Y860" s="14"/>
      <c r="Z860" s="14"/>
      <c r="AA860" s="14"/>
      <c r="AB860" s="14"/>
      <c r="AC860" s="14"/>
      <c r="AD860" s="14"/>
      <c r="AE860" s="14"/>
      <c r="AT860" s="255" t="s">
        <v>238</v>
      </c>
      <c r="AU860" s="255" t="s">
        <v>78</v>
      </c>
      <c r="AV860" s="14" t="s">
        <v>78</v>
      </c>
      <c r="AW860" s="14" t="s">
        <v>31</v>
      </c>
      <c r="AX860" s="14" t="s">
        <v>69</v>
      </c>
      <c r="AY860" s="255" t="s">
        <v>225</v>
      </c>
    </row>
    <row r="861" s="14" customFormat="1">
      <c r="A861" s="14"/>
      <c r="B861" s="245"/>
      <c r="C861" s="246"/>
      <c r="D861" s="233" t="s">
        <v>238</v>
      </c>
      <c r="E861" s="247" t="s">
        <v>19</v>
      </c>
      <c r="F861" s="248" t="s">
        <v>169</v>
      </c>
      <c r="G861" s="246"/>
      <c r="H861" s="249">
        <v>61.841000000000001</v>
      </c>
      <c r="I861" s="250"/>
      <c r="J861" s="246"/>
      <c r="K861" s="246"/>
      <c r="L861" s="251"/>
      <c r="M861" s="252"/>
      <c r="N861" s="253"/>
      <c r="O861" s="253"/>
      <c r="P861" s="253"/>
      <c r="Q861" s="253"/>
      <c r="R861" s="253"/>
      <c r="S861" s="253"/>
      <c r="T861" s="254"/>
      <c r="U861" s="14"/>
      <c r="V861" s="14"/>
      <c r="W861" s="14"/>
      <c r="X861" s="14"/>
      <c r="Y861" s="14"/>
      <c r="Z861" s="14"/>
      <c r="AA861" s="14"/>
      <c r="AB861" s="14"/>
      <c r="AC861" s="14"/>
      <c r="AD861" s="14"/>
      <c r="AE861" s="14"/>
      <c r="AT861" s="255" t="s">
        <v>238</v>
      </c>
      <c r="AU861" s="255" t="s">
        <v>78</v>
      </c>
      <c r="AV861" s="14" t="s">
        <v>78</v>
      </c>
      <c r="AW861" s="14" t="s">
        <v>31</v>
      </c>
      <c r="AX861" s="14" t="s">
        <v>69</v>
      </c>
      <c r="AY861" s="255" t="s">
        <v>225</v>
      </c>
    </row>
    <row r="862" s="14" customFormat="1">
      <c r="A862" s="14"/>
      <c r="B862" s="245"/>
      <c r="C862" s="246"/>
      <c r="D862" s="233" t="s">
        <v>238</v>
      </c>
      <c r="E862" s="247" t="s">
        <v>19</v>
      </c>
      <c r="F862" s="248" t="s">
        <v>171</v>
      </c>
      <c r="G862" s="246"/>
      <c r="H862" s="249">
        <v>15.359999999999999</v>
      </c>
      <c r="I862" s="250"/>
      <c r="J862" s="246"/>
      <c r="K862" s="246"/>
      <c r="L862" s="251"/>
      <c r="M862" s="252"/>
      <c r="N862" s="253"/>
      <c r="O862" s="253"/>
      <c r="P862" s="253"/>
      <c r="Q862" s="253"/>
      <c r="R862" s="253"/>
      <c r="S862" s="253"/>
      <c r="T862" s="254"/>
      <c r="U862" s="14"/>
      <c r="V862" s="14"/>
      <c r="W862" s="14"/>
      <c r="X862" s="14"/>
      <c r="Y862" s="14"/>
      <c r="Z862" s="14"/>
      <c r="AA862" s="14"/>
      <c r="AB862" s="14"/>
      <c r="AC862" s="14"/>
      <c r="AD862" s="14"/>
      <c r="AE862" s="14"/>
      <c r="AT862" s="255" t="s">
        <v>238</v>
      </c>
      <c r="AU862" s="255" t="s">
        <v>78</v>
      </c>
      <c r="AV862" s="14" t="s">
        <v>78</v>
      </c>
      <c r="AW862" s="14" t="s">
        <v>31</v>
      </c>
      <c r="AX862" s="14" t="s">
        <v>69</v>
      </c>
      <c r="AY862" s="255" t="s">
        <v>225</v>
      </c>
    </row>
    <row r="863" s="14" customFormat="1">
      <c r="A863" s="14"/>
      <c r="B863" s="245"/>
      <c r="C863" s="246"/>
      <c r="D863" s="233" t="s">
        <v>238</v>
      </c>
      <c r="E863" s="247" t="s">
        <v>19</v>
      </c>
      <c r="F863" s="248" t="s">
        <v>173</v>
      </c>
      <c r="G863" s="246"/>
      <c r="H863" s="249">
        <v>3.7269999999999999</v>
      </c>
      <c r="I863" s="250"/>
      <c r="J863" s="246"/>
      <c r="K863" s="246"/>
      <c r="L863" s="251"/>
      <c r="M863" s="252"/>
      <c r="N863" s="253"/>
      <c r="O863" s="253"/>
      <c r="P863" s="253"/>
      <c r="Q863" s="253"/>
      <c r="R863" s="253"/>
      <c r="S863" s="253"/>
      <c r="T863" s="254"/>
      <c r="U863" s="14"/>
      <c r="V863" s="14"/>
      <c r="W863" s="14"/>
      <c r="X863" s="14"/>
      <c r="Y863" s="14"/>
      <c r="Z863" s="14"/>
      <c r="AA863" s="14"/>
      <c r="AB863" s="14"/>
      <c r="AC863" s="14"/>
      <c r="AD863" s="14"/>
      <c r="AE863" s="14"/>
      <c r="AT863" s="255" t="s">
        <v>238</v>
      </c>
      <c r="AU863" s="255" t="s">
        <v>78</v>
      </c>
      <c r="AV863" s="14" t="s">
        <v>78</v>
      </c>
      <c r="AW863" s="14" t="s">
        <v>31</v>
      </c>
      <c r="AX863" s="14" t="s">
        <v>69</v>
      </c>
      <c r="AY863" s="255" t="s">
        <v>225</v>
      </c>
    </row>
    <row r="864" s="16" customFormat="1">
      <c r="A864" s="16"/>
      <c r="B864" s="267"/>
      <c r="C864" s="268"/>
      <c r="D864" s="233" t="s">
        <v>238</v>
      </c>
      <c r="E864" s="269" t="s">
        <v>19</v>
      </c>
      <c r="F864" s="270" t="s">
        <v>245</v>
      </c>
      <c r="G864" s="268"/>
      <c r="H864" s="271">
        <v>380.40699999999998</v>
      </c>
      <c r="I864" s="272"/>
      <c r="J864" s="268"/>
      <c r="K864" s="268"/>
      <c r="L864" s="273"/>
      <c r="M864" s="274"/>
      <c r="N864" s="275"/>
      <c r="O864" s="275"/>
      <c r="P864" s="275"/>
      <c r="Q864" s="275"/>
      <c r="R864" s="275"/>
      <c r="S864" s="275"/>
      <c r="T864" s="276"/>
      <c r="U864" s="16"/>
      <c r="V864" s="16"/>
      <c r="W864" s="16"/>
      <c r="X864" s="16"/>
      <c r="Y864" s="16"/>
      <c r="Z864" s="16"/>
      <c r="AA864" s="16"/>
      <c r="AB864" s="16"/>
      <c r="AC864" s="16"/>
      <c r="AD864" s="16"/>
      <c r="AE864" s="16"/>
      <c r="AT864" s="277" t="s">
        <v>238</v>
      </c>
      <c r="AU864" s="277" t="s">
        <v>78</v>
      </c>
      <c r="AV864" s="16" t="s">
        <v>232</v>
      </c>
      <c r="AW864" s="16" t="s">
        <v>31</v>
      </c>
      <c r="AX864" s="16" t="s">
        <v>76</v>
      </c>
      <c r="AY864" s="277" t="s">
        <v>225</v>
      </c>
    </row>
    <row r="865" s="2" customFormat="1" ht="16.5" customHeight="1">
      <c r="A865" s="39"/>
      <c r="B865" s="40"/>
      <c r="C865" s="278" t="s">
        <v>1069</v>
      </c>
      <c r="D865" s="278" t="s">
        <v>255</v>
      </c>
      <c r="E865" s="279" t="s">
        <v>1070</v>
      </c>
      <c r="F865" s="280" t="s">
        <v>1071</v>
      </c>
      <c r="G865" s="281" t="s">
        <v>290</v>
      </c>
      <c r="H865" s="282">
        <v>399.42700000000002</v>
      </c>
      <c r="I865" s="283"/>
      <c r="J865" s="284">
        <f>ROUND(I865*H865,2)</f>
        <v>0</v>
      </c>
      <c r="K865" s="280" t="s">
        <v>249</v>
      </c>
      <c r="L865" s="285"/>
      <c r="M865" s="286" t="s">
        <v>19</v>
      </c>
      <c r="N865" s="287" t="s">
        <v>40</v>
      </c>
      <c r="O865" s="85"/>
      <c r="P865" s="224">
        <f>O865*H865</f>
        <v>0</v>
      </c>
      <c r="Q865" s="224">
        <v>0.00012999999999999999</v>
      </c>
      <c r="R865" s="224">
        <f>Q865*H865</f>
        <v>0.051925510000000001</v>
      </c>
      <c r="S865" s="224">
        <v>0</v>
      </c>
      <c r="T865" s="225">
        <f>S865*H865</f>
        <v>0</v>
      </c>
      <c r="U865" s="39"/>
      <c r="V865" s="39"/>
      <c r="W865" s="39"/>
      <c r="X865" s="39"/>
      <c r="Y865" s="39"/>
      <c r="Z865" s="39"/>
      <c r="AA865" s="39"/>
      <c r="AB865" s="39"/>
      <c r="AC865" s="39"/>
      <c r="AD865" s="39"/>
      <c r="AE865" s="39"/>
      <c r="AR865" s="226" t="s">
        <v>403</v>
      </c>
      <c r="AT865" s="226" t="s">
        <v>255</v>
      </c>
      <c r="AU865" s="226" t="s">
        <v>78</v>
      </c>
      <c r="AY865" s="18" t="s">
        <v>225</v>
      </c>
      <c r="BE865" s="227">
        <f>IF(N865="základní",J865,0)</f>
        <v>0</v>
      </c>
      <c r="BF865" s="227">
        <f>IF(N865="snížená",J865,0)</f>
        <v>0</v>
      </c>
      <c r="BG865" s="227">
        <f>IF(N865="zákl. přenesená",J865,0)</f>
        <v>0</v>
      </c>
      <c r="BH865" s="227">
        <f>IF(N865="sníž. přenesená",J865,0)</f>
        <v>0</v>
      </c>
      <c r="BI865" s="227">
        <f>IF(N865="nulová",J865,0)</f>
        <v>0</v>
      </c>
      <c r="BJ865" s="18" t="s">
        <v>76</v>
      </c>
      <c r="BK865" s="227">
        <f>ROUND(I865*H865,2)</f>
        <v>0</v>
      </c>
      <c r="BL865" s="18" t="s">
        <v>347</v>
      </c>
      <c r="BM865" s="226" t="s">
        <v>1072</v>
      </c>
    </row>
    <row r="866" s="13" customFormat="1">
      <c r="A866" s="13"/>
      <c r="B866" s="235"/>
      <c r="C866" s="236"/>
      <c r="D866" s="233" t="s">
        <v>238</v>
      </c>
      <c r="E866" s="237" t="s">
        <v>19</v>
      </c>
      <c r="F866" s="238" t="s">
        <v>516</v>
      </c>
      <c r="G866" s="236"/>
      <c r="H866" s="237" t="s">
        <v>19</v>
      </c>
      <c r="I866" s="239"/>
      <c r="J866" s="236"/>
      <c r="K866" s="236"/>
      <c r="L866" s="240"/>
      <c r="M866" s="241"/>
      <c r="N866" s="242"/>
      <c r="O866" s="242"/>
      <c r="P866" s="242"/>
      <c r="Q866" s="242"/>
      <c r="R866" s="242"/>
      <c r="S866" s="242"/>
      <c r="T866" s="243"/>
      <c r="U866" s="13"/>
      <c r="V866" s="13"/>
      <c r="W866" s="13"/>
      <c r="X866" s="13"/>
      <c r="Y866" s="13"/>
      <c r="Z866" s="13"/>
      <c r="AA866" s="13"/>
      <c r="AB866" s="13"/>
      <c r="AC866" s="13"/>
      <c r="AD866" s="13"/>
      <c r="AE866" s="13"/>
      <c r="AT866" s="244" t="s">
        <v>238</v>
      </c>
      <c r="AU866" s="244" t="s">
        <v>78</v>
      </c>
      <c r="AV866" s="13" t="s">
        <v>76</v>
      </c>
      <c r="AW866" s="13" t="s">
        <v>31</v>
      </c>
      <c r="AX866" s="13" t="s">
        <v>69</v>
      </c>
      <c r="AY866" s="244" t="s">
        <v>225</v>
      </c>
    </row>
    <row r="867" s="14" customFormat="1">
      <c r="A867" s="14"/>
      <c r="B867" s="245"/>
      <c r="C867" s="246"/>
      <c r="D867" s="233" t="s">
        <v>238</v>
      </c>
      <c r="E867" s="247" t="s">
        <v>19</v>
      </c>
      <c r="F867" s="248" t="s">
        <v>1073</v>
      </c>
      <c r="G867" s="246"/>
      <c r="H867" s="249">
        <v>314.45299999999997</v>
      </c>
      <c r="I867" s="250"/>
      <c r="J867" s="246"/>
      <c r="K867" s="246"/>
      <c r="L867" s="251"/>
      <c r="M867" s="252"/>
      <c r="N867" s="253"/>
      <c r="O867" s="253"/>
      <c r="P867" s="253"/>
      <c r="Q867" s="253"/>
      <c r="R867" s="253"/>
      <c r="S867" s="253"/>
      <c r="T867" s="254"/>
      <c r="U867" s="14"/>
      <c r="V867" s="14"/>
      <c r="W867" s="14"/>
      <c r="X867" s="14"/>
      <c r="Y867" s="14"/>
      <c r="Z867" s="14"/>
      <c r="AA867" s="14"/>
      <c r="AB867" s="14"/>
      <c r="AC867" s="14"/>
      <c r="AD867" s="14"/>
      <c r="AE867" s="14"/>
      <c r="AT867" s="255" t="s">
        <v>238</v>
      </c>
      <c r="AU867" s="255" t="s">
        <v>78</v>
      </c>
      <c r="AV867" s="14" t="s">
        <v>78</v>
      </c>
      <c r="AW867" s="14" t="s">
        <v>31</v>
      </c>
      <c r="AX867" s="14" t="s">
        <v>69</v>
      </c>
      <c r="AY867" s="255" t="s">
        <v>225</v>
      </c>
    </row>
    <row r="868" s="14" customFormat="1">
      <c r="A868" s="14"/>
      <c r="B868" s="245"/>
      <c r="C868" s="246"/>
      <c r="D868" s="233" t="s">
        <v>238</v>
      </c>
      <c r="E868" s="247" t="s">
        <v>19</v>
      </c>
      <c r="F868" s="248" t="s">
        <v>1074</v>
      </c>
      <c r="G868" s="246"/>
      <c r="H868" s="249">
        <v>64.933000000000007</v>
      </c>
      <c r="I868" s="250"/>
      <c r="J868" s="246"/>
      <c r="K868" s="246"/>
      <c r="L868" s="251"/>
      <c r="M868" s="252"/>
      <c r="N868" s="253"/>
      <c r="O868" s="253"/>
      <c r="P868" s="253"/>
      <c r="Q868" s="253"/>
      <c r="R868" s="253"/>
      <c r="S868" s="253"/>
      <c r="T868" s="254"/>
      <c r="U868" s="14"/>
      <c r="V868" s="14"/>
      <c r="W868" s="14"/>
      <c r="X868" s="14"/>
      <c r="Y868" s="14"/>
      <c r="Z868" s="14"/>
      <c r="AA868" s="14"/>
      <c r="AB868" s="14"/>
      <c r="AC868" s="14"/>
      <c r="AD868" s="14"/>
      <c r="AE868" s="14"/>
      <c r="AT868" s="255" t="s">
        <v>238</v>
      </c>
      <c r="AU868" s="255" t="s">
        <v>78</v>
      </c>
      <c r="AV868" s="14" t="s">
        <v>78</v>
      </c>
      <c r="AW868" s="14" t="s">
        <v>31</v>
      </c>
      <c r="AX868" s="14" t="s">
        <v>69</v>
      </c>
      <c r="AY868" s="255" t="s">
        <v>225</v>
      </c>
    </row>
    <row r="869" s="14" customFormat="1">
      <c r="A869" s="14"/>
      <c r="B869" s="245"/>
      <c r="C869" s="246"/>
      <c r="D869" s="233" t="s">
        <v>238</v>
      </c>
      <c r="E869" s="247" t="s">
        <v>19</v>
      </c>
      <c r="F869" s="248" t="s">
        <v>1075</v>
      </c>
      <c r="G869" s="246"/>
      <c r="H869" s="249">
        <v>16.128</v>
      </c>
      <c r="I869" s="250"/>
      <c r="J869" s="246"/>
      <c r="K869" s="246"/>
      <c r="L869" s="251"/>
      <c r="M869" s="252"/>
      <c r="N869" s="253"/>
      <c r="O869" s="253"/>
      <c r="P869" s="253"/>
      <c r="Q869" s="253"/>
      <c r="R869" s="253"/>
      <c r="S869" s="253"/>
      <c r="T869" s="254"/>
      <c r="U869" s="14"/>
      <c r="V869" s="14"/>
      <c r="W869" s="14"/>
      <c r="X869" s="14"/>
      <c r="Y869" s="14"/>
      <c r="Z869" s="14"/>
      <c r="AA869" s="14"/>
      <c r="AB869" s="14"/>
      <c r="AC869" s="14"/>
      <c r="AD869" s="14"/>
      <c r="AE869" s="14"/>
      <c r="AT869" s="255" t="s">
        <v>238</v>
      </c>
      <c r="AU869" s="255" t="s">
        <v>78</v>
      </c>
      <c r="AV869" s="14" t="s">
        <v>78</v>
      </c>
      <c r="AW869" s="14" t="s">
        <v>31</v>
      </c>
      <c r="AX869" s="14" t="s">
        <v>69</v>
      </c>
      <c r="AY869" s="255" t="s">
        <v>225</v>
      </c>
    </row>
    <row r="870" s="14" customFormat="1">
      <c r="A870" s="14"/>
      <c r="B870" s="245"/>
      <c r="C870" s="246"/>
      <c r="D870" s="233" t="s">
        <v>238</v>
      </c>
      <c r="E870" s="247" t="s">
        <v>19</v>
      </c>
      <c r="F870" s="248" t="s">
        <v>1076</v>
      </c>
      <c r="G870" s="246"/>
      <c r="H870" s="249">
        <v>3.9129999999999998</v>
      </c>
      <c r="I870" s="250"/>
      <c r="J870" s="246"/>
      <c r="K870" s="246"/>
      <c r="L870" s="251"/>
      <c r="M870" s="252"/>
      <c r="N870" s="253"/>
      <c r="O870" s="253"/>
      <c r="P870" s="253"/>
      <c r="Q870" s="253"/>
      <c r="R870" s="253"/>
      <c r="S870" s="253"/>
      <c r="T870" s="254"/>
      <c r="U870" s="14"/>
      <c r="V870" s="14"/>
      <c r="W870" s="14"/>
      <c r="X870" s="14"/>
      <c r="Y870" s="14"/>
      <c r="Z870" s="14"/>
      <c r="AA870" s="14"/>
      <c r="AB870" s="14"/>
      <c r="AC870" s="14"/>
      <c r="AD870" s="14"/>
      <c r="AE870" s="14"/>
      <c r="AT870" s="255" t="s">
        <v>238</v>
      </c>
      <c r="AU870" s="255" t="s">
        <v>78</v>
      </c>
      <c r="AV870" s="14" t="s">
        <v>78</v>
      </c>
      <c r="AW870" s="14" t="s">
        <v>31</v>
      </c>
      <c r="AX870" s="14" t="s">
        <v>69</v>
      </c>
      <c r="AY870" s="255" t="s">
        <v>225</v>
      </c>
    </row>
    <row r="871" s="16" customFormat="1">
      <c r="A871" s="16"/>
      <c r="B871" s="267"/>
      <c r="C871" s="268"/>
      <c r="D871" s="233" t="s">
        <v>238</v>
      </c>
      <c r="E871" s="269" t="s">
        <v>19</v>
      </c>
      <c r="F871" s="270" t="s">
        <v>245</v>
      </c>
      <c r="G871" s="268"/>
      <c r="H871" s="271">
        <v>399.42700000000002</v>
      </c>
      <c r="I871" s="272"/>
      <c r="J871" s="268"/>
      <c r="K871" s="268"/>
      <c r="L871" s="273"/>
      <c r="M871" s="274"/>
      <c r="N871" s="275"/>
      <c r="O871" s="275"/>
      <c r="P871" s="275"/>
      <c r="Q871" s="275"/>
      <c r="R871" s="275"/>
      <c r="S871" s="275"/>
      <c r="T871" s="276"/>
      <c r="U871" s="16"/>
      <c r="V871" s="16"/>
      <c r="W871" s="16"/>
      <c r="X871" s="16"/>
      <c r="Y871" s="16"/>
      <c r="Z871" s="16"/>
      <c r="AA871" s="16"/>
      <c r="AB871" s="16"/>
      <c r="AC871" s="16"/>
      <c r="AD871" s="16"/>
      <c r="AE871" s="16"/>
      <c r="AT871" s="277" t="s">
        <v>238</v>
      </c>
      <c r="AU871" s="277" t="s">
        <v>78</v>
      </c>
      <c r="AV871" s="16" t="s">
        <v>232</v>
      </c>
      <c r="AW871" s="16" t="s">
        <v>31</v>
      </c>
      <c r="AX871" s="16" t="s">
        <v>76</v>
      </c>
      <c r="AY871" s="277" t="s">
        <v>225</v>
      </c>
    </row>
    <row r="872" s="2" customFormat="1" ht="24.15" customHeight="1">
      <c r="A872" s="39"/>
      <c r="B872" s="40"/>
      <c r="C872" s="215" t="s">
        <v>1077</v>
      </c>
      <c r="D872" s="215" t="s">
        <v>227</v>
      </c>
      <c r="E872" s="216" t="s">
        <v>1078</v>
      </c>
      <c r="F872" s="217" t="s">
        <v>1079</v>
      </c>
      <c r="G872" s="218" t="s">
        <v>258</v>
      </c>
      <c r="H872" s="219">
        <v>3.1970000000000001</v>
      </c>
      <c r="I872" s="220"/>
      <c r="J872" s="221">
        <f>ROUND(I872*H872,2)</f>
        <v>0</v>
      </c>
      <c r="K872" s="217" t="s">
        <v>249</v>
      </c>
      <c r="L872" s="45"/>
      <c r="M872" s="222" t="s">
        <v>19</v>
      </c>
      <c r="N872" s="223" t="s">
        <v>40</v>
      </c>
      <c r="O872" s="85"/>
      <c r="P872" s="224">
        <f>O872*H872</f>
        <v>0</v>
      </c>
      <c r="Q872" s="224">
        <v>0</v>
      </c>
      <c r="R872" s="224">
        <f>Q872*H872</f>
        <v>0</v>
      </c>
      <c r="S872" s="224">
        <v>0</v>
      </c>
      <c r="T872" s="225">
        <f>S872*H872</f>
        <v>0</v>
      </c>
      <c r="U872" s="39"/>
      <c r="V872" s="39"/>
      <c r="W872" s="39"/>
      <c r="X872" s="39"/>
      <c r="Y872" s="39"/>
      <c r="Z872" s="39"/>
      <c r="AA872" s="39"/>
      <c r="AB872" s="39"/>
      <c r="AC872" s="39"/>
      <c r="AD872" s="39"/>
      <c r="AE872" s="39"/>
      <c r="AR872" s="226" t="s">
        <v>347</v>
      </c>
      <c r="AT872" s="226" t="s">
        <v>227</v>
      </c>
      <c r="AU872" s="226" t="s">
        <v>78</v>
      </c>
      <c r="AY872" s="18" t="s">
        <v>225</v>
      </c>
      <c r="BE872" s="227">
        <f>IF(N872="základní",J872,0)</f>
        <v>0</v>
      </c>
      <c r="BF872" s="227">
        <f>IF(N872="snížená",J872,0)</f>
        <v>0</v>
      </c>
      <c r="BG872" s="227">
        <f>IF(N872="zákl. přenesená",J872,0)</f>
        <v>0</v>
      </c>
      <c r="BH872" s="227">
        <f>IF(N872="sníž. přenesená",J872,0)</f>
        <v>0</v>
      </c>
      <c r="BI872" s="227">
        <f>IF(N872="nulová",J872,0)</f>
        <v>0</v>
      </c>
      <c r="BJ872" s="18" t="s">
        <v>76</v>
      </c>
      <c r="BK872" s="227">
        <f>ROUND(I872*H872,2)</f>
        <v>0</v>
      </c>
      <c r="BL872" s="18" t="s">
        <v>347</v>
      </c>
      <c r="BM872" s="226" t="s">
        <v>1080</v>
      </c>
    </row>
    <row r="873" s="2" customFormat="1">
      <c r="A873" s="39"/>
      <c r="B873" s="40"/>
      <c r="C873" s="41"/>
      <c r="D873" s="228" t="s">
        <v>234</v>
      </c>
      <c r="E873" s="41"/>
      <c r="F873" s="229" t="s">
        <v>1081</v>
      </c>
      <c r="G873" s="41"/>
      <c r="H873" s="41"/>
      <c r="I873" s="230"/>
      <c r="J873" s="41"/>
      <c r="K873" s="41"/>
      <c r="L873" s="45"/>
      <c r="M873" s="231"/>
      <c r="N873" s="232"/>
      <c r="O873" s="85"/>
      <c r="P873" s="85"/>
      <c r="Q873" s="85"/>
      <c r="R873" s="85"/>
      <c r="S873" s="85"/>
      <c r="T873" s="86"/>
      <c r="U873" s="39"/>
      <c r="V873" s="39"/>
      <c r="W873" s="39"/>
      <c r="X873" s="39"/>
      <c r="Y873" s="39"/>
      <c r="Z873" s="39"/>
      <c r="AA873" s="39"/>
      <c r="AB873" s="39"/>
      <c r="AC873" s="39"/>
      <c r="AD873" s="39"/>
      <c r="AE873" s="39"/>
      <c r="AT873" s="18" t="s">
        <v>234</v>
      </c>
      <c r="AU873" s="18" t="s">
        <v>78</v>
      </c>
    </row>
    <row r="874" s="2" customFormat="1">
      <c r="A874" s="39"/>
      <c r="B874" s="40"/>
      <c r="C874" s="41"/>
      <c r="D874" s="233" t="s">
        <v>236</v>
      </c>
      <c r="E874" s="41"/>
      <c r="F874" s="234" t="s">
        <v>1082</v>
      </c>
      <c r="G874" s="41"/>
      <c r="H874" s="41"/>
      <c r="I874" s="230"/>
      <c r="J874" s="41"/>
      <c r="K874" s="41"/>
      <c r="L874" s="45"/>
      <c r="M874" s="231"/>
      <c r="N874" s="232"/>
      <c r="O874" s="85"/>
      <c r="P874" s="85"/>
      <c r="Q874" s="85"/>
      <c r="R874" s="85"/>
      <c r="S874" s="85"/>
      <c r="T874" s="86"/>
      <c r="U874" s="39"/>
      <c r="V874" s="39"/>
      <c r="W874" s="39"/>
      <c r="X874" s="39"/>
      <c r="Y874" s="39"/>
      <c r="Z874" s="39"/>
      <c r="AA874" s="39"/>
      <c r="AB874" s="39"/>
      <c r="AC874" s="39"/>
      <c r="AD874" s="39"/>
      <c r="AE874" s="39"/>
      <c r="AT874" s="18" t="s">
        <v>236</v>
      </c>
      <c r="AU874" s="18" t="s">
        <v>78</v>
      </c>
    </row>
    <row r="875" s="2" customFormat="1" ht="24.15" customHeight="1">
      <c r="A875" s="39"/>
      <c r="B875" s="40"/>
      <c r="C875" s="215" t="s">
        <v>1083</v>
      </c>
      <c r="D875" s="215" t="s">
        <v>227</v>
      </c>
      <c r="E875" s="216" t="s">
        <v>1084</v>
      </c>
      <c r="F875" s="217" t="s">
        <v>1085</v>
      </c>
      <c r="G875" s="218" t="s">
        <v>258</v>
      </c>
      <c r="H875" s="219">
        <v>3.1970000000000001</v>
      </c>
      <c r="I875" s="220"/>
      <c r="J875" s="221">
        <f>ROUND(I875*H875,2)</f>
        <v>0</v>
      </c>
      <c r="K875" s="217" t="s">
        <v>249</v>
      </c>
      <c r="L875" s="45"/>
      <c r="M875" s="222" t="s">
        <v>19</v>
      </c>
      <c r="N875" s="223" t="s">
        <v>40</v>
      </c>
      <c r="O875" s="85"/>
      <c r="P875" s="224">
        <f>O875*H875</f>
        <v>0</v>
      </c>
      <c r="Q875" s="224">
        <v>0</v>
      </c>
      <c r="R875" s="224">
        <f>Q875*H875</f>
        <v>0</v>
      </c>
      <c r="S875" s="224">
        <v>0</v>
      </c>
      <c r="T875" s="225">
        <f>S875*H875</f>
        <v>0</v>
      </c>
      <c r="U875" s="39"/>
      <c r="V875" s="39"/>
      <c r="W875" s="39"/>
      <c r="X875" s="39"/>
      <c r="Y875" s="39"/>
      <c r="Z875" s="39"/>
      <c r="AA875" s="39"/>
      <c r="AB875" s="39"/>
      <c r="AC875" s="39"/>
      <c r="AD875" s="39"/>
      <c r="AE875" s="39"/>
      <c r="AR875" s="226" t="s">
        <v>347</v>
      </c>
      <c r="AT875" s="226" t="s">
        <v>227</v>
      </c>
      <c r="AU875" s="226" t="s">
        <v>78</v>
      </c>
      <c r="AY875" s="18" t="s">
        <v>225</v>
      </c>
      <c r="BE875" s="227">
        <f>IF(N875="základní",J875,0)</f>
        <v>0</v>
      </c>
      <c r="BF875" s="227">
        <f>IF(N875="snížená",J875,0)</f>
        <v>0</v>
      </c>
      <c r="BG875" s="227">
        <f>IF(N875="zákl. přenesená",J875,0)</f>
        <v>0</v>
      </c>
      <c r="BH875" s="227">
        <f>IF(N875="sníž. přenesená",J875,0)</f>
        <v>0</v>
      </c>
      <c r="BI875" s="227">
        <f>IF(N875="nulová",J875,0)</f>
        <v>0</v>
      </c>
      <c r="BJ875" s="18" t="s">
        <v>76</v>
      </c>
      <c r="BK875" s="227">
        <f>ROUND(I875*H875,2)</f>
        <v>0</v>
      </c>
      <c r="BL875" s="18" t="s">
        <v>347</v>
      </c>
      <c r="BM875" s="226" t="s">
        <v>1086</v>
      </c>
    </row>
    <row r="876" s="2" customFormat="1">
      <c r="A876" s="39"/>
      <c r="B876" s="40"/>
      <c r="C876" s="41"/>
      <c r="D876" s="228" t="s">
        <v>234</v>
      </c>
      <c r="E876" s="41"/>
      <c r="F876" s="229" t="s">
        <v>1087</v>
      </c>
      <c r="G876" s="41"/>
      <c r="H876" s="41"/>
      <c r="I876" s="230"/>
      <c r="J876" s="41"/>
      <c r="K876" s="41"/>
      <c r="L876" s="45"/>
      <c r="M876" s="231"/>
      <c r="N876" s="232"/>
      <c r="O876" s="85"/>
      <c r="P876" s="85"/>
      <c r="Q876" s="85"/>
      <c r="R876" s="85"/>
      <c r="S876" s="85"/>
      <c r="T876" s="86"/>
      <c r="U876" s="39"/>
      <c r="V876" s="39"/>
      <c r="W876" s="39"/>
      <c r="X876" s="39"/>
      <c r="Y876" s="39"/>
      <c r="Z876" s="39"/>
      <c r="AA876" s="39"/>
      <c r="AB876" s="39"/>
      <c r="AC876" s="39"/>
      <c r="AD876" s="39"/>
      <c r="AE876" s="39"/>
      <c r="AT876" s="18" t="s">
        <v>234</v>
      </c>
      <c r="AU876" s="18" t="s">
        <v>78</v>
      </c>
    </row>
    <row r="877" s="2" customFormat="1">
      <c r="A877" s="39"/>
      <c r="B877" s="40"/>
      <c r="C877" s="41"/>
      <c r="D877" s="233" t="s">
        <v>236</v>
      </c>
      <c r="E877" s="41"/>
      <c r="F877" s="234" t="s">
        <v>1082</v>
      </c>
      <c r="G877" s="41"/>
      <c r="H877" s="41"/>
      <c r="I877" s="230"/>
      <c r="J877" s="41"/>
      <c r="K877" s="41"/>
      <c r="L877" s="45"/>
      <c r="M877" s="231"/>
      <c r="N877" s="232"/>
      <c r="O877" s="85"/>
      <c r="P877" s="85"/>
      <c r="Q877" s="85"/>
      <c r="R877" s="85"/>
      <c r="S877" s="85"/>
      <c r="T877" s="86"/>
      <c r="U877" s="39"/>
      <c r="V877" s="39"/>
      <c r="W877" s="39"/>
      <c r="X877" s="39"/>
      <c r="Y877" s="39"/>
      <c r="Z877" s="39"/>
      <c r="AA877" s="39"/>
      <c r="AB877" s="39"/>
      <c r="AC877" s="39"/>
      <c r="AD877" s="39"/>
      <c r="AE877" s="39"/>
      <c r="AT877" s="18" t="s">
        <v>236</v>
      </c>
      <c r="AU877" s="18" t="s">
        <v>78</v>
      </c>
    </row>
    <row r="878" s="12" customFormat="1" ht="22.8" customHeight="1">
      <c r="A878" s="12"/>
      <c r="B878" s="199"/>
      <c r="C878" s="200"/>
      <c r="D878" s="201" t="s">
        <v>68</v>
      </c>
      <c r="E878" s="213" t="s">
        <v>1088</v>
      </c>
      <c r="F878" s="213" t="s">
        <v>1089</v>
      </c>
      <c r="G878" s="200"/>
      <c r="H878" s="200"/>
      <c r="I878" s="203"/>
      <c r="J878" s="214">
        <f>BK878</f>
        <v>0</v>
      </c>
      <c r="K878" s="200"/>
      <c r="L878" s="205"/>
      <c r="M878" s="206"/>
      <c r="N878" s="207"/>
      <c r="O878" s="207"/>
      <c r="P878" s="208">
        <f>SUM(P879:P907)</f>
        <v>0</v>
      </c>
      <c r="Q878" s="207"/>
      <c r="R878" s="208">
        <f>SUM(R879:R907)</f>
        <v>6.0530327100000001</v>
      </c>
      <c r="S878" s="207"/>
      <c r="T878" s="209">
        <f>SUM(T879:T907)</f>
        <v>0</v>
      </c>
      <c r="U878" s="12"/>
      <c r="V878" s="12"/>
      <c r="W878" s="12"/>
      <c r="X878" s="12"/>
      <c r="Y878" s="12"/>
      <c r="Z878" s="12"/>
      <c r="AA878" s="12"/>
      <c r="AB878" s="12"/>
      <c r="AC878" s="12"/>
      <c r="AD878" s="12"/>
      <c r="AE878" s="12"/>
      <c r="AR878" s="210" t="s">
        <v>78</v>
      </c>
      <c r="AT878" s="211" t="s">
        <v>68</v>
      </c>
      <c r="AU878" s="211" t="s">
        <v>76</v>
      </c>
      <c r="AY878" s="210" t="s">
        <v>225</v>
      </c>
      <c r="BK878" s="212">
        <f>SUM(BK879:BK907)</f>
        <v>0</v>
      </c>
    </row>
    <row r="879" s="2" customFormat="1" ht="24.15" customHeight="1">
      <c r="A879" s="39"/>
      <c r="B879" s="40"/>
      <c r="C879" s="215" t="s">
        <v>1090</v>
      </c>
      <c r="D879" s="215" t="s">
        <v>227</v>
      </c>
      <c r="E879" s="216" t="s">
        <v>1091</v>
      </c>
      <c r="F879" s="217" t="s">
        <v>1092</v>
      </c>
      <c r="G879" s="218" t="s">
        <v>290</v>
      </c>
      <c r="H879" s="219">
        <v>82.971999999999994</v>
      </c>
      <c r="I879" s="220"/>
      <c r="J879" s="221">
        <f>ROUND(I879*H879,2)</f>
        <v>0</v>
      </c>
      <c r="K879" s="217" t="s">
        <v>249</v>
      </c>
      <c r="L879" s="45"/>
      <c r="M879" s="222" t="s">
        <v>19</v>
      </c>
      <c r="N879" s="223" t="s">
        <v>40</v>
      </c>
      <c r="O879" s="85"/>
      <c r="P879" s="224">
        <f>O879*H879</f>
        <v>0</v>
      </c>
      <c r="Q879" s="224">
        <v>0.0060600000000000003</v>
      </c>
      <c r="R879" s="224">
        <f>Q879*H879</f>
        <v>0.50281032000000003</v>
      </c>
      <c r="S879" s="224">
        <v>0</v>
      </c>
      <c r="T879" s="225">
        <f>S879*H879</f>
        <v>0</v>
      </c>
      <c r="U879" s="39"/>
      <c r="V879" s="39"/>
      <c r="W879" s="39"/>
      <c r="X879" s="39"/>
      <c r="Y879" s="39"/>
      <c r="Z879" s="39"/>
      <c r="AA879" s="39"/>
      <c r="AB879" s="39"/>
      <c r="AC879" s="39"/>
      <c r="AD879" s="39"/>
      <c r="AE879" s="39"/>
      <c r="AR879" s="226" t="s">
        <v>347</v>
      </c>
      <c r="AT879" s="226" t="s">
        <v>227</v>
      </c>
      <c r="AU879" s="226" t="s">
        <v>78</v>
      </c>
      <c r="AY879" s="18" t="s">
        <v>225</v>
      </c>
      <c r="BE879" s="227">
        <f>IF(N879="základní",J879,0)</f>
        <v>0</v>
      </c>
      <c r="BF879" s="227">
        <f>IF(N879="snížená",J879,0)</f>
        <v>0</v>
      </c>
      <c r="BG879" s="227">
        <f>IF(N879="zákl. přenesená",J879,0)</f>
        <v>0</v>
      </c>
      <c r="BH879" s="227">
        <f>IF(N879="sníž. přenesená",J879,0)</f>
        <v>0</v>
      </c>
      <c r="BI879" s="227">
        <f>IF(N879="nulová",J879,0)</f>
        <v>0</v>
      </c>
      <c r="BJ879" s="18" t="s">
        <v>76</v>
      </c>
      <c r="BK879" s="227">
        <f>ROUND(I879*H879,2)</f>
        <v>0</v>
      </c>
      <c r="BL879" s="18" t="s">
        <v>347</v>
      </c>
      <c r="BM879" s="226" t="s">
        <v>1093</v>
      </c>
    </row>
    <row r="880" s="2" customFormat="1">
      <c r="A880" s="39"/>
      <c r="B880" s="40"/>
      <c r="C880" s="41"/>
      <c r="D880" s="228" t="s">
        <v>234</v>
      </c>
      <c r="E880" s="41"/>
      <c r="F880" s="229" t="s">
        <v>1094</v>
      </c>
      <c r="G880" s="41"/>
      <c r="H880" s="41"/>
      <c r="I880" s="230"/>
      <c r="J880" s="41"/>
      <c r="K880" s="41"/>
      <c r="L880" s="45"/>
      <c r="M880" s="231"/>
      <c r="N880" s="232"/>
      <c r="O880" s="85"/>
      <c r="P880" s="85"/>
      <c r="Q880" s="85"/>
      <c r="R880" s="85"/>
      <c r="S880" s="85"/>
      <c r="T880" s="86"/>
      <c r="U880" s="39"/>
      <c r="V880" s="39"/>
      <c r="W880" s="39"/>
      <c r="X880" s="39"/>
      <c r="Y880" s="39"/>
      <c r="Z880" s="39"/>
      <c r="AA880" s="39"/>
      <c r="AB880" s="39"/>
      <c r="AC880" s="39"/>
      <c r="AD880" s="39"/>
      <c r="AE880" s="39"/>
      <c r="AT880" s="18" t="s">
        <v>234</v>
      </c>
      <c r="AU880" s="18" t="s">
        <v>78</v>
      </c>
    </row>
    <row r="881" s="2" customFormat="1">
      <c r="A881" s="39"/>
      <c r="B881" s="40"/>
      <c r="C881" s="41"/>
      <c r="D881" s="233" t="s">
        <v>236</v>
      </c>
      <c r="E881" s="41"/>
      <c r="F881" s="234" t="s">
        <v>474</v>
      </c>
      <c r="G881" s="41"/>
      <c r="H881" s="41"/>
      <c r="I881" s="230"/>
      <c r="J881" s="41"/>
      <c r="K881" s="41"/>
      <c r="L881" s="45"/>
      <c r="M881" s="231"/>
      <c r="N881" s="232"/>
      <c r="O881" s="85"/>
      <c r="P881" s="85"/>
      <c r="Q881" s="85"/>
      <c r="R881" s="85"/>
      <c r="S881" s="85"/>
      <c r="T881" s="86"/>
      <c r="U881" s="39"/>
      <c r="V881" s="39"/>
      <c r="W881" s="39"/>
      <c r="X881" s="39"/>
      <c r="Y881" s="39"/>
      <c r="Z881" s="39"/>
      <c r="AA881" s="39"/>
      <c r="AB881" s="39"/>
      <c r="AC881" s="39"/>
      <c r="AD881" s="39"/>
      <c r="AE881" s="39"/>
      <c r="AT881" s="18" t="s">
        <v>236</v>
      </c>
      <c r="AU881" s="18" t="s">
        <v>78</v>
      </c>
    </row>
    <row r="882" s="13" customFormat="1">
      <c r="A882" s="13"/>
      <c r="B882" s="235"/>
      <c r="C882" s="236"/>
      <c r="D882" s="233" t="s">
        <v>238</v>
      </c>
      <c r="E882" s="237" t="s">
        <v>19</v>
      </c>
      <c r="F882" s="238" t="s">
        <v>525</v>
      </c>
      <c r="G882" s="236"/>
      <c r="H882" s="237" t="s">
        <v>19</v>
      </c>
      <c r="I882" s="239"/>
      <c r="J882" s="236"/>
      <c r="K882" s="236"/>
      <c r="L882" s="240"/>
      <c r="M882" s="241"/>
      <c r="N882" s="242"/>
      <c r="O882" s="242"/>
      <c r="P882" s="242"/>
      <c r="Q882" s="242"/>
      <c r="R882" s="242"/>
      <c r="S882" s="242"/>
      <c r="T882" s="243"/>
      <c r="U882" s="13"/>
      <c r="V882" s="13"/>
      <c r="W882" s="13"/>
      <c r="X882" s="13"/>
      <c r="Y882" s="13"/>
      <c r="Z882" s="13"/>
      <c r="AA882" s="13"/>
      <c r="AB882" s="13"/>
      <c r="AC882" s="13"/>
      <c r="AD882" s="13"/>
      <c r="AE882" s="13"/>
      <c r="AT882" s="244" t="s">
        <v>238</v>
      </c>
      <c r="AU882" s="244" t="s">
        <v>78</v>
      </c>
      <c r="AV882" s="13" t="s">
        <v>76</v>
      </c>
      <c r="AW882" s="13" t="s">
        <v>31</v>
      </c>
      <c r="AX882" s="13" t="s">
        <v>69</v>
      </c>
      <c r="AY882" s="244" t="s">
        <v>225</v>
      </c>
    </row>
    <row r="883" s="14" customFormat="1">
      <c r="A883" s="14"/>
      <c r="B883" s="245"/>
      <c r="C883" s="246"/>
      <c r="D883" s="233" t="s">
        <v>238</v>
      </c>
      <c r="E883" s="247" t="s">
        <v>19</v>
      </c>
      <c r="F883" s="248" t="s">
        <v>1095</v>
      </c>
      <c r="G883" s="246"/>
      <c r="H883" s="249">
        <v>32.728000000000002</v>
      </c>
      <c r="I883" s="250"/>
      <c r="J883" s="246"/>
      <c r="K883" s="246"/>
      <c r="L883" s="251"/>
      <c r="M883" s="252"/>
      <c r="N883" s="253"/>
      <c r="O883" s="253"/>
      <c r="P883" s="253"/>
      <c r="Q883" s="253"/>
      <c r="R883" s="253"/>
      <c r="S883" s="253"/>
      <c r="T883" s="254"/>
      <c r="U883" s="14"/>
      <c r="V883" s="14"/>
      <c r="W883" s="14"/>
      <c r="X883" s="14"/>
      <c r="Y883" s="14"/>
      <c r="Z883" s="14"/>
      <c r="AA883" s="14"/>
      <c r="AB883" s="14"/>
      <c r="AC883" s="14"/>
      <c r="AD883" s="14"/>
      <c r="AE883" s="14"/>
      <c r="AT883" s="255" t="s">
        <v>238</v>
      </c>
      <c r="AU883" s="255" t="s">
        <v>78</v>
      </c>
      <c r="AV883" s="14" t="s">
        <v>78</v>
      </c>
      <c r="AW883" s="14" t="s">
        <v>31</v>
      </c>
      <c r="AX883" s="14" t="s">
        <v>69</v>
      </c>
      <c r="AY883" s="255" t="s">
        <v>225</v>
      </c>
    </row>
    <row r="884" s="14" customFormat="1">
      <c r="A884" s="14"/>
      <c r="B884" s="245"/>
      <c r="C884" s="246"/>
      <c r="D884" s="233" t="s">
        <v>238</v>
      </c>
      <c r="E884" s="247" t="s">
        <v>19</v>
      </c>
      <c r="F884" s="248" t="s">
        <v>477</v>
      </c>
      <c r="G884" s="246"/>
      <c r="H884" s="249">
        <v>50.244</v>
      </c>
      <c r="I884" s="250"/>
      <c r="J884" s="246"/>
      <c r="K884" s="246"/>
      <c r="L884" s="251"/>
      <c r="M884" s="252"/>
      <c r="N884" s="253"/>
      <c r="O884" s="253"/>
      <c r="P884" s="253"/>
      <c r="Q884" s="253"/>
      <c r="R884" s="253"/>
      <c r="S884" s="253"/>
      <c r="T884" s="254"/>
      <c r="U884" s="14"/>
      <c r="V884" s="14"/>
      <c r="W884" s="14"/>
      <c r="X884" s="14"/>
      <c r="Y884" s="14"/>
      <c r="Z884" s="14"/>
      <c r="AA884" s="14"/>
      <c r="AB884" s="14"/>
      <c r="AC884" s="14"/>
      <c r="AD884" s="14"/>
      <c r="AE884" s="14"/>
      <c r="AT884" s="255" t="s">
        <v>238</v>
      </c>
      <c r="AU884" s="255" t="s">
        <v>78</v>
      </c>
      <c r="AV884" s="14" t="s">
        <v>78</v>
      </c>
      <c r="AW884" s="14" t="s">
        <v>31</v>
      </c>
      <c r="AX884" s="14" t="s">
        <v>69</v>
      </c>
      <c r="AY884" s="255" t="s">
        <v>225</v>
      </c>
    </row>
    <row r="885" s="16" customFormat="1">
      <c r="A885" s="16"/>
      <c r="B885" s="267"/>
      <c r="C885" s="268"/>
      <c r="D885" s="233" t="s">
        <v>238</v>
      </c>
      <c r="E885" s="269" t="s">
        <v>19</v>
      </c>
      <c r="F885" s="270" t="s">
        <v>245</v>
      </c>
      <c r="G885" s="268"/>
      <c r="H885" s="271">
        <v>82.971999999999994</v>
      </c>
      <c r="I885" s="272"/>
      <c r="J885" s="268"/>
      <c r="K885" s="268"/>
      <c r="L885" s="273"/>
      <c r="M885" s="274"/>
      <c r="N885" s="275"/>
      <c r="O885" s="275"/>
      <c r="P885" s="275"/>
      <c r="Q885" s="275"/>
      <c r="R885" s="275"/>
      <c r="S885" s="275"/>
      <c r="T885" s="276"/>
      <c r="U885" s="16"/>
      <c r="V885" s="16"/>
      <c r="W885" s="16"/>
      <c r="X885" s="16"/>
      <c r="Y885" s="16"/>
      <c r="Z885" s="16"/>
      <c r="AA885" s="16"/>
      <c r="AB885" s="16"/>
      <c r="AC885" s="16"/>
      <c r="AD885" s="16"/>
      <c r="AE885" s="16"/>
      <c r="AT885" s="277" t="s">
        <v>238</v>
      </c>
      <c r="AU885" s="277" t="s">
        <v>78</v>
      </c>
      <c r="AV885" s="16" t="s">
        <v>232</v>
      </c>
      <c r="AW885" s="16" t="s">
        <v>31</v>
      </c>
      <c r="AX885" s="16" t="s">
        <v>76</v>
      </c>
      <c r="AY885" s="277" t="s">
        <v>225</v>
      </c>
    </row>
    <row r="886" s="2" customFormat="1" ht="24.15" customHeight="1">
      <c r="A886" s="39"/>
      <c r="B886" s="40"/>
      <c r="C886" s="215" t="s">
        <v>1096</v>
      </c>
      <c r="D886" s="215" t="s">
        <v>227</v>
      </c>
      <c r="E886" s="216" t="s">
        <v>1097</v>
      </c>
      <c r="F886" s="217" t="s">
        <v>1098</v>
      </c>
      <c r="G886" s="218" t="s">
        <v>290</v>
      </c>
      <c r="H886" s="219">
        <v>376.68000000000001</v>
      </c>
      <c r="I886" s="220"/>
      <c r="J886" s="221">
        <f>ROUND(I886*H886,2)</f>
        <v>0</v>
      </c>
      <c r="K886" s="217" t="s">
        <v>249</v>
      </c>
      <c r="L886" s="45"/>
      <c r="M886" s="222" t="s">
        <v>19</v>
      </c>
      <c r="N886" s="223" t="s">
        <v>40</v>
      </c>
      <c r="O886" s="85"/>
      <c r="P886" s="224">
        <f>O886*H886</f>
        <v>0</v>
      </c>
      <c r="Q886" s="224">
        <v>0</v>
      </c>
      <c r="R886" s="224">
        <f>Q886*H886</f>
        <v>0</v>
      </c>
      <c r="S886" s="224">
        <v>0</v>
      </c>
      <c r="T886" s="225">
        <f>S886*H886</f>
        <v>0</v>
      </c>
      <c r="U886" s="39"/>
      <c r="V886" s="39"/>
      <c r="W886" s="39"/>
      <c r="X886" s="39"/>
      <c r="Y886" s="39"/>
      <c r="Z886" s="39"/>
      <c r="AA886" s="39"/>
      <c r="AB886" s="39"/>
      <c r="AC886" s="39"/>
      <c r="AD886" s="39"/>
      <c r="AE886" s="39"/>
      <c r="AR886" s="226" t="s">
        <v>347</v>
      </c>
      <c r="AT886" s="226" t="s">
        <v>227</v>
      </c>
      <c r="AU886" s="226" t="s">
        <v>78</v>
      </c>
      <c r="AY886" s="18" t="s">
        <v>225</v>
      </c>
      <c r="BE886" s="227">
        <f>IF(N886="základní",J886,0)</f>
        <v>0</v>
      </c>
      <c r="BF886" s="227">
        <f>IF(N886="snížená",J886,0)</f>
        <v>0</v>
      </c>
      <c r="BG886" s="227">
        <f>IF(N886="zákl. přenesená",J886,0)</f>
        <v>0</v>
      </c>
      <c r="BH886" s="227">
        <f>IF(N886="sníž. přenesená",J886,0)</f>
        <v>0</v>
      </c>
      <c r="BI886" s="227">
        <f>IF(N886="nulová",J886,0)</f>
        <v>0</v>
      </c>
      <c r="BJ886" s="18" t="s">
        <v>76</v>
      </c>
      <c r="BK886" s="227">
        <f>ROUND(I886*H886,2)</f>
        <v>0</v>
      </c>
      <c r="BL886" s="18" t="s">
        <v>347</v>
      </c>
      <c r="BM886" s="226" t="s">
        <v>1099</v>
      </c>
    </row>
    <row r="887" s="2" customFormat="1">
      <c r="A887" s="39"/>
      <c r="B887" s="40"/>
      <c r="C887" s="41"/>
      <c r="D887" s="228" t="s">
        <v>234</v>
      </c>
      <c r="E887" s="41"/>
      <c r="F887" s="229" t="s">
        <v>1100</v>
      </c>
      <c r="G887" s="41"/>
      <c r="H887" s="41"/>
      <c r="I887" s="230"/>
      <c r="J887" s="41"/>
      <c r="K887" s="41"/>
      <c r="L887" s="45"/>
      <c r="M887" s="231"/>
      <c r="N887" s="232"/>
      <c r="O887" s="85"/>
      <c r="P887" s="85"/>
      <c r="Q887" s="85"/>
      <c r="R887" s="85"/>
      <c r="S887" s="85"/>
      <c r="T887" s="86"/>
      <c r="U887" s="39"/>
      <c r="V887" s="39"/>
      <c r="W887" s="39"/>
      <c r="X887" s="39"/>
      <c r="Y887" s="39"/>
      <c r="Z887" s="39"/>
      <c r="AA887" s="39"/>
      <c r="AB887" s="39"/>
      <c r="AC887" s="39"/>
      <c r="AD887" s="39"/>
      <c r="AE887" s="39"/>
      <c r="AT887" s="18" t="s">
        <v>234</v>
      </c>
      <c r="AU887" s="18" t="s">
        <v>78</v>
      </c>
    </row>
    <row r="888" s="2" customFormat="1">
      <c r="A888" s="39"/>
      <c r="B888" s="40"/>
      <c r="C888" s="41"/>
      <c r="D888" s="233" t="s">
        <v>236</v>
      </c>
      <c r="E888" s="41"/>
      <c r="F888" s="234" t="s">
        <v>1101</v>
      </c>
      <c r="G888" s="41"/>
      <c r="H888" s="41"/>
      <c r="I888" s="230"/>
      <c r="J888" s="41"/>
      <c r="K888" s="41"/>
      <c r="L888" s="45"/>
      <c r="M888" s="231"/>
      <c r="N888" s="232"/>
      <c r="O888" s="85"/>
      <c r="P888" s="85"/>
      <c r="Q888" s="85"/>
      <c r="R888" s="85"/>
      <c r="S888" s="85"/>
      <c r="T888" s="86"/>
      <c r="U888" s="39"/>
      <c r="V888" s="39"/>
      <c r="W888" s="39"/>
      <c r="X888" s="39"/>
      <c r="Y888" s="39"/>
      <c r="Z888" s="39"/>
      <c r="AA888" s="39"/>
      <c r="AB888" s="39"/>
      <c r="AC888" s="39"/>
      <c r="AD888" s="39"/>
      <c r="AE888" s="39"/>
      <c r="AT888" s="18" t="s">
        <v>236</v>
      </c>
      <c r="AU888" s="18" t="s">
        <v>78</v>
      </c>
    </row>
    <row r="889" s="14" customFormat="1">
      <c r="A889" s="14"/>
      <c r="B889" s="245"/>
      <c r="C889" s="246"/>
      <c r="D889" s="233" t="s">
        <v>238</v>
      </c>
      <c r="E889" s="247" t="s">
        <v>19</v>
      </c>
      <c r="F889" s="248" t="s">
        <v>771</v>
      </c>
      <c r="G889" s="246"/>
      <c r="H889" s="249">
        <v>299.47899999999998</v>
      </c>
      <c r="I889" s="250"/>
      <c r="J889" s="246"/>
      <c r="K889" s="246"/>
      <c r="L889" s="251"/>
      <c r="M889" s="252"/>
      <c r="N889" s="253"/>
      <c r="O889" s="253"/>
      <c r="P889" s="253"/>
      <c r="Q889" s="253"/>
      <c r="R889" s="253"/>
      <c r="S889" s="253"/>
      <c r="T889" s="254"/>
      <c r="U889" s="14"/>
      <c r="V889" s="14"/>
      <c r="W889" s="14"/>
      <c r="X889" s="14"/>
      <c r="Y889" s="14"/>
      <c r="Z889" s="14"/>
      <c r="AA889" s="14"/>
      <c r="AB889" s="14"/>
      <c r="AC889" s="14"/>
      <c r="AD889" s="14"/>
      <c r="AE889" s="14"/>
      <c r="AT889" s="255" t="s">
        <v>238</v>
      </c>
      <c r="AU889" s="255" t="s">
        <v>78</v>
      </c>
      <c r="AV889" s="14" t="s">
        <v>78</v>
      </c>
      <c r="AW889" s="14" t="s">
        <v>31</v>
      </c>
      <c r="AX889" s="14" t="s">
        <v>69</v>
      </c>
      <c r="AY889" s="255" t="s">
        <v>225</v>
      </c>
    </row>
    <row r="890" s="14" customFormat="1">
      <c r="A890" s="14"/>
      <c r="B890" s="245"/>
      <c r="C890" s="246"/>
      <c r="D890" s="233" t="s">
        <v>238</v>
      </c>
      <c r="E890" s="247" t="s">
        <v>19</v>
      </c>
      <c r="F890" s="248" t="s">
        <v>169</v>
      </c>
      <c r="G890" s="246"/>
      <c r="H890" s="249">
        <v>61.841000000000001</v>
      </c>
      <c r="I890" s="250"/>
      <c r="J890" s="246"/>
      <c r="K890" s="246"/>
      <c r="L890" s="251"/>
      <c r="M890" s="252"/>
      <c r="N890" s="253"/>
      <c r="O890" s="253"/>
      <c r="P890" s="253"/>
      <c r="Q890" s="253"/>
      <c r="R890" s="253"/>
      <c r="S890" s="253"/>
      <c r="T890" s="254"/>
      <c r="U890" s="14"/>
      <c r="V890" s="14"/>
      <c r="W890" s="14"/>
      <c r="X890" s="14"/>
      <c r="Y890" s="14"/>
      <c r="Z890" s="14"/>
      <c r="AA890" s="14"/>
      <c r="AB890" s="14"/>
      <c r="AC890" s="14"/>
      <c r="AD890" s="14"/>
      <c r="AE890" s="14"/>
      <c r="AT890" s="255" t="s">
        <v>238</v>
      </c>
      <c r="AU890" s="255" t="s">
        <v>78</v>
      </c>
      <c r="AV890" s="14" t="s">
        <v>78</v>
      </c>
      <c r="AW890" s="14" t="s">
        <v>31</v>
      </c>
      <c r="AX890" s="14" t="s">
        <v>69</v>
      </c>
      <c r="AY890" s="255" t="s">
        <v>225</v>
      </c>
    </row>
    <row r="891" s="14" customFormat="1">
      <c r="A891" s="14"/>
      <c r="B891" s="245"/>
      <c r="C891" s="246"/>
      <c r="D891" s="233" t="s">
        <v>238</v>
      </c>
      <c r="E891" s="247" t="s">
        <v>19</v>
      </c>
      <c r="F891" s="248" t="s">
        <v>171</v>
      </c>
      <c r="G891" s="246"/>
      <c r="H891" s="249">
        <v>15.359999999999999</v>
      </c>
      <c r="I891" s="250"/>
      <c r="J891" s="246"/>
      <c r="K891" s="246"/>
      <c r="L891" s="251"/>
      <c r="M891" s="252"/>
      <c r="N891" s="253"/>
      <c r="O891" s="253"/>
      <c r="P891" s="253"/>
      <c r="Q891" s="253"/>
      <c r="R891" s="253"/>
      <c r="S891" s="253"/>
      <c r="T891" s="254"/>
      <c r="U891" s="14"/>
      <c r="V891" s="14"/>
      <c r="W891" s="14"/>
      <c r="X891" s="14"/>
      <c r="Y891" s="14"/>
      <c r="Z891" s="14"/>
      <c r="AA891" s="14"/>
      <c r="AB891" s="14"/>
      <c r="AC891" s="14"/>
      <c r="AD891" s="14"/>
      <c r="AE891" s="14"/>
      <c r="AT891" s="255" t="s">
        <v>238</v>
      </c>
      <c r="AU891" s="255" t="s">
        <v>78</v>
      </c>
      <c r="AV891" s="14" t="s">
        <v>78</v>
      </c>
      <c r="AW891" s="14" t="s">
        <v>31</v>
      </c>
      <c r="AX891" s="14" t="s">
        <v>69</v>
      </c>
      <c r="AY891" s="255" t="s">
        <v>225</v>
      </c>
    </row>
    <row r="892" s="16" customFormat="1">
      <c r="A892" s="16"/>
      <c r="B892" s="267"/>
      <c r="C892" s="268"/>
      <c r="D892" s="233" t="s">
        <v>238</v>
      </c>
      <c r="E892" s="269" t="s">
        <v>175</v>
      </c>
      <c r="F892" s="270" t="s">
        <v>245</v>
      </c>
      <c r="G892" s="268"/>
      <c r="H892" s="271">
        <v>376.68000000000001</v>
      </c>
      <c r="I892" s="272"/>
      <c r="J892" s="268"/>
      <c r="K892" s="268"/>
      <c r="L892" s="273"/>
      <c r="M892" s="274"/>
      <c r="N892" s="275"/>
      <c r="O892" s="275"/>
      <c r="P892" s="275"/>
      <c r="Q892" s="275"/>
      <c r="R892" s="275"/>
      <c r="S892" s="275"/>
      <c r="T892" s="276"/>
      <c r="U892" s="16"/>
      <c r="V892" s="16"/>
      <c r="W892" s="16"/>
      <c r="X892" s="16"/>
      <c r="Y892" s="16"/>
      <c r="Z892" s="16"/>
      <c r="AA892" s="16"/>
      <c r="AB892" s="16"/>
      <c r="AC892" s="16"/>
      <c r="AD892" s="16"/>
      <c r="AE892" s="16"/>
      <c r="AT892" s="277" t="s">
        <v>238</v>
      </c>
      <c r="AU892" s="277" t="s">
        <v>78</v>
      </c>
      <c r="AV892" s="16" t="s">
        <v>232</v>
      </c>
      <c r="AW892" s="16" t="s">
        <v>31</v>
      </c>
      <c r="AX892" s="16" t="s">
        <v>76</v>
      </c>
      <c r="AY892" s="277" t="s">
        <v>225</v>
      </c>
    </row>
    <row r="893" s="2" customFormat="1" ht="16.5" customHeight="1">
      <c r="A893" s="39"/>
      <c r="B893" s="40"/>
      <c r="C893" s="278" t="s">
        <v>1102</v>
      </c>
      <c r="D893" s="278" t="s">
        <v>255</v>
      </c>
      <c r="E893" s="279" t="s">
        <v>1103</v>
      </c>
      <c r="F893" s="280" t="s">
        <v>1104</v>
      </c>
      <c r="G893" s="281" t="s">
        <v>290</v>
      </c>
      <c r="H893" s="282">
        <v>395.51400000000001</v>
      </c>
      <c r="I893" s="283"/>
      <c r="J893" s="284">
        <f>ROUND(I893*H893,2)</f>
        <v>0</v>
      </c>
      <c r="K893" s="280" t="s">
        <v>249</v>
      </c>
      <c r="L893" s="285"/>
      <c r="M893" s="286" t="s">
        <v>19</v>
      </c>
      <c r="N893" s="287" t="s">
        <v>40</v>
      </c>
      <c r="O893" s="85"/>
      <c r="P893" s="224">
        <f>O893*H893</f>
        <v>0</v>
      </c>
      <c r="Q893" s="224">
        <v>0.0040000000000000001</v>
      </c>
      <c r="R893" s="224">
        <f>Q893*H893</f>
        <v>1.5820560000000001</v>
      </c>
      <c r="S893" s="224">
        <v>0</v>
      </c>
      <c r="T893" s="225">
        <f>S893*H893</f>
        <v>0</v>
      </c>
      <c r="U893" s="39"/>
      <c r="V893" s="39"/>
      <c r="W893" s="39"/>
      <c r="X893" s="39"/>
      <c r="Y893" s="39"/>
      <c r="Z893" s="39"/>
      <c r="AA893" s="39"/>
      <c r="AB893" s="39"/>
      <c r="AC893" s="39"/>
      <c r="AD893" s="39"/>
      <c r="AE893" s="39"/>
      <c r="AR893" s="226" t="s">
        <v>259</v>
      </c>
      <c r="AT893" s="226" t="s">
        <v>255</v>
      </c>
      <c r="AU893" s="226" t="s">
        <v>78</v>
      </c>
      <c r="AY893" s="18" t="s">
        <v>225</v>
      </c>
      <c r="BE893" s="227">
        <f>IF(N893="základní",J893,0)</f>
        <v>0</v>
      </c>
      <c r="BF893" s="227">
        <f>IF(N893="snížená",J893,0)</f>
        <v>0</v>
      </c>
      <c r="BG893" s="227">
        <f>IF(N893="zákl. přenesená",J893,0)</f>
        <v>0</v>
      </c>
      <c r="BH893" s="227">
        <f>IF(N893="sníž. přenesená",J893,0)</f>
        <v>0</v>
      </c>
      <c r="BI893" s="227">
        <f>IF(N893="nulová",J893,0)</f>
        <v>0</v>
      </c>
      <c r="BJ893" s="18" t="s">
        <v>76</v>
      </c>
      <c r="BK893" s="227">
        <f>ROUND(I893*H893,2)</f>
        <v>0</v>
      </c>
      <c r="BL893" s="18" t="s">
        <v>232</v>
      </c>
      <c r="BM893" s="226" t="s">
        <v>1105</v>
      </c>
    </row>
    <row r="894" s="13" customFormat="1">
      <c r="A894" s="13"/>
      <c r="B894" s="235"/>
      <c r="C894" s="236"/>
      <c r="D894" s="233" t="s">
        <v>238</v>
      </c>
      <c r="E894" s="237" t="s">
        <v>19</v>
      </c>
      <c r="F894" s="238" t="s">
        <v>516</v>
      </c>
      <c r="G894" s="236"/>
      <c r="H894" s="237" t="s">
        <v>19</v>
      </c>
      <c r="I894" s="239"/>
      <c r="J894" s="236"/>
      <c r="K894" s="236"/>
      <c r="L894" s="240"/>
      <c r="M894" s="241"/>
      <c r="N894" s="242"/>
      <c r="O894" s="242"/>
      <c r="P894" s="242"/>
      <c r="Q894" s="242"/>
      <c r="R894" s="242"/>
      <c r="S894" s="242"/>
      <c r="T894" s="243"/>
      <c r="U894" s="13"/>
      <c r="V894" s="13"/>
      <c r="W894" s="13"/>
      <c r="X894" s="13"/>
      <c r="Y894" s="13"/>
      <c r="Z894" s="13"/>
      <c r="AA894" s="13"/>
      <c r="AB894" s="13"/>
      <c r="AC894" s="13"/>
      <c r="AD894" s="13"/>
      <c r="AE894" s="13"/>
      <c r="AT894" s="244" t="s">
        <v>238</v>
      </c>
      <c r="AU894" s="244" t="s">
        <v>78</v>
      </c>
      <c r="AV894" s="13" t="s">
        <v>76</v>
      </c>
      <c r="AW894" s="13" t="s">
        <v>31</v>
      </c>
      <c r="AX894" s="13" t="s">
        <v>69</v>
      </c>
      <c r="AY894" s="244" t="s">
        <v>225</v>
      </c>
    </row>
    <row r="895" s="14" customFormat="1">
      <c r="A895" s="14"/>
      <c r="B895" s="245"/>
      <c r="C895" s="246"/>
      <c r="D895" s="233" t="s">
        <v>238</v>
      </c>
      <c r="E895" s="247" t="s">
        <v>19</v>
      </c>
      <c r="F895" s="248" t="s">
        <v>1106</v>
      </c>
      <c r="G895" s="246"/>
      <c r="H895" s="249">
        <v>395.51400000000001</v>
      </c>
      <c r="I895" s="250"/>
      <c r="J895" s="246"/>
      <c r="K895" s="246"/>
      <c r="L895" s="251"/>
      <c r="M895" s="252"/>
      <c r="N895" s="253"/>
      <c r="O895" s="253"/>
      <c r="P895" s="253"/>
      <c r="Q895" s="253"/>
      <c r="R895" s="253"/>
      <c r="S895" s="253"/>
      <c r="T895" s="254"/>
      <c r="U895" s="14"/>
      <c r="V895" s="14"/>
      <c r="W895" s="14"/>
      <c r="X895" s="14"/>
      <c r="Y895" s="14"/>
      <c r="Z895" s="14"/>
      <c r="AA895" s="14"/>
      <c r="AB895" s="14"/>
      <c r="AC895" s="14"/>
      <c r="AD895" s="14"/>
      <c r="AE895" s="14"/>
      <c r="AT895" s="255" t="s">
        <v>238</v>
      </c>
      <c r="AU895" s="255" t="s">
        <v>78</v>
      </c>
      <c r="AV895" s="14" t="s">
        <v>78</v>
      </c>
      <c r="AW895" s="14" t="s">
        <v>31</v>
      </c>
      <c r="AX895" s="14" t="s">
        <v>76</v>
      </c>
      <c r="AY895" s="255" t="s">
        <v>225</v>
      </c>
    </row>
    <row r="896" s="2" customFormat="1" ht="16.5" customHeight="1">
      <c r="A896" s="39"/>
      <c r="B896" s="40"/>
      <c r="C896" s="278" t="s">
        <v>1107</v>
      </c>
      <c r="D896" s="278" t="s">
        <v>255</v>
      </c>
      <c r="E896" s="279" t="s">
        <v>1108</v>
      </c>
      <c r="F896" s="280" t="s">
        <v>1109</v>
      </c>
      <c r="G896" s="281" t="s">
        <v>290</v>
      </c>
      <c r="H896" s="282">
        <v>395.51400000000001</v>
      </c>
      <c r="I896" s="283"/>
      <c r="J896" s="284">
        <f>ROUND(I896*H896,2)</f>
        <v>0</v>
      </c>
      <c r="K896" s="280" t="s">
        <v>249</v>
      </c>
      <c r="L896" s="285"/>
      <c r="M896" s="286" t="s">
        <v>19</v>
      </c>
      <c r="N896" s="287" t="s">
        <v>40</v>
      </c>
      <c r="O896" s="85"/>
      <c r="P896" s="224">
        <f>O896*H896</f>
        <v>0</v>
      </c>
      <c r="Q896" s="224">
        <v>0.01</v>
      </c>
      <c r="R896" s="224">
        <f>Q896*H896</f>
        <v>3.9551400000000001</v>
      </c>
      <c r="S896" s="224">
        <v>0</v>
      </c>
      <c r="T896" s="225">
        <f>S896*H896</f>
        <v>0</v>
      </c>
      <c r="U896" s="39"/>
      <c r="V896" s="39"/>
      <c r="W896" s="39"/>
      <c r="X896" s="39"/>
      <c r="Y896" s="39"/>
      <c r="Z896" s="39"/>
      <c r="AA896" s="39"/>
      <c r="AB896" s="39"/>
      <c r="AC896" s="39"/>
      <c r="AD896" s="39"/>
      <c r="AE896" s="39"/>
      <c r="AR896" s="226" t="s">
        <v>259</v>
      </c>
      <c r="AT896" s="226" t="s">
        <v>255</v>
      </c>
      <c r="AU896" s="226" t="s">
        <v>78</v>
      </c>
      <c r="AY896" s="18" t="s">
        <v>225</v>
      </c>
      <c r="BE896" s="227">
        <f>IF(N896="základní",J896,0)</f>
        <v>0</v>
      </c>
      <c r="BF896" s="227">
        <f>IF(N896="snížená",J896,0)</f>
        <v>0</v>
      </c>
      <c r="BG896" s="227">
        <f>IF(N896="zákl. přenesená",J896,0)</f>
        <v>0</v>
      </c>
      <c r="BH896" s="227">
        <f>IF(N896="sníž. přenesená",J896,0)</f>
        <v>0</v>
      </c>
      <c r="BI896" s="227">
        <f>IF(N896="nulová",J896,0)</f>
        <v>0</v>
      </c>
      <c r="BJ896" s="18" t="s">
        <v>76</v>
      </c>
      <c r="BK896" s="227">
        <f>ROUND(I896*H896,2)</f>
        <v>0</v>
      </c>
      <c r="BL896" s="18" t="s">
        <v>232</v>
      </c>
      <c r="BM896" s="226" t="s">
        <v>1110</v>
      </c>
    </row>
    <row r="897" s="13" customFormat="1">
      <c r="A897" s="13"/>
      <c r="B897" s="235"/>
      <c r="C897" s="236"/>
      <c r="D897" s="233" t="s">
        <v>238</v>
      </c>
      <c r="E897" s="237" t="s">
        <v>19</v>
      </c>
      <c r="F897" s="238" t="s">
        <v>516</v>
      </c>
      <c r="G897" s="236"/>
      <c r="H897" s="237" t="s">
        <v>19</v>
      </c>
      <c r="I897" s="239"/>
      <c r="J897" s="236"/>
      <c r="K897" s="236"/>
      <c r="L897" s="240"/>
      <c r="M897" s="241"/>
      <c r="N897" s="242"/>
      <c r="O897" s="242"/>
      <c r="P897" s="242"/>
      <c r="Q897" s="242"/>
      <c r="R897" s="242"/>
      <c r="S897" s="242"/>
      <c r="T897" s="243"/>
      <c r="U897" s="13"/>
      <c r="V897" s="13"/>
      <c r="W897" s="13"/>
      <c r="X897" s="13"/>
      <c r="Y897" s="13"/>
      <c r="Z897" s="13"/>
      <c r="AA897" s="13"/>
      <c r="AB897" s="13"/>
      <c r="AC897" s="13"/>
      <c r="AD897" s="13"/>
      <c r="AE897" s="13"/>
      <c r="AT897" s="244" t="s">
        <v>238</v>
      </c>
      <c r="AU897" s="244" t="s">
        <v>78</v>
      </c>
      <c r="AV897" s="13" t="s">
        <v>76</v>
      </c>
      <c r="AW897" s="13" t="s">
        <v>31</v>
      </c>
      <c r="AX897" s="13" t="s">
        <v>69</v>
      </c>
      <c r="AY897" s="244" t="s">
        <v>225</v>
      </c>
    </row>
    <row r="898" s="14" customFormat="1">
      <c r="A898" s="14"/>
      <c r="B898" s="245"/>
      <c r="C898" s="246"/>
      <c r="D898" s="233" t="s">
        <v>238</v>
      </c>
      <c r="E898" s="247" t="s">
        <v>19</v>
      </c>
      <c r="F898" s="248" t="s">
        <v>1106</v>
      </c>
      <c r="G898" s="246"/>
      <c r="H898" s="249">
        <v>395.51400000000001</v>
      </c>
      <c r="I898" s="250"/>
      <c r="J898" s="246"/>
      <c r="K898" s="246"/>
      <c r="L898" s="251"/>
      <c r="M898" s="252"/>
      <c r="N898" s="253"/>
      <c r="O898" s="253"/>
      <c r="P898" s="253"/>
      <c r="Q898" s="253"/>
      <c r="R898" s="253"/>
      <c r="S898" s="253"/>
      <c r="T898" s="254"/>
      <c r="U898" s="14"/>
      <c r="V898" s="14"/>
      <c r="W898" s="14"/>
      <c r="X898" s="14"/>
      <c r="Y898" s="14"/>
      <c r="Z898" s="14"/>
      <c r="AA898" s="14"/>
      <c r="AB898" s="14"/>
      <c r="AC898" s="14"/>
      <c r="AD898" s="14"/>
      <c r="AE898" s="14"/>
      <c r="AT898" s="255" t="s">
        <v>238</v>
      </c>
      <c r="AU898" s="255" t="s">
        <v>78</v>
      </c>
      <c r="AV898" s="14" t="s">
        <v>78</v>
      </c>
      <c r="AW898" s="14" t="s">
        <v>31</v>
      </c>
      <c r="AX898" s="14" t="s">
        <v>76</v>
      </c>
      <c r="AY898" s="255" t="s">
        <v>225</v>
      </c>
    </row>
    <row r="899" s="2" customFormat="1" ht="24.15" customHeight="1">
      <c r="A899" s="39"/>
      <c r="B899" s="40"/>
      <c r="C899" s="215" t="s">
        <v>1111</v>
      </c>
      <c r="D899" s="215" t="s">
        <v>227</v>
      </c>
      <c r="E899" s="216" t="s">
        <v>1112</v>
      </c>
      <c r="F899" s="217" t="s">
        <v>1113</v>
      </c>
      <c r="G899" s="218" t="s">
        <v>326</v>
      </c>
      <c r="H899" s="219">
        <v>82.549999999999997</v>
      </c>
      <c r="I899" s="220"/>
      <c r="J899" s="221">
        <f>ROUND(I899*H899,2)</f>
        <v>0</v>
      </c>
      <c r="K899" s="217" t="s">
        <v>249</v>
      </c>
      <c r="L899" s="45"/>
      <c r="M899" s="222" t="s">
        <v>19</v>
      </c>
      <c r="N899" s="223" t="s">
        <v>40</v>
      </c>
      <c r="O899" s="85"/>
      <c r="P899" s="224">
        <f>O899*H899</f>
        <v>0</v>
      </c>
      <c r="Q899" s="224">
        <v>0.00015779999999999999</v>
      </c>
      <c r="R899" s="224">
        <f>Q899*H899</f>
        <v>0.013026389999999999</v>
      </c>
      <c r="S899" s="224">
        <v>0</v>
      </c>
      <c r="T899" s="225">
        <f>S899*H899</f>
        <v>0</v>
      </c>
      <c r="U899" s="39"/>
      <c r="V899" s="39"/>
      <c r="W899" s="39"/>
      <c r="X899" s="39"/>
      <c r="Y899" s="39"/>
      <c r="Z899" s="39"/>
      <c r="AA899" s="39"/>
      <c r="AB899" s="39"/>
      <c r="AC899" s="39"/>
      <c r="AD899" s="39"/>
      <c r="AE899" s="39"/>
      <c r="AR899" s="226" t="s">
        <v>347</v>
      </c>
      <c r="AT899" s="226" t="s">
        <v>227</v>
      </c>
      <c r="AU899" s="226" t="s">
        <v>78</v>
      </c>
      <c r="AY899" s="18" t="s">
        <v>225</v>
      </c>
      <c r="BE899" s="227">
        <f>IF(N899="základní",J899,0)</f>
        <v>0</v>
      </c>
      <c r="BF899" s="227">
        <f>IF(N899="snížená",J899,0)</f>
        <v>0</v>
      </c>
      <c r="BG899" s="227">
        <f>IF(N899="zákl. přenesená",J899,0)</f>
        <v>0</v>
      </c>
      <c r="BH899" s="227">
        <f>IF(N899="sníž. přenesená",J899,0)</f>
        <v>0</v>
      </c>
      <c r="BI899" s="227">
        <f>IF(N899="nulová",J899,0)</f>
        <v>0</v>
      </c>
      <c r="BJ899" s="18" t="s">
        <v>76</v>
      </c>
      <c r="BK899" s="227">
        <f>ROUND(I899*H899,2)</f>
        <v>0</v>
      </c>
      <c r="BL899" s="18" t="s">
        <v>347</v>
      </c>
      <c r="BM899" s="226" t="s">
        <v>1114</v>
      </c>
    </row>
    <row r="900" s="2" customFormat="1">
      <c r="A900" s="39"/>
      <c r="B900" s="40"/>
      <c r="C900" s="41"/>
      <c r="D900" s="228" t="s">
        <v>234</v>
      </c>
      <c r="E900" s="41"/>
      <c r="F900" s="229" t="s">
        <v>1115</v>
      </c>
      <c r="G900" s="41"/>
      <c r="H900" s="41"/>
      <c r="I900" s="230"/>
      <c r="J900" s="41"/>
      <c r="K900" s="41"/>
      <c r="L900" s="45"/>
      <c r="M900" s="231"/>
      <c r="N900" s="232"/>
      <c r="O900" s="85"/>
      <c r="P900" s="85"/>
      <c r="Q900" s="85"/>
      <c r="R900" s="85"/>
      <c r="S900" s="85"/>
      <c r="T900" s="86"/>
      <c r="U900" s="39"/>
      <c r="V900" s="39"/>
      <c r="W900" s="39"/>
      <c r="X900" s="39"/>
      <c r="Y900" s="39"/>
      <c r="Z900" s="39"/>
      <c r="AA900" s="39"/>
      <c r="AB900" s="39"/>
      <c r="AC900" s="39"/>
      <c r="AD900" s="39"/>
      <c r="AE900" s="39"/>
      <c r="AT900" s="18" t="s">
        <v>234</v>
      </c>
      <c r="AU900" s="18" t="s">
        <v>78</v>
      </c>
    </row>
    <row r="901" s="2" customFormat="1">
      <c r="A901" s="39"/>
      <c r="B901" s="40"/>
      <c r="C901" s="41"/>
      <c r="D901" s="233" t="s">
        <v>236</v>
      </c>
      <c r="E901" s="41"/>
      <c r="F901" s="234" t="s">
        <v>1101</v>
      </c>
      <c r="G901" s="41"/>
      <c r="H901" s="41"/>
      <c r="I901" s="230"/>
      <c r="J901" s="41"/>
      <c r="K901" s="41"/>
      <c r="L901" s="45"/>
      <c r="M901" s="231"/>
      <c r="N901" s="232"/>
      <c r="O901" s="85"/>
      <c r="P901" s="85"/>
      <c r="Q901" s="85"/>
      <c r="R901" s="85"/>
      <c r="S901" s="85"/>
      <c r="T901" s="86"/>
      <c r="U901" s="39"/>
      <c r="V901" s="39"/>
      <c r="W901" s="39"/>
      <c r="X901" s="39"/>
      <c r="Y901" s="39"/>
      <c r="Z901" s="39"/>
      <c r="AA901" s="39"/>
      <c r="AB901" s="39"/>
      <c r="AC901" s="39"/>
      <c r="AD901" s="39"/>
      <c r="AE901" s="39"/>
      <c r="AT901" s="18" t="s">
        <v>236</v>
      </c>
      <c r="AU901" s="18" t="s">
        <v>78</v>
      </c>
    </row>
    <row r="902" s="2" customFormat="1" ht="24.15" customHeight="1">
      <c r="A902" s="39"/>
      <c r="B902" s="40"/>
      <c r="C902" s="215" t="s">
        <v>1116</v>
      </c>
      <c r="D902" s="215" t="s">
        <v>227</v>
      </c>
      <c r="E902" s="216" t="s">
        <v>1117</v>
      </c>
      <c r="F902" s="217" t="s">
        <v>1118</v>
      </c>
      <c r="G902" s="218" t="s">
        <v>258</v>
      </c>
      <c r="H902" s="219">
        <v>0.51600000000000001</v>
      </c>
      <c r="I902" s="220"/>
      <c r="J902" s="221">
        <f>ROUND(I902*H902,2)</f>
        <v>0</v>
      </c>
      <c r="K902" s="217" t="s">
        <v>249</v>
      </c>
      <c r="L902" s="45"/>
      <c r="M902" s="222" t="s">
        <v>19</v>
      </c>
      <c r="N902" s="223" t="s">
        <v>40</v>
      </c>
      <c r="O902" s="85"/>
      <c r="P902" s="224">
        <f>O902*H902</f>
        <v>0</v>
      </c>
      <c r="Q902" s="224">
        <v>0</v>
      </c>
      <c r="R902" s="224">
        <f>Q902*H902</f>
        <v>0</v>
      </c>
      <c r="S902" s="224">
        <v>0</v>
      </c>
      <c r="T902" s="225">
        <f>S902*H902</f>
        <v>0</v>
      </c>
      <c r="U902" s="39"/>
      <c r="V902" s="39"/>
      <c r="W902" s="39"/>
      <c r="X902" s="39"/>
      <c r="Y902" s="39"/>
      <c r="Z902" s="39"/>
      <c r="AA902" s="39"/>
      <c r="AB902" s="39"/>
      <c r="AC902" s="39"/>
      <c r="AD902" s="39"/>
      <c r="AE902" s="39"/>
      <c r="AR902" s="226" t="s">
        <v>347</v>
      </c>
      <c r="AT902" s="226" t="s">
        <v>227</v>
      </c>
      <c r="AU902" s="226" t="s">
        <v>78</v>
      </c>
      <c r="AY902" s="18" t="s">
        <v>225</v>
      </c>
      <c r="BE902" s="227">
        <f>IF(N902="základní",J902,0)</f>
        <v>0</v>
      </c>
      <c r="BF902" s="227">
        <f>IF(N902="snížená",J902,0)</f>
        <v>0</v>
      </c>
      <c r="BG902" s="227">
        <f>IF(N902="zákl. přenesená",J902,0)</f>
        <v>0</v>
      </c>
      <c r="BH902" s="227">
        <f>IF(N902="sníž. přenesená",J902,0)</f>
        <v>0</v>
      </c>
      <c r="BI902" s="227">
        <f>IF(N902="nulová",J902,0)</f>
        <v>0</v>
      </c>
      <c r="BJ902" s="18" t="s">
        <v>76</v>
      </c>
      <c r="BK902" s="227">
        <f>ROUND(I902*H902,2)</f>
        <v>0</v>
      </c>
      <c r="BL902" s="18" t="s">
        <v>347</v>
      </c>
      <c r="BM902" s="226" t="s">
        <v>1119</v>
      </c>
    </row>
    <row r="903" s="2" customFormat="1">
      <c r="A903" s="39"/>
      <c r="B903" s="40"/>
      <c r="C903" s="41"/>
      <c r="D903" s="228" t="s">
        <v>234</v>
      </c>
      <c r="E903" s="41"/>
      <c r="F903" s="229" t="s">
        <v>1120</v>
      </c>
      <c r="G903" s="41"/>
      <c r="H903" s="41"/>
      <c r="I903" s="230"/>
      <c r="J903" s="41"/>
      <c r="K903" s="41"/>
      <c r="L903" s="45"/>
      <c r="M903" s="231"/>
      <c r="N903" s="232"/>
      <c r="O903" s="85"/>
      <c r="P903" s="85"/>
      <c r="Q903" s="85"/>
      <c r="R903" s="85"/>
      <c r="S903" s="85"/>
      <c r="T903" s="86"/>
      <c r="U903" s="39"/>
      <c r="V903" s="39"/>
      <c r="W903" s="39"/>
      <c r="X903" s="39"/>
      <c r="Y903" s="39"/>
      <c r="Z903" s="39"/>
      <c r="AA903" s="39"/>
      <c r="AB903" s="39"/>
      <c r="AC903" s="39"/>
      <c r="AD903" s="39"/>
      <c r="AE903" s="39"/>
      <c r="AT903" s="18" t="s">
        <v>234</v>
      </c>
      <c r="AU903" s="18" t="s">
        <v>78</v>
      </c>
    </row>
    <row r="904" s="2" customFormat="1">
      <c r="A904" s="39"/>
      <c r="B904" s="40"/>
      <c r="C904" s="41"/>
      <c r="D904" s="233" t="s">
        <v>236</v>
      </c>
      <c r="E904" s="41"/>
      <c r="F904" s="234" t="s">
        <v>1121</v>
      </c>
      <c r="G904" s="41"/>
      <c r="H904" s="41"/>
      <c r="I904" s="230"/>
      <c r="J904" s="41"/>
      <c r="K904" s="41"/>
      <c r="L904" s="45"/>
      <c r="M904" s="231"/>
      <c r="N904" s="232"/>
      <c r="O904" s="85"/>
      <c r="P904" s="85"/>
      <c r="Q904" s="85"/>
      <c r="R904" s="85"/>
      <c r="S904" s="85"/>
      <c r="T904" s="86"/>
      <c r="U904" s="39"/>
      <c r="V904" s="39"/>
      <c r="W904" s="39"/>
      <c r="X904" s="39"/>
      <c r="Y904" s="39"/>
      <c r="Z904" s="39"/>
      <c r="AA904" s="39"/>
      <c r="AB904" s="39"/>
      <c r="AC904" s="39"/>
      <c r="AD904" s="39"/>
      <c r="AE904" s="39"/>
      <c r="AT904" s="18" t="s">
        <v>236</v>
      </c>
      <c r="AU904" s="18" t="s">
        <v>78</v>
      </c>
    </row>
    <row r="905" s="2" customFormat="1" ht="24.15" customHeight="1">
      <c r="A905" s="39"/>
      <c r="B905" s="40"/>
      <c r="C905" s="215" t="s">
        <v>1122</v>
      </c>
      <c r="D905" s="215" t="s">
        <v>227</v>
      </c>
      <c r="E905" s="216" t="s">
        <v>1123</v>
      </c>
      <c r="F905" s="217" t="s">
        <v>1124</v>
      </c>
      <c r="G905" s="218" t="s">
        <v>258</v>
      </c>
      <c r="H905" s="219">
        <v>0.51600000000000001</v>
      </c>
      <c r="I905" s="220"/>
      <c r="J905" s="221">
        <f>ROUND(I905*H905,2)</f>
        <v>0</v>
      </c>
      <c r="K905" s="217" t="s">
        <v>249</v>
      </c>
      <c r="L905" s="45"/>
      <c r="M905" s="222" t="s">
        <v>19</v>
      </c>
      <c r="N905" s="223" t="s">
        <v>40</v>
      </c>
      <c r="O905" s="85"/>
      <c r="P905" s="224">
        <f>O905*H905</f>
        <v>0</v>
      </c>
      <c r="Q905" s="224">
        <v>0</v>
      </c>
      <c r="R905" s="224">
        <f>Q905*H905</f>
        <v>0</v>
      </c>
      <c r="S905" s="224">
        <v>0</v>
      </c>
      <c r="T905" s="225">
        <f>S905*H905</f>
        <v>0</v>
      </c>
      <c r="U905" s="39"/>
      <c r="V905" s="39"/>
      <c r="W905" s="39"/>
      <c r="X905" s="39"/>
      <c r="Y905" s="39"/>
      <c r="Z905" s="39"/>
      <c r="AA905" s="39"/>
      <c r="AB905" s="39"/>
      <c r="AC905" s="39"/>
      <c r="AD905" s="39"/>
      <c r="AE905" s="39"/>
      <c r="AR905" s="226" t="s">
        <v>347</v>
      </c>
      <c r="AT905" s="226" t="s">
        <v>227</v>
      </c>
      <c r="AU905" s="226" t="s">
        <v>78</v>
      </c>
      <c r="AY905" s="18" t="s">
        <v>225</v>
      </c>
      <c r="BE905" s="227">
        <f>IF(N905="základní",J905,0)</f>
        <v>0</v>
      </c>
      <c r="BF905" s="227">
        <f>IF(N905="snížená",J905,0)</f>
        <v>0</v>
      </c>
      <c r="BG905" s="227">
        <f>IF(N905="zákl. přenesená",J905,0)</f>
        <v>0</v>
      </c>
      <c r="BH905" s="227">
        <f>IF(N905="sníž. přenesená",J905,0)</f>
        <v>0</v>
      </c>
      <c r="BI905" s="227">
        <f>IF(N905="nulová",J905,0)</f>
        <v>0</v>
      </c>
      <c r="BJ905" s="18" t="s">
        <v>76</v>
      </c>
      <c r="BK905" s="227">
        <f>ROUND(I905*H905,2)</f>
        <v>0</v>
      </c>
      <c r="BL905" s="18" t="s">
        <v>347</v>
      </c>
      <c r="BM905" s="226" t="s">
        <v>1125</v>
      </c>
    </row>
    <row r="906" s="2" customFormat="1">
      <c r="A906" s="39"/>
      <c r="B906" s="40"/>
      <c r="C906" s="41"/>
      <c r="D906" s="228" t="s">
        <v>234</v>
      </c>
      <c r="E906" s="41"/>
      <c r="F906" s="229" t="s">
        <v>1126</v>
      </c>
      <c r="G906" s="41"/>
      <c r="H906" s="41"/>
      <c r="I906" s="230"/>
      <c r="J906" s="41"/>
      <c r="K906" s="41"/>
      <c r="L906" s="45"/>
      <c r="M906" s="231"/>
      <c r="N906" s="232"/>
      <c r="O906" s="85"/>
      <c r="P906" s="85"/>
      <c r="Q906" s="85"/>
      <c r="R906" s="85"/>
      <c r="S906" s="85"/>
      <c r="T906" s="86"/>
      <c r="U906" s="39"/>
      <c r="V906" s="39"/>
      <c r="W906" s="39"/>
      <c r="X906" s="39"/>
      <c r="Y906" s="39"/>
      <c r="Z906" s="39"/>
      <c r="AA906" s="39"/>
      <c r="AB906" s="39"/>
      <c r="AC906" s="39"/>
      <c r="AD906" s="39"/>
      <c r="AE906" s="39"/>
      <c r="AT906" s="18" t="s">
        <v>234</v>
      </c>
      <c r="AU906" s="18" t="s">
        <v>78</v>
      </c>
    </row>
    <row r="907" s="2" customFormat="1">
      <c r="A907" s="39"/>
      <c r="B907" s="40"/>
      <c r="C907" s="41"/>
      <c r="D907" s="233" t="s">
        <v>236</v>
      </c>
      <c r="E907" s="41"/>
      <c r="F907" s="234" t="s">
        <v>1121</v>
      </c>
      <c r="G907" s="41"/>
      <c r="H907" s="41"/>
      <c r="I907" s="230"/>
      <c r="J907" s="41"/>
      <c r="K907" s="41"/>
      <c r="L907" s="45"/>
      <c r="M907" s="231"/>
      <c r="N907" s="232"/>
      <c r="O907" s="85"/>
      <c r="P907" s="85"/>
      <c r="Q907" s="85"/>
      <c r="R907" s="85"/>
      <c r="S907" s="85"/>
      <c r="T907" s="86"/>
      <c r="U907" s="39"/>
      <c r="V907" s="39"/>
      <c r="W907" s="39"/>
      <c r="X907" s="39"/>
      <c r="Y907" s="39"/>
      <c r="Z907" s="39"/>
      <c r="AA907" s="39"/>
      <c r="AB907" s="39"/>
      <c r="AC907" s="39"/>
      <c r="AD907" s="39"/>
      <c r="AE907" s="39"/>
      <c r="AT907" s="18" t="s">
        <v>236</v>
      </c>
      <c r="AU907" s="18" t="s">
        <v>78</v>
      </c>
    </row>
    <row r="908" s="12" customFormat="1" ht="22.8" customHeight="1">
      <c r="A908" s="12"/>
      <c r="B908" s="199"/>
      <c r="C908" s="200"/>
      <c r="D908" s="201" t="s">
        <v>68</v>
      </c>
      <c r="E908" s="213" t="s">
        <v>1127</v>
      </c>
      <c r="F908" s="213" t="s">
        <v>1128</v>
      </c>
      <c r="G908" s="200"/>
      <c r="H908" s="200"/>
      <c r="I908" s="203"/>
      <c r="J908" s="214">
        <f>BK908</f>
        <v>0</v>
      </c>
      <c r="K908" s="200"/>
      <c r="L908" s="205"/>
      <c r="M908" s="206"/>
      <c r="N908" s="207"/>
      <c r="O908" s="207"/>
      <c r="P908" s="208">
        <f>SUM(P909:P910)</f>
        <v>0</v>
      </c>
      <c r="Q908" s="207"/>
      <c r="R908" s="208">
        <f>SUM(R909:R910)</f>
        <v>0.18564</v>
      </c>
      <c r="S908" s="207"/>
      <c r="T908" s="209">
        <f>SUM(T909:T910)</f>
        <v>0</v>
      </c>
      <c r="U908" s="12"/>
      <c r="V908" s="12"/>
      <c r="W908" s="12"/>
      <c r="X908" s="12"/>
      <c r="Y908" s="12"/>
      <c r="Z908" s="12"/>
      <c r="AA908" s="12"/>
      <c r="AB908" s="12"/>
      <c r="AC908" s="12"/>
      <c r="AD908" s="12"/>
      <c r="AE908" s="12"/>
      <c r="AR908" s="210" t="s">
        <v>78</v>
      </c>
      <c r="AT908" s="211" t="s">
        <v>68</v>
      </c>
      <c r="AU908" s="211" t="s">
        <v>76</v>
      </c>
      <c r="AY908" s="210" t="s">
        <v>225</v>
      </c>
      <c r="BK908" s="212">
        <f>SUM(BK909:BK910)</f>
        <v>0</v>
      </c>
    </row>
    <row r="909" s="2" customFormat="1" ht="16.5" customHeight="1">
      <c r="A909" s="39"/>
      <c r="B909" s="40"/>
      <c r="C909" s="215" t="s">
        <v>1129</v>
      </c>
      <c r="D909" s="215" t="s">
        <v>227</v>
      </c>
      <c r="E909" s="216" t="s">
        <v>1130</v>
      </c>
      <c r="F909" s="217" t="s">
        <v>1131</v>
      </c>
      <c r="G909" s="218" t="s">
        <v>1132</v>
      </c>
      <c r="H909" s="219">
        <v>7</v>
      </c>
      <c r="I909" s="220"/>
      <c r="J909" s="221">
        <f>ROUND(I909*H909,2)</f>
        <v>0</v>
      </c>
      <c r="K909" s="217" t="s">
        <v>249</v>
      </c>
      <c r="L909" s="45"/>
      <c r="M909" s="222" t="s">
        <v>19</v>
      </c>
      <c r="N909" s="223" t="s">
        <v>40</v>
      </c>
      <c r="O909" s="85"/>
      <c r="P909" s="224">
        <f>O909*H909</f>
        <v>0</v>
      </c>
      <c r="Q909" s="224">
        <v>0.026519999999999998</v>
      </c>
      <c r="R909" s="224">
        <f>Q909*H909</f>
        <v>0.18564</v>
      </c>
      <c r="S909" s="224">
        <v>0</v>
      </c>
      <c r="T909" s="225">
        <f>S909*H909</f>
        <v>0</v>
      </c>
      <c r="U909" s="39"/>
      <c r="V909" s="39"/>
      <c r="W909" s="39"/>
      <c r="X909" s="39"/>
      <c r="Y909" s="39"/>
      <c r="Z909" s="39"/>
      <c r="AA909" s="39"/>
      <c r="AB909" s="39"/>
      <c r="AC909" s="39"/>
      <c r="AD909" s="39"/>
      <c r="AE909" s="39"/>
      <c r="AR909" s="226" t="s">
        <v>347</v>
      </c>
      <c r="AT909" s="226" t="s">
        <v>227</v>
      </c>
      <c r="AU909" s="226" t="s">
        <v>78</v>
      </c>
      <c r="AY909" s="18" t="s">
        <v>225</v>
      </c>
      <c r="BE909" s="227">
        <f>IF(N909="základní",J909,0)</f>
        <v>0</v>
      </c>
      <c r="BF909" s="227">
        <f>IF(N909="snížená",J909,0)</f>
        <v>0</v>
      </c>
      <c r="BG909" s="227">
        <f>IF(N909="zákl. přenesená",J909,0)</f>
        <v>0</v>
      </c>
      <c r="BH909" s="227">
        <f>IF(N909="sníž. přenesená",J909,0)</f>
        <v>0</v>
      </c>
      <c r="BI909" s="227">
        <f>IF(N909="nulová",J909,0)</f>
        <v>0</v>
      </c>
      <c r="BJ909" s="18" t="s">
        <v>76</v>
      </c>
      <c r="BK909" s="227">
        <f>ROUND(I909*H909,2)</f>
        <v>0</v>
      </c>
      <c r="BL909" s="18" t="s">
        <v>347</v>
      </c>
      <c r="BM909" s="226" t="s">
        <v>1133</v>
      </c>
    </row>
    <row r="910" s="2" customFormat="1">
      <c r="A910" s="39"/>
      <c r="B910" s="40"/>
      <c r="C910" s="41"/>
      <c r="D910" s="228" t="s">
        <v>234</v>
      </c>
      <c r="E910" s="41"/>
      <c r="F910" s="229" t="s">
        <v>1134</v>
      </c>
      <c r="G910" s="41"/>
      <c r="H910" s="41"/>
      <c r="I910" s="230"/>
      <c r="J910" s="41"/>
      <c r="K910" s="41"/>
      <c r="L910" s="45"/>
      <c r="M910" s="231"/>
      <c r="N910" s="232"/>
      <c r="O910" s="85"/>
      <c r="P910" s="85"/>
      <c r="Q910" s="85"/>
      <c r="R910" s="85"/>
      <c r="S910" s="85"/>
      <c r="T910" s="86"/>
      <c r="U910" s="39"/>
      <c r="V910" s="39"/>
      <c r="W910" s="39"/>
      <c r="X910" s="39"/>
      <c r="Y910" s="39"/>
      <c r="Z910" s="39"/>
      <c r="AA910" s="39"/>
      <c r="AB910" s="39"/>
      <c r="AC910" s="39"/>
      <c r="AD910" s="39"/>
      <c r="AE910" s="39"/>
      <c r="AT910" s="18" t="s">
        <v>234</v>
      </c>
      <c r="AU910" s="18" t="s">
        <v>78</v>
      </c>
    </row>
    <row r="911" s="12" customFormat="1" ht="22.8" customHeight="1">
      <c r="A911" s="12"/>
      <c r="B911" s="199"/>
      <c r="C911" s="200"/>
      <c r="D911" s="201" t="s">
        <v>68</v>
      </c>
      <c r="E911" s="213" t="s">
        <v>1135</v>
      </c>
      <c r="F911" s="213" t="s">
        <v>1136</v>
      </c>
      <c r="G911" s="200"/>
      <c r="H911" s="200"/>
      <c r="I911" s="203"/>
      <c r="J911" s="214">
        <f>BK911</f>
        <v>0</v>
      </c>
      <c r="K911" s="200"/>
      <c r="L911" s="205"/>
      <c r="M911" s="206"/>
      <c r="N911" s="207"/>
      <c r="O911" s="207"/>
      <c r="P911" s="208">
        <f>SUM(P912:P954)</f>
        <v>0</v>
      </c>
      <c r="Q911" s="207"/>
      <c r="R911" s="208">
        <f>SUM(R912:R954)</f>
        <v>0.17449400000000001</v>
      </c>
      <c r="S911" s="207"/>
      <c r="T911" s="209">
        <f>SUM(T912:T954)</f>
        <v>0.101538</v>
      </c>
      <c r="U911" s="12"/>
      <c r="V911" s="12"/>
      <c r="W911" s="12"/>
      <c r="X911" s="12"/>
      <c r="Y911" s="12"/>
      <c r="Z911" s="12"/>
      <c r="AA911" s="12"/>
      <c r="AB911" s="12"/>
      <c r="AC911" s="12"/>
      <c r="AD911" s="12"/>
      <c r="AE911" s="12"/>
      <c r="AR911" s="210" t="s">
        <v>78</v>
      </c>
      <c r="AT911" s="211" t="s">
        <v>68</v>
      </c>
      <c r="AU911" s="211" t="s">
        <v>76</v>
      </c>
      <c r="AY911" s="210" t="s">
        <v>225</v>
      </c>
      <c r="BK911" s="212">
        <f>SUM(BK912:BK954)</f>
        <v>0</v>
      </c>
    </row>
    <row r="912" s="2" customFormat="1" ht="24.15" customHeight="1">
      <c r="A912" s="39"/>
      <c r="B912" s="40"/>
      <c r="C912" s="215" t="s">
        <v>1137</v>
      </c>
      <c r="D912" s="215" t="s">
        <v>227</v>
      </c>
      <c r="E912" s="216" t="s">
        <v>1138</v>
      </c>
      <c r="F912" s="217" t="s">
        <v>1139</v>
      </c>
      <c r="G912" s="218" t="s">
        <v>326</v>
      </c>
      <c r="H912" s="219">
        <v>103.715</v>
      </c>
      <c r="I912" s="220"/>
      <c r="J912" s="221">
        <f>ROUND(I912*H912,2)</f>
        <v>0</v>
      </c>
      <c r="K912" s="217" t="s">
        <v>249</v>
      </c>
      <c r="L912" s="45"/>
      <c r="M912" s="222" t="s">
        <v>19</v>
      </c>
      <c r="N912" s="223" t="s">
        <v>40</v>
      </c>
      <c r="O912" s="85"/>
      <c r="P912" s="224">
        <f>O912*H912</f>
        <v>0</v>
      </c>
      <c r="Q912" s="224">
        <v>0</v>
      </c>
      <c r="R912" s="224">
        <f>Q912*H912</f>
        <v>0</v>
      </c>
      <c r="S912" s="224">
        <v>0</v>
      </c>
      <c r="T912" s="225">
        <f>S912*H912</f>
        <v>0</v>
      </c>
      <c r="U912" s="39"/>
      <c r="V912" s="39"/>
      <c r="W912" s="39"/>
      <c r="X912" s="39"/>
      <c r="Y912" s="39"/>
      <c r="Z912" s="39"/>
      <c r="AA912" s="39"/>
      <c r="AB912" s="39"/>
      <c r="AC912" s="39"/>
      <c r="AD912" s="39"/>
      <c r="AE912" s="39"/>
      <c r="AR912" s="226" t="s">
        <v>347</v>
      </c>
      <c r="AT912" s="226" t="s">
        <v>227</v>
      </c>
      <c r="AU912" s="226" t="s">
        <v>78</v>
      </c>
      <c r="AY912" s="18" t="s">
        <v>225</v>
      </c>
      <c r="BE912" s="227">
        <f>IF(N912="základní",J912,0)</f>
        <v>0</v>
      </c>
      <c r="BF912" s="227">
        <f>IF(N912="snížená",J912,0)</f>
        <v>0</v>
      </c>
      <c r="BG912" s="227">
        <f>IF(N912="zákl. přenesená",J912,0)</f>
        <v>0</v>
      </c>
      <c r="BH912" s="227">
        <f>IF(N912="sníž. přenesená",J912,0)</f>
        <v>0</v>
      </c>
      <c r="BI912" s="227">
        <f>IF(N912="nulová",J912,0)</f>
        <v>0</v>
      </c>
      <c r="BJ912" s="18" t="s">
        <v>76</v>
      </c>
      <c r="BK912" s="227">
        <f>ROUND(I912*H912,2)</f>
        <v>0</v>
      </c>
      <c r="BL912" s="18" t="s">
        <v>347</v>
      </c>
      <c r="BM912" s="226" t="s">
        <v>1140</v>
      </c>
    </row>
    <row r="913" s="2" customFormat="1">
      <c r="A913" s="39"/>
      <c r="B913" s="40"/>
      <c r="C913" s="41"/>
      <c r="D913" s="228" t="s">
        <v>234</v>
      </c>
      <c r="E913" s="41"/>
      <c r="F913" s="229" t="s">
        <v>1141</v>
      </c>
      <c r="G913" s="41"/>
      <c r="H913" s="41"/>
      <c r="I913" s="230"/>
      <c r="J913" s="41"/>
      <c r="K913" s="41"/>
      <c r="L913" s="45"/>
      <c r="M913" s="231"/>
      <c r="N913" s="232"/>
      <c r="O913" s="85"/>
      <c r="P913" s="85"/>
      <c r="Q913" s="85"/>
      <c r="R913" s="85"/>
      <c r="S913" s="85"/>
      <c r="T913" s="86"/>
      <c r="U913" s="39"/>
      <c r="V913" s="39"/>
      <c r="W913" s="39"/>
      <c r="X913" s="39"/>
      <c r="Y913" s="39"/>
      <c r="Z913" s="39"/>
      <c r="AA913" s="39"/>
      <c r="AB913" s="39"/>
      <c r="AC913" s="39"/>
      <c r="AD913" s="39"/>
      <c r="AE913" s="39"/>
      <c r="AT913" s="18" t="s">
        <v>234</v>
      </c>
      <c r="AU913" s="18" t="s">
        <v>78</v>
      </c>
    </row>
    <row r="914" s="14" customFormat="1">
      <c r="A914" s="14"/>
      <c r="B914" s="245"/>
      <c r="C914" s="246"/>
      <c r="D914" s="233" t="s">
        <v>238</v>
      </c>
      <c r="E914" s="247" t="s">
        <v>19</v>
      </c>
      <c r="F914" s="248" t="s">
        <v>147</v>
      </c>
      <c r="G914" s="246"/>
      <c r="H914" s="249">
        <v>103.715</v>
      </c>
      <c r="I914" s="250"/>
      <c r="J914" s="246"/>
      <c r="K914" s="246"/>
      <c r="L914" s="251"/>
      <c r="M914" s="252"/>
      <c r="N914" s="253"/>
      <c r="O914" s="253"/>
      <c r="P914" s="253"/>
      <c r="Q914" s="253"/>
      <c r="R914" s="253"/>
      <c r="S914" s="253"/>
      <c r="T914" s="254"/>
      <c r="U914" s="14"/>
      <c r="V914" s="14"/>
      <c r="W914" s="14"/>
      <c r="X914" s="14"/>
      <c r="Y914" s="14"/>
      <c r="Z914" s="14"/>
      <c r="AA914" s="14"/>
      <c r="AB914" s="14"/>
      <c r="AC914" s="14"/>
      <c r="AD914" s="14"/>
      <c r="AE914" s="14"/>
      <c r="AT914" s="255" t="s">
        <v>238</v>
      </c>
      <c r="AU914" s="255" t="s">
        <v>78</v>
      </c>
      <c r="AV914" s="14" t="s">
        <v>78</v>
      </c>
      <c r="AW914" s="14" t="s">
        <v>31</v>
      </c>
      <c r="AX914" s="14" t="s">
        <v>76</v>
      </c>
      <c r="AY914" s="255" t="s">
        <v>225</v>
      </c>
    </row>
    <row r="915" s="2" customFormat="1" ht="16.5" customHeight="1">
      <c r="A915" s="39"/>
      <c r="B915" s="40"/>
      <c r="C915" s="278" t="s">
        <v>1142</v>
      </c>
      <c r="D915" s="278" t="s">
        <v>255</v>
      </c>
      <c r="E915" s="279" t="s">
        <v>1143</v>
      </c>
      <c r="F915" s="280" t="s">
        <v>1144</v>
      </c>
      <c r="G915" s="281" t="s">
        <v>915</v>
      </c>
      <c r="H915" s="282">
        <v>98.775999999999996</v>
      </c>
      <c r="I915" s="283"/>
      <c r="J915" s="284">
        <f>ROUND(I915*H915,2)</f>
        <v>0</v>
      </c>
      <c r="K915" s="280" t="s">
        <v>249</v>
      </c>
      <c r="L915" s="285"/>
      <c r="M915" s="286" t="s">
        <v>19</v>
      </c>
      <c r="N915" s="287" t="s">
        <v>40</v>
      </c>
      <c r="O915" s="85"/>
      <c r="P915" s="224">
        <f>O915*H915</f>
        <v>0</v>
      </c>
      <c r="Q915" s="224">
        <v>0.001</v>
      </c>
      <c r="R915" s="224">
        <f>Q915*H915</f>
        <v>0.098776000000000003</v>
      </c>
      <c r="S915" s="224">
        <v>0</v>
      </c>
      <c r="T915" s="225">
        <f>S915*H915</f>
        <v>0</v>
      </c>
      <c r="U915" s="39"/>
      <c r="V915" s="39"/>
      <c r="W915" s="39"/>
      <c r="X915" s="39"/>
      <c r="Y915" s="39"/>
      <c r="Z915" s="39"/>
      <c r="AA915" s="39"/>
      <c r="AB915" s="39"/>
      <c r="AC915" s="39"/>
      <c r="AD915" s="39"/>
      <c r="AE915" s="39"/>
      <c r="AR915" s="226" t="s">
        <v>403</v>
      </c>
      <c r="AT915" s="226" t="s">
        <v>255</v>
      </c>
      <c r="AU915" s="226" t="s">
        <v>78</v>
      </c>
      <c r="AY915" s="18" t="s">
        <v>225</v>
      </c>
      <c r="BE915" s="227">
        <f>IF(N915="základní",J915,0)</f>
        <v>0</v>
      </c>
      <c r="BF915" s="227">
        <f>IF(N915="snížená",J915,0)</f>
        <v>0</v>
      </c>
      <c r="BG915" s="227">
        <f>IF(N915="zákl. přenesená",J915,0)</f>
        <v>0</v>
      </c>
      <c r="BH915" s="227">
        <f>IF(N915="sníž. přenesená",J915,0)</f>
        <v>0</v>
      </c>
      <c r="BI915" s="227">
        <f>IF(N915="nulová",J915,0)</f>
        <v>0</v>
      </c>
      <c r="BJ915" s="18" t="s">
        <v>76</v>
      </c>
      <c r="BK915" s="227">
        <f>ROUND(I915*H915,2)</f>
        <v>0</v>
      </c>
      <c r="BL915" s="18" t="s">
        <v>347</v>
      </c>
      <c r="BM915" s="226" t="s">
        <v>1145</v>
      </c>
    </row>
    <row r="916" s="13" customFormat="1">
      <c r="A916" s="13"/>
      <c r="B916" s="235"/>
      <c r="C916" s="236"/>
      <c r="D916" s="233" t="s">
        <v>238</v>
      </c>
      <c r="E916" s="237" t="s">
        <v>19</v>
      </c>
      <c r="F916" s="238" t="s">
        <v>1146</v>
      </c>
      <c r="G916" s="236"/>
      <c r="H916" s="237" t="s">
        <v>19</v>
      </c>
      <c r="I916" s="239"/>
      <c r="J916" s="236"/>
      <c r="K916" s="236"/>
      <c r="L916" s="240"/>
      <c r="M916" s="241"/>
      <c r="N916" s="242"/>
      <c r="O916" s="242"/>
      <c r="P916" s="242"/>
      <c r="Q916" s="242"/>
      <c r="R916" s="242"/>
      <c r="S916" s="242"/>
      <c r="T916" s="243"/>
      <c r="U916" s="13"/>
      <c r="V916" s="13"/>
      <c r="W916" s="13"/>
      <c r="X916" s="13"/>
      <c r="Y916" s="13"/>
      <c r="Z916" s="13"/>
      <c r="AA916" s="13"/>
      <c r="AB916" s="13"/>
      <c r="AC916" s="13"/>
      <c r="AD916" s="13"/>
      <c r="AE916" s="13"/>
      <c r="AT916" s="244" t="s">
        <v>238</v>
      </c>
      <c r="AU916" s="244" t="s">
        <v>78</v>
      </c>
      <c r="AV916" s="13" t="s">
        <v>76</v>
      </c>
      <c r="AW916" s="13" t="s">
        <v>31</v>
      </c>
      <c r="AX916" s="13" t="s">
        <v>69</v>
      </c>
      <c r="AY916" s="244" t="s">
        <v>225</v>
      </c>
    </row>
    <row r="917" s="14" customFormat="1">
      <c r="A917" s="14"/>
      <c r="B917" s="245"/>
      <c r="C917" s="246"/>
      <c r="D917" s="233" t="s">
        <v>238</v>
      </c>
      <c r="E917" s="247" t="s">
        <v>19</v>
      </c>
      <c r="F917" s="248" t="s">
        <v>1147</v>
      </c>
      <c r="G917" s="246"/>
      <c r="H917" s="249">
        <v>98.775999999999996</v>
      </c>
      <c r="I917" s="250"/>
      <c r="J917" s="246"/>
      <c r="K917" s="246"/>
      <c r="L917" s="251"/>
      <c r="M917" s="252"/>
      <c r="N917" s="253"/>
      <c r="O917" s="253"/>
      <c r="P917" s="253"/>
      <c r="Q917" s="253"/>
      <c r="R917" s="253"/>
      <c r="S917" s="253"/>
      <c r="T917" s="254"/>
      <c r="U917" s="14"/>
      <c r="V917" s="14"/>
      <c r="W917" s="14"/>
      <c r="X917" s="14"/>
      <c r="Y917" s="14"/>
      <c r="Z917" s="14"/>
      <c r="AA917" s="14"/>
      <c r="AB917" s="14"/>
      <c r="AC917" s="14"/>
      <c r="AD917" s="14"/>
      <c r="AE917" s="14"/>
      <c r="AT917" s="255" t="s">
        <v>238</v>
      </c>
      <c r="AU917" s="255" t="s">
        <v>78</v>
      </c>
      <c r="AV917" s="14" t="s">
        <v>78</v>
      </c>
      <c r="AW917" s="14" t="s">
        <v>31</v>
      </c>
      <c r="AX917" s="14" t="s">
        <v>76</v>
      </c>
      <c r="AY917" s="255" t="s">
        <v>225</v>
      </c>
    </row>
    <row r="918" s="2" customFormat="1" ht="16.5" customHeight="1">
      <c r="A918" s="39"/>
      <c r="B918" s="40"/>
      <c r="C918" s="215" t="s">
        <v>1148</v>
      </c>
      <c r="D918" s="215" t="s">
        <v>227</v>
      </c>
      <c r="E918" s="216" t="s">
        <v>1149</v>
      </c>
      <c r="F918" s="217" t="s">
        <v>1150</v>
      </c>
      <c r="G918" s="218" t="s">
        <v>326</v>
      </c>
      <c r="H918" s="219">
        <v>128.59999999999999</v>
      </c>
      <c r="I918" s="220"/>
      <c r="J918" s="221">
        <f>ROUND(I918*H918,2)</f>
        <v>0</v>
      </c>
      <c r="K918" s="217" t="s">
        <v>249</v>
      </c>
      <c r="L918" s="45"/>
      <c r="M918" s="222" t="s">
        <v>19</v>
      </c>
      <c r="N918" s="223" t="s">
        <v>40</v>
      </c>
      <c r="O918" s="85"/>
      <c r="P918" s="224">
        <f>O918*H918</f>
        <v>0</v>
      </c>
      <c r="Q918" s="224">
        <v>0</v>
      </c>
      <c r="R918" s="224">
        <f>Q918*H918</f>
        <v>0</v>
      </c>
      <c r="S918" s="224">
        <v>0</v>
      </c>
      <c r="T918" s="225">
        <f>S918*H918</f>
        <v>0</v>
      </c>
      <c r="U918" s="39"/>
      <c r="V918" s="39"/>
      <c r="W918" s="39"/>
      <c r="X918" s="39"/>
      <c r="Y918" s="39"/>
      <c r="Z918" s="39"/>
      <c r="AA918" s="39"/>
      <c r="AB918" s="39"/>
      <c r="AC918" s="39"/>
      <c r="AD918" s="39"/>
      <c r="AE918" s="39"/>
      <c r="AR918" s="226" t="s">
        <v>347</v>
      </c>
      <c r="AT918" s="226" t="s">
        <v>227</v>
      </c>
      <c r="AU918" s="226" t="s">
        <v>78</v>
      </c>
      <c r="AY918" s="18" t="s">
        <v>225</v>
      </c>
      <c r="BE918" s="227">
        <f>IF(N918="základní",J918,0)</f>
        <v>0</v>
      </c>
      <c r="BF918" s="227">
        <f>IF(N918="snížená",J918,0)</f>
        <v>0</v>
      </c>
      <c r="BG918" s="227">
        <f>IF(N918="zákl. přenesená",J918,0)</f>
        <v>0</v>
      </c>
      <c r="BH918" s="227">
        <f>IF(N918="sníž. přenesená",J918,0)</f>
        <v>0</v>
      </c>
      <c r="BI918" s="227">
        <f>IF(N918="nulová",J918,0)</f>
        <v>0</v>
      </c>
      <c r="BJ918" s="18" t="s">
        <v>76</v>
      </c>
      <c r="BK918" s="227">
        <f>ROUND(I918*H918,2)</f>
        <v>0</v>
      </c>
      <c r="BL918" s="18" t="s">
        <v>347</v>
      </c>
      <c r="BM918" s="226" t="s">
        <v>1151</v>
      </c>
    </row>
    <row r="919" s="2" customFormat="1">
      <c r="A919" s="39"/>
      <c r="B919" s="40"/>
      <c r="C919" s="41"/>
      <c r="D919" s="228" t="s">
        <v>234</v>
      </c>
      <c r="E919" s="41"/>
      <c r="F919" s="229" t="s">
        <v>1152</v>
      </c>
      <c r="G919" s="41"/>
      <c r="H919" s="41"/>
      <c r="I919" s="230"/>
      <c r="J919" s="41"/>
      <c r="K919" s="41"/>
      <c r="L919" s="45"/>
      <c r="M919" s="231"/>
      <c r="N919" s="232"/>
      <c r="O919" s="85"/>
      <c r="P919" s="85"/>
      <c r="Q919" s="85"/>
      <c r="R919" s="85"/>
      <c r="S919" s="85"/>
      <c r="T919" s="86"/>
      <c r="U919" s="39"/>
      <c r="V919" s="39"/>
      <c r="W919" s="39"/>
      <c r="X919" s="39"/>
      <c r="Y919" s="39"/>
      <c r="Z919" s="39"/>
      <c r="AA919" s="39"/>
      <c r="AB919" s="39"/>
      <c r="AC919" s="39"/>
      <c r="AD919" s="39"/>
      <c r="AE919" s="39"/>
      <c r="AT919" s="18" t="s">
        <v>234</v>
      </c>
      <c r="AU919" s="18" t="s">
        <v>78</v>
      </c>
    </row>
    <row r="920" s="2" customFormat="1">
      <c r="A920" s="39"/>
      <c r="B920" s="40"/>
      <c r="C920" s="41"/>
      <c r="D920" s="233" t="s">
        <v>236</v>
      </c>
      <c r="E920" s="41"/>
      <c r="F920" s="234" t="s">
        <v>1153</v>
      </c>
      <c r="G920" s="41"/>
      <c r="H920" s="41"/>
      <c r="I920" s="230"/>
      <c r="J920" s="41"/>
      <c r="K920" s="41"/>
      <c r="L920" s="45"/>
      <c r="M920" s="231"/>
      <c r="N920" s="232"/>
      <c r="O920" s="85"/>
      <c r="P920" s="85"/>
      <c r="Q920" s="85"/>
      <c r="R920" s="85"/>
      <c r="S920" s="85"/>
      <c r="T920" s="86"/>
      <c r="U920" s="39"/>
      <c r="V920" s="39"/>
      <c r="W920" s="39"/>
      <c r="X920" s="39"/>
      <c r="Y920" s="39"/>
      <c r="Z920" s="39"/>
      <c r="AA920" s="39"/>
      <c r="AB920" s="39"/>
      <c r="AC920" s="39"/>
      <c r="AD920" s="39"/>
      <c r="AE920" s="39"/>
      <c r="AT920" s="18" t="s">
        <v>236</v>
      </c>
      <c r="AU920" s="18" t="s">
        <v>78</v>
      </c>
    </row>
    <row r="921" s="13" customFormat="1">
      <c r="A921" s="13"/>
      <c r="B921" s="235"/>
      <c r="C921" s="236"/>
      <c r="D921" s="233" t="s">
        <v>238</v>
      </c>
      <c r="E921" s="237" t="s">
        <v>19</v>
      </c>
      <c r="F921" s="238" t="s">
        <v>353</v>
      </c>
      <c r="G921" s="236"/>
      <c r="H921" s="237" t="s">
        <v>19</v>
      </c>
      <c r="I921" s="239"/>
      <c r="J921" s="236"/>
      <c r="K921" s="236"/>
      <c r="L921" s="240"/>
      <c r="M921" s="241"/>
      <c r="N921" s="242"/>
      <c r="O921" s="242"/>
      <c r="P921" s="242"/>
      <c r="Q921" s="242"/>
      <c r="R921" s="242"/>
      <c r="S921" s="242"/>
      <c r="T921" s="243"/>
      <c r="U921" s="13"/>
      <c r="V921" s="13"/>
      <c r="W921" s="13"/>
      <c r="X921" s="13"/>
      <c r="Y921" s="13"/>
      <c r="Z921" s="13"/>
      <c r="AA921" s="13"/>
      <c r="AB921" s="13"/>
      <c r="AC921" s="13"/>
      <c r="AD921" s="13"/>
      <c r="AE921" s="13"/>
      <c r="AT921" s="244" t="s">
        <v>238</v>
      </c>
      <c r="AU921" s="244" t="s">
        <v>78</v>
      </c>
      <c r="AV921" s="13" t="s">
        <v>76</v>
      </c>
      <c r="AW921" s="13" t="s">
        <v>31</v>
      </c>
      <c r="AX921" s="13" t="s">
        <v>69</v>
      </c>
      <c r="AY921" s="244" t="s">
        <v>225</v>
      </c>
    </row>
    <row r="922" s="14" customFormat="1">
      <c r="A922" s="14"/>
      <c r="B922" s="245"/>
      <c r="C922" s="246"/>
      <c r="D922" s="233" t="s">
        <v>238</v>
      </c>
      <c r="E922" s="247" t="s">
        <v>19</v>
      </c>
      <c r="F922" s="248" t="s">
        <v>1154</v>
      </c>
      <c r="G922" s="246"/>
      <c r="H922" s="249">
        <v>50.799999999999997</v>
      </c>
      <c r="I922" s="250"/>
      <c r="J922" s="246"/>
      <c r="K922" s="246"/>
      <c r="L922" s="251"/>
      <c r="M922" s="252"/>
      <c r="N922" s="253"/>
      <c r="O922" s="253"/>
      <c r="P922" s="253"/>
      <c r="Q922" s="253"/>
      <c r="R922" s="253"/>
      <c r="S922" s="253"/>
      <c r="T922" s="254"/>
      <c r="U922" s="14"/>
      <c r="V922" s="14"/>
      <c r="W922" s="14"/>
      <c r="X922" s="14"/>
      <c r="Y922" s="14"/>
      <c r="Z922" s="14"/>
      <c r="AA922" s="14"/>
      <c r="AB922" s="14"/>
      <c r="AC922" s="14"/>
      <c r="AD922" s="14"/>
      <c r="AE922" s="14"/>
      <c r="AT922" s="255" t="s">
        <v>238</v>
      </c>
      <c r="AU922" s="255" t="s">
        <v>78</v>
      </c>
      <c r="AV922" s="14" t="s">
        <v>78</v>
      </c>
      <c r="AW922" s="14" t="s">
        <v>31</v>
      </c>
      <c r="AX922" s="14" t="s">
        <v>69</v>
      </c>
      <c r="AY922" s="255" t="s">
        <v>225</v>
      </c>
    </row>
    <row r="923" s="14" customFormat="1">
      <c r="A923" s="14"/>
      <c r="B923" s="245"/>
      <c r="C923" s="246"/>
      <c r="D923" s="233" t="s">
        <v>238</v>
      </c>
      <c r="E923" s="247" t="s">
        <v>19</v>
      </c>
      <c r="F923" s="248" t="s">
        <v>1155</v>
      </c>
      <c r="G923" s="246"/>
      <c r="H923" s="249">
        <v>41</v>
      </c>
      <c r="I923" s="250"/>
      <c r="J923" s="246"/>
      <c r="K923" s="246"/>
      <c r="L923" s="251"/>
      <c r="M923" s="252"/>
      <c r="N923" s="253"/>
      <c r="O923" s="253"/>
      <c r="P923" s="253"/>
      <c r="Q923" s="253"/>
      <c r="R923" s="253"/>
      <c r="S923" s="253"/>
      <c r="T923" s="254"/>
      <c r="U923" s="14"/>
      <c r="V923" s="14"/>
      <c r="W923" s="14"/>
      <c r="X923" s="14"/>
      <c r="Y923" s="14"/>
      <c r="Z923" s="14"/>
      <c r="AA923" s="14"/>
      <c r="AB923" s="14"/>
      <c r="AC923" s="14"/>
      <c r="AD923" s="14"/>
      <c r="AE923" s="14"/>
      <c r="AT923" s="255" t="s">
        <v>238</v>
      </c>
      <c r="AU923" s="255" t="s">
        <v>78</v>
      </c>
      <c r="AV923" s="14" t="s">
        <v>78</v>
      </c>
      <c r="AW923" s="14" t="s">
        <v>31</v>
      </c>
      <c r="AX923" s="14" t="s">
        <v>69</v>
      </c>
      <c r="AY923" s="255" t="s">
        <v>225</v>
      </c>
    </row>
    <row r="924" s="14" customFormat="1">
      <c r="A924" s="14"/>
      <c r="B924" s="245"/>
      <c r="C924" s="246"/>
      <c r="D924" s="233" t="s">
        <v>238</v>
      </c>
      <c r="E924" s="247" t="s">
        <v>19</v>
      </c>
      <c r="F924" s="248" t="s">
        <v>1156</v>
      </c>
      <c r="G924" s="246"/>
      <c r="H924" s="249">
        <v>36.799999999999997</v>
      </c>
      <c r="I924" s="250"/>
      <c r="J924" s="246"/>
      <c r="K924" s="246"/>
      <c r="L924" s="251"/>
      <c r="M924" s="252"/>
      <c r="N924" s="253"/>
      <c r="O924" s="253"/>
      <c r="P924" s="253"/>
      <c r="Q924" s="253"/>
      <c r="R924" s="253"/>
      <c r="S924" s="253"/>
      <c r="T924" s="254"/>
      <c r="U924" s="14"/>
      <c r="V924" s="14"/>
      <c r="W924" s="14"/>
      <c r="X924" s="14"/>
      <c r="Y924" s="14"/>
      <c r="Z924" s="14"/>
      <c r="AA924" s="14"/>
      <c r="AB924" s="14"/>
      <c r="AC924" s="14"/>
      <c r="AD924" s="14"/>
      <c r="AE924" s="14"/>
      <c r="AT924" s="255" t="s">
        <v>238</v>
      </c>
      <c r="AU924" s="255" t="s">
        <v>78</v>
      </c>
      <c r="AV924" s="14" t="s">
        <v>78</v>
      </c>
      <c r="AW924" s="14" t="s">
        <v>31</v>
      </c>
      <c r="AX924" s="14" t="s">
        <v>69</v>
      </c>
      <c r="AY924" s="255" t="s">
        <v>225</v>
      </c>
    </row>
    <row r="925" s="16" customFormat="1">
      <c r="A925" s="16"/>
      <c r="B925" s="267"/>
      <c r="C925" s="268"/>
      <c r="D925" s="233" t="s">
        <v>238</v>
      </c>
      <c r="E925" s="269" t="s">
        <v>135</v>
      </c>
      <c r="F925" s="270" t="s">
        <v>245</v>
      </c>
      <c r="G925" s="268"/>
      <c r="H925" s="271">
        <v>128.59999999999999</v>
      </c>
      <c r="I925" s="272"/>
      <c r="J925" s="268"/>
      <c r="K925" s="268"/>
      <c r="L925" s="273"/>
      <c r="M925" s="274"/>
      <c r="N925" s="275"/>
      <c r="O925" s="275"/>
      <c r="P925" s="275"/>
      <c r="Q925" s="275"/>
      <c r="R925" s="275"/>
      <c r="S925" s="275"/>
      <c r="T925" s="276"/>
      <c r="U925" s="16"/>
      <c r="V925" s="16"/>
      <c r="W925" s="16"/>
      <c r="X925" s="16"/>
      <c r="Y925" s="16"/>
      <c r="Z925" s="16"/>
      <c r="AA925" s="16"/>
      <c r="AB925" s="16"/>
      <c r="AC925" s="16"/>
      <c r="AD925" s="16"/>
      <c r="AE925" s="16"/>
      <c r="AT925" s="277" t="s">
        <v>238</v>
      </c>
      <c r="AU925" s="277" t="s">
        <v>78</v>
      </c>
      <c r="AV925" s="16" t="s">
        <v>232</v>
      </c>
      <c r="AW925" s="16" t="s">
        <v>31</v>
      </c>
      <c r="AX925" s="16" t="s">
        <v>76</v>
      </c>
      <c r="AY925" s="277" t="s">
        <v>225</v>
      </c>
    </row>
    <row r="926" s="2" customFormat="1" ht="16.5" customHeight="1">
      <c r="A926" s="39"/>
      <c r="B926" s="40"/>
      <c r="C926" s="278" t="s">
        <v>1157</v>
      </c>
      <c r="D926" s="278" t="s">
        <v>255</v>
      </c>
      <c r="E926" s="279" t="s">
        <v>1158</v>
      </c>
      <c r="F926" s="280" t="s">
        <v>1159</v>
      </c>
      <c r="G926" s="281" t="s">
        <v>915</v>
      </c>
      <c r="H926" s="282">
        <v>17.378</v>
      </c>
      <c r="I926" s="283"/>
      <c r="J926" s="284">
        <f>ROUND(I926*H926,2)</f>
        <v>0</v>
      </c>
      <c r="K926" s="280" t="s">
        <v>249</v>
      </c>
      <c r="L926" s="285"/>
      <c r="M926" s="286" t="s">
        <v>19</v>
      </c>
      <c r="N926" s="287" t="s">
        <v>40</v>
      </c>
      <c r="O926" s="85"/>
      <c r="P926" s="224">
        <f>O926*H926</f>
        <v>0</v>
      </c>
      <c r="Q926" s="224">
        <v>0.001</v>
      </c>
      <c r="R926" s="224">
        <f>Q926*H926</f>
        <v>0.017378000000000001</v>
      </c>
      <c r="S926" s="224">
        <v>0</v>
      </c>
      <c r="T926" s="225">
        <f>S926*H926</f>
        <v>0</v>
      </c>
      <c r="U926" s="39"/>
      <c r="V926" s="39"/>
      <c r="W926" s="39"/>
      <c r="X926" s="39"/>
      <c r="Y926" s="39"/>
      <c r="Z926" s="39"/>
      <c r="AA926" s="39"/>
      <c r="AB926" s="39"/>
      <c r="AC926" s="39"/>
      <c r="AD926" s="39"/>
      <c r="AE926" s="39"/>
      <c r="AR926" s="226" t="s">
        <v>403</v>
      </c>
      <c r="AT926" s="226" t="s">
        <v>255</v>
      </c>
      <c r="AU926" s="226" t="s">
        <v>78</v>
      </c>
      <c r="AY926" s="18" t="s">
        <v>225</v>
      </c>
      <c r="BE926" s="227">
        <f>IF(N926="základní",J926,0)</f>
        <v>0</v>
      </c>
      <c r="BF926" s="227">
        <f>IF(N926="snížená",J926,0)</f>
        <v>0</v>
      </c>
      <c r="BG926" s="227">
        <f>IF(N926="zákl. přenesená",J926,0)</f>
        <v>0</v>
      </c>
      <c r="BH926" s="227">
        <f>IF(N926="sníž. přenesená",J926,0)</f>
        <v>0</v>
      </c>
      <c r="BI926" s="227">
        <f>IF(N926="nulová",J926,0)</f>
        <v>0</v>
      </c>
      <c r="BJ926" s="18" t="s">
        <v>76</v>
      </c>
      <c r="BK926" s="227">
        <f>ROUND(I926*H926,2)</f>
        <v>0</v>
      </c>
      <c r="BL926" s="18" t="s">
        <v>347</v>
      </c>
      <c r="BM926" s="226" t="s">
        <v>1160</v>
      </c>
    </row>
    <row r="927" s="13" customFormat="1">
      <c r="A927" s="13"/>
      <c r="B927" s="235"/>
      <c r="C927" s="236"/>
      <c r="D927" s="233" t="s">
        <v>238</v>
      </c>
      <c r="E927" s="237" t="s">
        <v>19</v>
      </c>
      <c r="F927" s="238" t="s">
        <v>1161</v>
      </c>
      <c r="G927" s="236"/>
      <c r="H927" s="237" t="s">
        <v>19</v>
      </c>
      <c r="I927" s="239"/>
      <c r="J927" s="236"/>
      <c r="K927" s="236"/>
      <c r="L927" s="240"/>
      <c r="M927" s="241"/>
      <c r="N927" s="242"/>
      <c r="O927" s="242"/>
      <c r="P927" s="242"/>
      <c r="Q927" s="242"/>
      <c r="R927" s="242"/>
      <c r="S927" s="242"/>
      <c r="T927" s="243"/>
      <c r="U927" s="13"/>
      <c r="V927" s="13"/>
      <c r="W927" s="13"/>
      <c r="X927" s="13"/>
      <c r="Y927" s="13"/>
      <c r="Z927" s="13"/>
      <c r="AA927" s="13"/>
      <c r="AB927" s="13"/>
      <c r="AC927" s="13"/>
      <c r="AD927" s="13"/>
      <c r="AE927" s="13"/>
      <c r="AT927" s="244" t="s">
        <v>238</v>
      </c>
      <c r="AU927" s="244" t="s">
        <v>78</v>
      </c>
      <c r="AV927" s="13" t="s">
        <v>76</v>
      </c>
      <c r="AW927" s="13" t="s">
        <v>31</v>
      </c>
      <c r="AX927" s="13" t="s">
        <v>69</v>
      </c>
      <c r="AY927" s="244" t="s">
        <v>225</v>
      </c>
    </row>
    <row r="928" s="14" customFormat="1">
      <c r="A928" s="14"/>
      <c r="B928" s="245"/>
      <c r="C928" s="246"/>
      <c r="D928" s="233" t="s">
        <v>238</v>
      </c>
      <c r="E928" s="247" t="s">
        <v>19</v>
      </c>
      <c r="F928" s="248" t="s">
        <v>1162</v>
      </c>
      <c r="G928" s="246"/>
      <c r="H928" s="249">
        <v>17.378</v>
      </c>
      <c r="I928" s="250"/>
      <c r="J928" s="246"/>
      <c r="K928" s="246"/>
      <c r="L928" s="251"/>
      <c r="M928" s="252"/>
      <c r="N928" s="253"/>
      <c r="O928" s="253"/>
      <c r="P928" s="253"/>
      <c r="Q928" s="253"/>
      <c r="R928" s="253"/>
      <c r="S928" s="253"/>
      <c r="T928" s="254"/>
      <c r="U928" s="14"/>
      <c r="V928" s="14"/>
      <c r="W928" s="14"/>
      <c r="X928" s="14"/>
      <c r="Y928" s="14"/>
      <c r="Z928" s="14"/>
      <c r="AA928" s="14"/>
      <c r="AB928" s="14"/>
      <c r="AC928" s="14"/>
      <c r="AD928" s="14"/>
      <c r="AE928" s="14"/>
      <c r="AT928" s="255" t="s">
        <v>238</v>
      </c>
      <c r="AU928" s="255" t="s">
        <v>78</v>
      </c>
      <c r="AV928" s="14" t="s">
        <v>78</v>
      </c>
      <c r="AW928" s="14" t="s">
        <v>31</v>
      </c>
      <c r="AX928" s="14" t="s">
        <v>76</v>
      </c>
      <c r="AY928" s="255" t="s">
        <v>225</v>
      </c>
    </row>
    <row r="929" s="2" customFormat="1" ht="16.5" customHeight="1">
      <c r="A929" s="39"/>
      <c r="B929" s="40"/>
      <c r="C929" s="278" t="s">
        <v>1163</v>
      </c>
      <c r="D929" s="278" t="s">
        <v>255</v>
      </c>
      <c r="E929" s="279" t="s">
        <v>1164</v>
      </c>
      <c r="F929" s="280" t="s">
        <v>1165</v>
      </c>
      <c r="G929" s="281" t="s">
        <v>1132</v>
      </c>
      <c r="H929" s="282">
        <v>4</v>
      </c>
      <c r="I929" s="283"/>
      <c r="J929" s="284">
        <f>ROUND(I929*H929,2)</f>
        <v>0</v>
      </c>
      <c r="K929" s="280" t="s">
        <v>249</v>
      </c>
      <c r="L929" s="285"/>
      <c r="M929" s="286" t="s">
        <v>19</v>
      </c>
      <c r="N929" s="287" t="s">
        <v>40</v>
      </c>
      <c r="O929" s="85"/>
      <c r="P929" s="224">
        <f>O929*H929</f>
        <v>0</v>
      </c>
      <c r="Q929" s="224">
        <v>0.0041999999999999997</v>
      </c>
      <c r="R929" s="224">
        <f>Q929*H929</f>
        <v>0.016799999999999999</v>
      </c>
      <c r="S929" s="224">
        <v>0</v>
      </c>
      <c r="T929" s="225">
        <f>S929*H929</f>
        <v>0</v>
      </c>
      <c r="U929" s="39"/>
      <c r="V929" s="39"/>
      <c r="W929" s="39"/>
      <c r="X929" s="39"/>
      <c r="Y929" s="39"/>
      <c r="Z929" s="39"/>
      <c r="AA929" s="39"/>
      <c r="AB929" s="39"/>
      <c r="AC929" s="39"/>
      <c r="AD929" s="39"/>
      <c r="AE929" s="39"/>
      <c r="AR929" s="226" t="s">
        <v>403</v>
      </c>
      <c r="AT929" s="226" t="s">
        <v>255</v>
      </c>
      <c r="AU929" s="226" t="s">
        <v>78</v>
      </c>
      <c r="AY929" s="18" t="s">
        <v>225</v>
      </c>
      <c r="BE929" s="227">
        <f>IF(N929="základní",J929,0)</f>
        <v>0</v>
      </c>
      <c r="BF929" s="227">
        <f>IF(N929="snížená",J929,0)</f>
        <v>0</v>
      </c>
      <c r="BG929" s="227">
        <f>IF(N929="zákl. přenesená",J929,0)</f>
        <v>0</v>
      </c>
      <c r="BH929" s="227">
        <f>IF(N929="sníž. přenesená",J929,0)</f>
        <v>0</v>
      </c>
      <c r="BI929" s="227">
        <f>IF(N929="nulová",J929,0)</f>
        <v>0</v>
      </c>
      <c r="BJ929" s="18" t="s">
        <v>76</v>
      </c>
      <c r="BK929" s="227">
        <f>ROUND(I929*H929,2)</f>
        <v>0</v>
      </c>
      <c r="BL929" s="18" t="s">
        <v>347</v>
      </c>
      <c r="BM929" s="226" t="s">
        <v>1166</v>
      </c>
    </row>
    <row r="930" s="2" customFormat="1" ht="16.5" customHeight="1">
      <c r="A930" s="39"/>
      <c r="B930" s="40"/>
      <c r="C930" s="278" t="s">
        <v>1167</v>
      </c>
      <c r="D930" s="278" t="s">
        <v>255</v>
      </c>
      <c r="E930" s="279" t="s">
        <v>1168</v>
      </c>
      <c r="F930" s="280" t="s">
        <v>1169</v>
      </c>
      <c r="G930" s="281" t="s">
        <v>1132</v>
      </c>
      <c r="H930" s="282">
        <v>8</v>
      </c>
      <c r="I930" s="283"/>
      <c r="J930" s="284">
        <f>ROUND(I930*H930,2)</f>
        <v>0</v>
      </c>
      <c r="K930" s="280" t="s">
        <v>249</v>
      </c>
      <c r="L930" s="285"/>
      <c r="M930" s="286" t="s">
        <v>19</v>
      </c>
      <c r="N930" s="287" t="s">
        <v>40</v>
      </c>
      <c r="O930" s="85"/>
      <c r="P930" s="224">
        <f>O930*H930</f>
        <v>0</v>
      </c>
      <c r="Q930" s="224">
        <v>0.00032000000000000003</v>
      </c>
      <c r="R930" s="224">
        <f>Q930*H930</f>
        <v>0.0025600000000000002</v>
      </c>
      <c r="S930" s="224">
        <v>0</v>
      </c>
      <c r="T930" s="225">
        <f>S930*H930</f>
        <v>0</v>
      </c>
      <c r="U930" s="39"/>
      <c r="V930" s="39"/>
      <c r="W930" s="39"/>
      <c r="X930" s="39"/>
      <c r="Y930" s="39"/>
      <c r="Z930" s="39"/>
      <c r="AA930" s="39"/>
      <c r="AB930" s="39"/>
      <c r="AC930" s="39"/>
      <c r="AD930" s="39"/>
      <c r="AE930" s="39"/>
      <c r="AR930" s="226" t="s">
        <v>403</v>
      </c>
      <c r="AT930" s="226" t="s">
        <v>255</v>
      </c>
      <c r="AU930" s="226" t="s">
        <v>78</v>
      </c>
      <c r="AY930" s="18" t="s">
        <v>225</v>
      </c>
      <c r="BE930" s="227">
        <f>IF(N930="základní",J930,0)</f>
        <v>0</v>
      </c>
      <c r="BF930" s="227">
        <f>IF(N930="snížená",J930,0)</f>
        <v>0</v>
      </c>
      <c r="BG930" s="227">
        <f>IF(N930="zákl. přenesená",J930,0)</f>
        <v>0</v>
      </c>
      <c r="BH930" s="227">
        <f>IF(N930="sníž. přenesená",J930,0)</f>
        <v>0</v>
      </c>
      <c r="BI930" s="227">
        <f>IF(N930="nulová",J930,0)</f>
        <v>0</v>
      </c>
      <c r="BJ930" s="18" t="s">
        <v>76</v>
      </c>
      <c r="BK930" s="227">
        <f>ROUND(I930*H930,2)</f>
        <v>0</v>
      </c>
      <c r="BL930" s="18" t="s">
        <v>347</v>
      </c>
      <c r="BM930" s="226" t="s">
        <v>1170</v>
      </c>
    </row>
    <row r="931" s="2" customFormat="1" ht="16.5" customHeight="1">
      <c r="A931" s="39"/>
      <c r="B931" s="40"/>
      <c r="C931" s="278" t="s">
        <v>1171</v>
      </c>
      <c r="D931" s="278" t="s">
        <v>255</v>
      </c>
      <c r="E931" s="279" t="s">
        <v>1172</v>
      </c>
      <c r="F931" s="280" t="s">
        <v>1173</v>
      </c>
      <c r="G931" s="281" t="s">
        <v>1132</v>
      </c>
      <c r="H931" s="282">
        <v>46</v>
      </c>
      <c r="I931" s="283"/>
      <c r="J931" s="284">
        <f>ROUND(I931*H931,2)</f>
        <v>0</v>
      </c>
      <c r="K931" s="280" t="s">
        <v>249</v>
      </c>
      <c r="L931" s="285"/>
      <c r="M931" s="286" t="s">
        <v>19</v>
      </c>
      <c r="N931" s="287" t="s">
        <v>40</v>
      </c>
      <c r="O931" s="85"/>
      <c r="P931" s="224">
        <f>O931*H931</f>
        <v>0</v>
      </c>
      <c r="Q931" s="224">
        <v>0.00025000000000000001</v>
      </c>
      <c r="R931" s="224">
        <f>Q931*H931</f>
        <v>0.0115</v>
      </c>
      <c r="S931" s="224">
        <v>0</v>
      </c>
      <c r="T931" s="225">
        <f>S931*H931</f>
        <v>0</v>
      </c>
      <c r="U931" s="39"/>
      <c r="V931" s="39"/>
      <c r="W931" s="39"/>
      <c r="X931" s="39"/>
      <c r="Y931" s="39"/>
      <c r="Z931" s="39"/>
      <c r="AA931" s="39"/>
      <c r="AB931" s="39"/>
      <c r="AC931" s="39"/>
      <c r="AD931" s="39"/>
      <c r="AE931" s="39"/>
      <c r="AR931" s="226" t="s">
        <v>403</v>
      </c>
      <c r="AT931" s="226" t="s">
        <v>255</v>
      </c>
      <c r="AU931" s="226" t="s">
        <v>78</v>
      </c>
      <c r="AY931" s="18" t="s">
        <v>225</v>
      </c>
      <c r="BE931" s="227">
        <f>IF(N931="základní",J931,0)</f>
        <v>0</v>
      </c>
      <c r="BF931" s="227">
        <f>IF(N931="snížená",J931,0)</f>
        <v>0</v>
      </c>
      <c r="BG931" s="227">
        <f>IF(N931="zákl. přenesená",J931,0)</f>
        <v>0</v>
      </c>
      <c r="BH931" s="227">
        <f>IF(N931="sníž. přenesená",J931,0)</f>
        <v>0</v>
      </c>
      <c r="BI931" s="227">
        <f>IF(N931="nulová",J931,0)</f>
        <v>0</v>
      </c>
      <c r="BJ931" s="18" t="s">
        <v>76</v>
      </c>
      <c r="BK931" s="227">
        <f>ROUND(I931*H931,2)</f>
        <v>0</v>
      </c>
      <c r="BL931" s="18" t="s">
        <v>347</v>
      </c>
      <c r="BM931" s="226" t="s">
        <v>1174</v>
      </c>
    </row>
    <row r="932" s="13" customFormat="1">
      <c r="A932" s="13"/>
      <c r="B932" s="235"/>
      <c r="C932" s="236"/>
      <c r="D932" s="233" t="s">
        <v>238</v>
      </c>
      <c r="E932" s="237" t="s">
        <v>19</v>
      </c>
      <c r="F932" s="238" t="s">
        <v>1175</v>
      </c>
      <c r="G932" s="236"/>
      <c r="H932" s="237" t="s">
        <v>19</v>
      </c>
      <c r="I932" s="239"/>
      <c r="J932" s="236"/>
      <c r="K932" s="236"/>
      <c r="L932" s="240"/>
      <c r="M932" s="241"/>
      <c r="N932" s="242"/>
      <c r="O932" s="242"/>
      <c r="P932" s="242"/>
      <c r="Q932" s="242"/>
      <c r="R932" s="242"/>
      <c r="S932" s="242"/>
      <c r="T932" s="243"/>
      <c r="U932" s="13"/>
      <c r="V932" s="13"/>
      <c r="W932" s="13"/>
      <c r="X932" s="13"/>
      <c r="Y932" s="13"/>
      <c r="Z932" s="13"/>
      <c r="AA932" s="13"/>
      <c r="AB932" s="13"/>
      <c r="AC932" s="13"/>
      <c r="AD932" s="13"/>
      <c r="AE932" s="13"/>
      <c r="AT932" s="244" t="s">
        <v>238</v>
      </c>
      <c r="AU932" s="244" t="s">
        <v>78</v>
      </c>
      <c r="AV932" s="13" t="s">
        <v>76</v>
      </c>
      <c r="AW932" s="13" t="s">
        <v>31</v>
      </c>
      <c r="AX932" s="13" t="s">
        <v>69</v>
      </c>
      <c r="AY932" s="244" t="s">
        <v>225</v>
      </c>
    </row>
    <row r="933" s="13" customFormat="1">
      <c r="A933" s="13"/>
      <c r="B933" s="235"/>
      <c r="C933" s="236"/>
      <c r="D933" s="233" t="s">
        <v>238</v>
      </c>
      <c r="E933" s="237" t="s">
        <v>19</v>
      </c>
      <c r="F933" s="238" t="s">
        <v>1176</v>
      </c>
      <c r="G933" s="236"/>
      <c r="H933" s="237" t="s">
        <v>19</v>
      </c>
      <c r="I933" s="239"/>
      <c r="J933" s="236"/>
      <c r="K933" s="236"/>
      <c r="L933" s="240"/>
      <c r="M933" s="241"/>
      <c r="N933" s="242"/>
      <c r="O933" s="242"/>
      <c r="P933" s="242"/>
      <c r="Q933" s="242"/>
      <c r="R933" s="242"/>
      <c r="S933" s="242"/>
      <c r="T933" s="243"/>
      <c r="U933" s="13"/>
      <c r="V933" s="13"/>
      <c r="W933" s="13"/>
      <c r="X933" s="13"/>
      <c r="Y933" s="13"/>
      <c r="Z933" s="13"/>
      <c r="AA933" s="13"/>
      <c r="AB933" s="13"/>
      <c r="AC933" s="13"/>
      <c r="AD933" s="13"/>
      <c r="AE933" s="13"/>
      <c r="AT933" s="244" t="s">
        <v>238</v>
      </c>
      <c r="AU933" s="244" t="s">
        <v>78</v>
      </c>
      <c r="AV933" s="13" t="s">
        <v>76</v>
      </c>
      <c r="AW933" s="13" t="s">
        <v>31</v>
      </c>
      <c r="AX933" s="13" t="s">
        <v>69</v>
      </c>
      <c r="AY933" s="244" t="s">
        <v>225</v>
      </c>
    </row>
    <row r="934" s="14" customFormat="1">
      <c r="A934" s="14"/>
      <c r="B934" s="245"/>
      <c r="C934" s="246"/>
      <c r="D934" s="233" t="s">
        <v>238</v>
      </c>
      <c r="E934" s="247" t="s">
        <v>19</v>
      </c>
      <c r="F934" s="248" t="s">
        <v>644</v>
      </c>
      <c r="G934" s="246"/>
      <c r="H934" s="249">
        <v>46</v>
      </c>
      <c r="I934" s="250"/>
      <c r="J934" s="246"/>
      <c r="K934" s="246"/>
      <c r="L934" s="251"/>
      <c r="M934" s="252"/>
      <c r="N934" s="253"/>
      <c r="O934" s="253"/>
      <c r="P934" s="253"/>
      <c r="Q934" s="253"/>
      <c r="R934" s="253"/>
      <c r="S934" s="253"/>
      <c r="T934" s="254"/>
      <c r="U934" s="14"/>
      <c r="V934" s="14"/>
      <c r="W934" s="14"/>
      <c r="X934" s="14"/>
      <c r="Y934" s="14"/>
      <c r="Z934" s="14"/>
      <c r="AA934" s="14"/>
      <c r="AB934" s="14"/>
      <c r="AC934" s="14"/>
      <c r="AD934" s="14"/>
      <c r="AE934" s="14"/>
      <c r="AT934" s="255" t="s">
        <v>238</v>
      </c>
      <c r="AU934" s="255" t="s">
        <v>78</v>
      </c>
      <c r="AV934" s="14" t="s">
        <v>78</v>
      </c>
      <c r="AW934" s="14" t="s">
        <v>31</v>
      </c>
      <c r="AX934" s="14" t="s">
        <v>76</v>
      </c>
      <c r="AY934" s="255" t="s">
        <v>225</v>
      </c>
    </row>
    <row r="935" s="2" customFormat="1" ht="16.5" customHeight="1">
      <c r="A935" s="39"/>
      <c r="B935" s="40"/>
      <c r="C935" s="278" t="s">
        <v>1177</v>
      </c>
      <c r="D935" s="278" t="s">
        <v>255</v>
      </c>
      <c r="E935" s="279" t="s">
        <v>1178</v>
      </c>
      <c r="F935" s="280" t="s">
        <v>1179</v>
      </c>
      <c r="G935" s="281" t="s">
        <v>1132</v>
      </c>
      <c r="H935" s="282">
        <v>12</v>
      </c>
      <c r="I935" s="283"/>
      <c r="J935" s="284">
        <f>ROUND(I935*H935,2)</f>
        <v>0</v>
      </c>
      <c r="K935" s="280" t="s">
        <v>249</v>
      </c>
      <c r="L935" s="285"/>
      <c r="M935" s="286" t="s">
        <v>19</v>
      </c>
      <c r="N935" s="287" t="s">
        <v>40</v>
      </c>
      <c r="O935" s="85"/>
      <c r="P935" s="224">
        <f>O935*H935</f>
        <v>0</v>
      </c>
      <c r="Q935" s="224">
        <v>9.0000000000000006E-05</v>
      </c>
      <c r="R935" s="224">
        <f>Q935*H935</f>
        <v>0.00108</v>
      </c>
      <c r="S935" s="224">
        <v>0</v>
      </c>
      <c r="T935" s="225">
        <f>S935*H935</f>
        <v>0</v>
      </c>
      <c r="U935" s="39"/>
      <c r="V935" s="39"/>
      <c r="W935" s="39"/>
      <c r="X935" s="39"/>
      <c r="Y935" s="39"/>
      <c r="Z935" s="39"/>
      <c r="AA935" s="39"/>
      <c r="AB935" s="39"/>
      <c r="AC935" s="39"/>
      <c r="AD935" s="39"/>
      <c r="AE935" s="39"/>
      <c r="AR935" s="226" t="s">
        <v>403</v>
      </c>
      <c r="AT935" s="226" t="s">
        <v>255</v>
      </c>
      <c r="AU935" s="226" t="s">
        <v>78</v>
      </c>
      <c r="AY935" s="18" t="s">
        <v>225</v>
      </c>
      <c r="BE935" s="227">
        <f>IF(N935="základní",J935,0)</f>
        <v>0</v>
      </c>
      <c r="BF935" s="227">
        <f>IF(N935="snížená",J935,0)</f>
        <v>0</v>
      </c>
      <c r="BG935" s="227">
        <f>IF(N935="zákl. přenesená",J935,0)</f>
        <v>0</v>
      </c>
      <c r="BH935" s="227">
        <f>IF(N935="sníž. přenesená",J935,0)</f>
        <v>0</v>
      </c>
      <c r="BI935" s="227">
        <f>IF(N935="nulová",J935,0)</f>
        <v>0</v>
      </c>
      <c r="BJ935" s="18" t="s">
        <v>76</v>
      </c>
      <c r="BK935" s="227">
        <f>ROUND(I935*H935,2)</f>
        <v>0</v>
      </c>
      <c r="BL935" s="18" t="s">
        <v>347</v>
      </c>
      <c r="BM935" s="226" t="s">
        <v>1180</v>
      </c>
    </row>
    <row r="936" s="13" customFormat="1">
      <c r="A936" s="13"/>
      <c r="B936" s="235"/>
      <c r="C936" s="236"/>
      <c r="D936" s="233" t="s">
        <v>238</v>
      </c>
      <c r="E936" s="237" t="s">
        <v>19</v>
      </c>
      <c r="F936" s="238" t="s">
        <v>1181</v>
      </c>
      <c r="G936" s="236"/>
      <c r="H936" s="237" t="s">
        <v>19</v>
      </c>
      <c r="I936" s="239"/>
      <c r="J936" s="236"/>
      <c r="K936" s="236"/>
      <c r="L936" s="240"/>
      <c r="M936" s="241"/>
      <c r="N936" s="242"/>
      <c r="O936" s="242"/>
      <c r="P936" s="242"/>
      <c r="Q936" s="242"/>
      <c r="R936" s="242"/>
      <c r="S936" s="242"/>
      <c r="T936" s="243"/>
      <c r="U936" s="13"/>
      <c r="V936" s="13"/>
      <c r="W936" s="13"/>
      <c r="X936" s="13"/>
      <c r="Y936" s="13"/>
      <c r="Z936" s="13"/>
      <c r="AA936" s="13"/>
      <c r="AB936" s="13"/>
      <c r="AC936" s="13"/>
      <c r="AD936" s="13"/>
      <c r="AE936" s="13"/>
      <c r="AT936" s="244" t="s">
        <v>238</v>
      </c>
      <c r="AU936" s="244" t="s">
        <v>78</v>
      </c>
      <c r="AV936" s="13" t="s">
        <v>76</v>
      </c>
      <c r="AW936" s="13" t="s">
        <v>31</v>
      </c>
      <c r="AX936" s="13" t="s">
        <v>69</v>
      </c>
      <c r="AY936" s="244" t="s">
        <v>225</v>
      </c>
    </row>
    <row r="937" s="14" customFormat="1">
      <c r="A937" s="14"/>
      <c r="B937" s="245"/>
      <c r="C937" s="246"/>
      <c r="D937" s="233" t="s">
        <v>238</v>
      </c>
      <c r="E937" s="247" t="s">
        <v>19</v>
      </c>
      <c r="F937" s="248" t="s">
        <v>1182</v>
      </c>
      <c r="G937" s="246"/>
      <c r="H937" s="249">
        <v>12</v>
      </c>
      <c r="I937" s="250"/>
      <c r="J937" s="246"/>
      <c r="K937" s="246"/>
      <c r="L937" s="251"/>
      <c r="M937" s="252"/>
      <c r="N937" s="253"/>
      <c r="O937" s="253"/>
      <c r="P937" s="253"/>
      <c r="Q937" s="253"/>
      <c r="R937" s="253"/>
      <c r="S937" s="253"/>
      <c r="T937" s="254"/>
      <c r="U937" s="14"/>
      <c r="V937" s="14"/>
      <c r="W937" s="14"/>
      <c r="X937" s="14"/>
      <c r="Y937" s="14"/>
      <c r="Z937" s="14"/>
      <c r="AA937" s="14"/>
      <c r="AB937" s="14"/>
      <c r="AC937" s="14"/>
      <c r="AD937" s="14"/>
      <c r="AE937" s="14"/>
      <c r="AT937" s="255" t="s">
        <v>238</v>
      </c>
      <c r="AU937" s="255" t="s">
        <v>78</v>
      </c>
      <c r="AV937" s="14" t="s">
        <v>78</v>
      </c>
      <c r="AW937" s="14" t="s">
        <v>31</v>
      </c>
      <c r="AX937" s="14" t="s">
        <v>76</v>
      </c>
      <c r="AY937" s="255" t="s">
        <v>225</v>
      </c>
    </row>
    <row r="938" s="2" customFormat="1" ht="16.5" customHeight="1">
      <c r="A938" s="39"/>
      <c r="B938" s="40"/>
      <c r="C938" s="215" t="s">
        <v>1183</v>
      </c>
      <c r="D938" s="215" t="s">
        <v>227</v>
      </c>
      <c r="E938" s="216" t="s">
        <v>1184</v>
      </c>
      <c r="F938" s="217" t="s">
        <v>1185</v>
      </c>
      <c r="G938" s="218" t="s">
        <v>1132</v>
      </c>
      <c r="H938" s="219">
        <v>12</v>
      </c>
      <c r="I938" s="220"/>
      <c r="J938" s="221">
        <f>ROUND(I938*H938,2)</f>
        <v>0</v>
      </c>
      <c r="K938" s="217" t="s">
        <v>249</v>
      </c>
      <c r="L938" s="45"/>
      <c r="M938" s="222" t="s">
        <v>19</v>
      </c>
      <c r="N938" s="223" t="s">
        <v>40</v>
      </c>
      <c r="O938" s="85"/>
      <c r="P938" s="224">
        <f>O938*H938</f>
        <v>0</v>
      </c>
      <c r="Q938" s="224">
        <v>0</v>
      </c>
      <c r="R938" s="224">
        <f>Q938*H938</f>
        <v>0</v>
      </c>
      <c r="S938" s="224">
        <v>0</v>
      </c>
      <c r="T938" s="225">
        <f>S938*H938</f>
        <v>0</v>
      </c>
      <c r="U938" s="39"/>
      <c r="V938" s="39"/>
      <c r="W938" s="39"/>
      <c r="X938" s="39"/>
      <c r="Y938" s="39"/>
      <c r="Z938" s="39"/>
      <c r="AA938" s="39"/>
      <c r="AB938" s="39"/>
      <c r="AC938" s="39"/>
      <c r="AD938" s="39"/>
      <c r="AE938" s="39"/>
      <c r="AR938" s="226" t="s">
        <v>347</v>
      </c>
      <c r="AT938" s="226" t="s">
        <v>227</v>
      </c>
      <c r="AU938" s="226" t="s">
        <v>78</v>
      </c>
      <c r="AY938" s="18" t="s">
        <v>225</v>
      </c>
      <c r="BE938" s="227">
        <f>IF(N938="základní",J938,0)</f>
        <v>0</v>
      </c>
      <c r="BF938" s="227">
        <f>IF(N938="snížená",J938,0)</f>
        <v>0</v>
      </c>
      <c r="BG938" s="227">
        <f>IF(N938="zákl. přenesená",J938,0)</f>
        <v>0</v>
      </c>
      <c r="BH938" s="227">
        <f>IF(N938="sníž. přenesená",J938,0)</f>
        <v>0</v>
      </c>
      <c r="BI938" s="227">
        <f>IF(N938="nulová",J938,0)</f>
        <v>0</v>
      </c>
      <c r="BJ938" s="18" t="s">
        <v>76</v>
      </c>
      <c r="BK938" s="227">
        <f>ROUND(I938*H938,2)</f>
        <v>0</v>
      </c>
      <c r="BL938" s="18" t="s">
        <v>347</v>
      </c>
      <c r="BM938" s="226" t="s">
        <v>1186</v>
      </c>
    </row>
    <row r="939" s="2" customFormat="1">
      <c r="A939" s="39"/>
      <c r="B939" s="40"/>
      <c r="C939" s="41"/>
      <c r="D939" s="228" t="s">
        <v>234</v>
      </c>
      <c r="E939" s="41"/>
      <c r="F939" s="229" t="s">
        <v>1187</v>
      </c>
      <c r="G939" s="41"/>
      <c r="H939" s="41"/>
      <c r="I939" s="230"/>
      <c r="J939" s="41"/>
      <c r="K939" s="41"/>
      <c r="L939" s="45"/>
      <c r="M939" s="231"/>
      <c r="N939" s="232"/>
      <c r="O939" s="85"/>
      <c r="P939" s="85"/>
      <c r="Q939" s="85"/>
      <c r="R939" s="85"/>
      <c r="S939" s="85"/>
      <c r="T939" s="86"/>
      <c r="U939" s="39"/>
      <c r="V939" s="39"/>
      <c r="W939" s="39"/>
      <c r="X939" s="39"/>
      <c r="Y939" s="39"/>
      <c r="Z939" s="39"/>
      <c r="AA939" s="39"/>
      <c r="AB939" s="39"/>
      <c r="AC939" s="39"/>
      <c r="AD939" s="39"/>
      <c r="AE939" s="39"/>
      <c r="AT939" s="18" t="s">
        <v>234</v>
      </c>
      <c r="AU939" s="18" t="s">
        <v>78</v>
      </c>
    </row>
    <row r="940" s="2" customFormat="1" ht="16.5" customHeight="1">
      <c r="A940" s="39"/>
      <c r="B940" s="40"/>
      <c r="C940" s="278" t="s">
        <v>1188</v>
      </c>
      <c r="D940" s="278" t="s">
        <v>255</v>
      </c>
      <c r="E940" s="279" t="s">
        <v>1189</v>
      </c>
      <c r="F940" s="280" t="s">
        <v>1190</v>
      </c>
      <c r="G940" s="281" t="s">
        <v>1132</v>
      </c>
      <c r="H940" s="282">
        <v>12</v>
      </c>
      <c r="I940" s="283"/>
      <c r="J940" s="284">
        <f>ROUND(I940*H940,2)</f>
        <v>0</v>
      </c>
      <c r="K940" s="280" t="s">
        <v>249</v>
      </c>
      <c r="L940" s="285"/>
      <c r="M940" s="286" t="s">
        <v>19</v>
      </c>
      <c r="N940" s="287" t="s">
        <v>40</v>
      </c>
      <c r="O940" s="85"/>
      <c r="P940" s="224">
        <f>O940*H940</f>
        <v>0</v>
      </c>
      <c r="Q940" s="224">
        <v>0.0022000000000000001</v>
      </c>
      <c r="R940" s="224">
        <f>Q940*H940</f>
        <v>0.0264</v>
      </c>
      <c r="S940" s="224">
        <v>0</v>
      </c>
      <c r="T940" s="225">
        <f>S940*H940</f>
        <v>0</v>
      </c>
      <c r="U940" s="39"/>
      <c r="V940" s="39"/>
      <c r="W940" s="39"/>
      <c r="X940" s="39"/>
      <c r="Y940" s="39"/>
      <c r="Z940" s="39"/>
      <c r="AA940" s="39"/>
      <c r="AB940" s="39"/>
      <c r="AC940" s="39"/>
      <c r="AD940" s="39"/>
      <c r="AE940" s="39"/>
      <c r="AR940" s="226" t="s">
        <v>403</v>
      </c>
      <c r="AT940" s="226" t="s">
        <v>255</v>
      </c>
      <c r="AU940" s="226" t="s">
        <v>78</v>
      </c>
      <c r="AY940" s="18" t="s">
        <v>225</v>
      </c>
      <c r="BE940" s="227">
        <f>IF(N940="základní",J940,0)</f>
        <v>0</v>
      </c>
      <c r="BF940" s="227">
        <f>IF(N940="snížená",J940,0)</f>
        <v>0</v>
      </c>
      <c r="BG940" s="227">
        <f>IF(N940="zákl. přenesená",J940,0)</f>
        <v>0</v>
      </c>
      <c r="BH940" s="227">
        <f>IF(N940="sníž. přenesená",J940,0)</f>
        <v>0</v>
      </c>
      <c r="BI940" s="227">
        <f>IF(N940="nulová",J940,0)</f>
        <v>0</v>
      </c>
      <c r="BJ940" s="18" t="s">
        <v>76</v>
      </c>
      <c r="BK940" s="227">
        <f>ROUND(I940*H940,2)</f>
        <v>0</v>
      </c>
      <c r="BL940" s="18" t="s">
        <v>347</v>
      </c>
      <c r="BM940" s="226" t="s">
        <v>1191</v>
      </c>
    </row>
    <row r="941" s="13" customFormat="1">
      <c r="A941" s="13"/>
      <c r="B941" s="235"/>
      <c r="C941" s="236"/>
      <c r="D941" s="233" t="s">
        <v>238</v>
      </c>
      <c r="E941" s="237" t="s">
        <v>19</v>
      </c>
      <c r="F941" s="238" t="s">
        <v>1181</v>
      </c>
      <c r="G941" s="236"/>
      <c r="H941" s="237" t="s">
        <v>19</v>
      </c>
      <c r="I941" s="239"/>
      <c r="J941" s="236"/>
      <c r="K941" s="236"/>
      <c r="L941" s="240"/>
      <c r="M941" s="241"/>
      <c r="N941" s="242"/>
      <c r="O941" s="242"/>
      <c r="P941" s="242"/>
      <c r="Q941" s="242"/>
      <c r="R941" s="242"/>
      <c r="S941" s="242"/>
      <c r="T941" s="243"/>
      <c r="U941" s="13"/>
      <c r="V941" s="13"/>
      <c r="W941" s="13"/>
      <c r="X941" s="13"/>
      <c r="Y941" s="13"/>
      <c r="Z941" s="13"/>
      <c r="AA941" s="13"/>
      <c r="AB941" s="13"/>
      <c r="AC941" s="13"/>
      <c r="AD941" s="13"/>
      <c r="AE941" s="13"/>
      <c r="AT941" s="244" t="s">
        <v>238</v>
      </c>
      <c r="AU941" s="244" t="s">
        <v>78</v>
      </c>
      <c r="AV941" s="13" t="s">
        <v>76</v>
      </c>
      <c r="AW941" s="13" t="s">
        <v>31</v>
      </c>
      <c r="AX941" s="13" t="s">
        <v>69</v>
      </c>
      <c r="AY941" s="244" t="s">
        <v>225</v>
      </c>
    </row>
    <row r="942" s="14" customFormat="1">
      <c r="A942" s="14"/>
      <c r="B942" s="245"/>
      <c r="C942" s="246"/>
      <c r="D942" s="233" t="s">
        <v>238</v>
      </c>
      <c r="E942" s="247" t="s">
        <v>19</v>
      </c>
      <c r="F942" s="248" t="s">
        <v>1182</v>
      </c>
      <c r="G942" s="246"/>
      <c r="H942" s="249">
        <v>12</v>
      </c>
      <c r="I942" s="250"/>
      <c r="J942" s="246"/>
      <c r="K942" s="246"/>
      <c r="L942" s="251"/>
      <c r="M942" s="252"/>
      <c r="N942" s="253"/>
      <c r="O942" s="253"/>
      <c r="P942" s="253"/>
      <c r="Q942" s="253"/>
      <c r="R942" s="253"/>
      <c r="S942" s="253"/>
      <c r="T942" s="254"/>
      <c r="U942" s="14"/>
      <c r="V942" s="14"/>
      <c r="W942" s="14"/>
      <c r="X942" s="14"/>
      <c r="Y942" s="14"/>
      <c r="Z942" s="14"/>
      <c r="AA942" s="14"/>
      <c r="AB942" s="14"/>
      <c r="AC942" s="14"/>
      <c r="AD942" s="14"/>
      <c r="AE942" s="14"/>
      <c r="AT942" s="255" t="s">
        <v>238</v>
      </c>
      <c r="AU942" s="255" t="s">
        <v>78</v>
      </c>
      <c r="AV942" s="14" t="s">
        <v>78</v>
      </c>
      <c r="AW942" s="14" t="s">
        <v>31</v>
      </c>
      <c r="AX942" s="14" t="s">
        <v>76</v>
      </c>
      <c r="AY942" s="255" t="s">
        <v>225</v>
      </c>
    </row>
    <row r="943" s="2" customFormat="1" ht="24.15" customHeight="1">
      <c r="A943" s="39"/>
      <c r="B943" s="40"/>
      <c r="C943" s="215" t="s">
        <v>1192</v>
      </c>
      <c r="D943" s="215" t="s">
        <v>227</v>
      </c>
      <c r="E943" s="216" t="s">
        <v>1193</v>
      </c>
      <c r="F943" s="217" t="s">
        <v>1194</v>
      </c>
      <c r="G943" s="218" t="s">
        <v>326</v>
      </c>
      <c r="H943" s="219">
        <v>32</v>
      </c>
      <c r="I943" s="220"/>
      <c r="J943" s="221">
        <f>ROUND(I943*H943,2)</f>
        <v>0</v>
      </c>
      <c r="K943" s="217" t="s">
        <v>249</v>
      </c>
      <c r="L943" s="45"/>
      <c r="M943" s="222" t="s">
        <v>19</v>
      </c>
      <c r="N943" s="223" t="s">
        <v>40</v>
      </c>
      <c r="O943" s="85"/>
      <c r="P943" s="224">
        <f>O943*H943</f>
        <v>0</v>
      </c>
      <c r="Q943" s="224">
        <v>0</v>
      </c>
      <c r="R943" s="224">
        <f>Q943*H943</f>
        <v>0</v>
      </c>
      <c r="S943" s="224">
        <v>0.00062</v>
      </c>
      <c r="T943" s="225">
        <f>S943*H943</f>
        <v>0.01984</v>
      </c>
      <c r="U943" s="39"/>
      <c r="V943" s="39"/>
      <c r="W943" s="39"/>
      <c r="X943" s="39"/>
      <c r="Y943" s="39"/>
      <c r="Z943" s="39"/>
      <c r="AA943" s="39"/>
      <c r="AB943" s="39"/>
      <c r="AC943" s="39"/>
      <c r="AD943" s="39"/>
      <c r="AE943" s="39"/>
      <c r="AR943" s="226" t="s">
        <v>347</v>
      </c>
      <c r="AT943" s="226" t="s">
        <v>227</v>
      </c>
      <c r="AU943" s="226" t="s">
        <v>78</v>
      </c>
      <c r="AY943" s="18" t="s">
        <v>225</v>
      </c>
      <c r="BE943" s="227">
        <f>IF(N943="základní",J943,0)</f>
        <v>0</v>
      </c>
      <c r="BF943" s="227">
        <f>IF(N943="snížená",J943,0)</f>
        <v>0</v>
      </c>
      <c r="BG943" s="227">
        <f>IF(N943="zákl. přenesená",J943,0)</f>
        <v>0</v>
      </c>
      <c r="BH943" s="227">
        <f>IF(N943="sníž. přenesená",J943,0)</f>
        <v>0</v>
      </c>
      <c r="BI943" s="227">
        <f>IF(N943="nulová",J943,0)</f>
        <v>0</v>
      </c>
      <c r="BJ943" s="18" t="s">
        <v>76</v>
      </c>
      <c r="BK943" s="227">
        <f>ROUND(I943*H943,2)</f>
        <v>0</v>
      </c>
      <c r="BL943" s="18" t="s">
        <v>347</v>
      </c>
      <c r="BM943" s="226" t="s">
        <v>1195</v>
      </c>
    </row>
    <row r="944" s="2" customFormat="1">
      <c r="A944" s="39"/>
      <c r="B944" s="40"/>
      <c r="C944" s="41"/>
      <c r="D944" s="228" t="s">
        <v>234</v>
      </c>
      <c r="E944" s="41"/>
      <c r="F944" s="229" t="s">
        <v>1196</v>
      </c>
      <c r="G944" s="41"/>
      <c r="H944" s="41"/>
      <c r="I944" s="230"/>
      <c r="J944" s="41"/>
      <c r="K944" s="41"/>
      <c r="L944" s="45"/>
      <c r="M944" s="231"/>
      <c r="N944" s="232"/>
      <c r="O944" s="85"/>
      <c r="P944" s="85"/>
      <c r="Q944" s="85"/>
      <c r="R944" s="85"/>
      <c r="S944" s="85"/>
      <c r="T944" s="86"/>
      <c r="U944" s="39"/>
      <c r="V944" s="39"/>
      <c r="W944" s="39"/>
      <c r="X944" s="39"/>
      <c r="Y944" s="39"/>
      <c r="Z944" s="39"/>
      <c r="AA944" s="39"/>
      <c r="AB944" s="39"/>
      <c r="AC944" s="39"/>
      <c r="AD944" s="39"/>
      <c r="AE944" s="39"/>
      <c r="AT944" s="18" t="s">
        <v>234</v>
      </c>
      <c r="AU944" s="18" t="s">
        <v>78</v>
      </c>
    </row>
    <row r="945" s="14" customFormat="1">
      <c r="A945" s="14"/>
      <c r="B945" s="245"/>
      <c r="C945" s="246"/>
      <c r="D945" s="233" t="s">
        <v>238</v>
      </c>
      <c r="E945" s="247" t="s">
        <v>19</v>
      </c>
      <c r="F945" s="248" t="s">
        <v>1197</v>
      </c>
      <c r="G945" s="246"/>
      <c r="H945" s="249">
        <v>32</v>
      </c>
      <c r="I945" s="250"/>
      <c r="J945" s="246"/>
      <c r="K945" s="246"/>
      <c r="L945" s="251"/>
      <c r="M945" s="252"/>
      <c r="N945" s="253"/>
      <c r="O945" s="253"/>
      <c r="P945" s="253"/>
      <c r="Q945" s="253"/>
      <c r="R945" s="253"/>
      <c r="S945" s="253"/>
      <c r="T945" s="254"/>
      <c r="U945" s="14"/>
      <c r="V945" s="14"/>
      <c r="W945" s="14"/>
      <c r="X945" s="14"/>
      <c r="Y945" s="14"/>
      <c r="Z945" s="14"/>
      <c r="AA945" s="14"/>
      <c r="AB945" s="14"/>
      <c r="AC945" s="14"/>
      <c r="AD945" s="14"/>
      <c r="AE945" s="14"/>
      <c r="AT945" s="255" t="s">
        <v>238</v>
      </c>
      <c r="AU945" s="255" t="s">
        <v>78</v>
      </c>
      <c r="AV945" s="14" t="s">
        <v>78</v>
      </c>
      <c r="AW945" s="14" t="s">
        <v>31</v>
      </c>
      <c r="AX945" s="14" t="s">
        <v>76</v>
      </c>
      <c r="AY945" s="255" t="s">
        <v>225</v>
      </c>
    </row>
    <row r="946" s="2" customFormat="1" ht="24.15" customHeight="1">
      <c r="A946" s="39"/>
      <c r="B946" s="40"/>
      <c r="C946" s="215" t="s">
        <v>1198</v>
      </c>
      <c r="D946" s="215" t="s">
        <v>227</v>
      </c>
      <c r="E946" s="216" t="s">
        <v>1199</v>
      </c>
      <c r="F946" s="217" t="s">
        <v>1200</v>
      </c>
      <c r="G946" s="218" t="s">
        <v>326</v>
      </c>
      <c r="H946" s="219">
        <v>91.900000000000006</v>
      </c>
      <c r="I946" s="220"/>
      <c r="J946" s="221">
        <f>ROUND(I946*H946,2)</f>
        <v>0</v>
      </c>
      <c r="K946" s="217" t="s">
        <v>249</v>
      </c>
      <c r="L946" s="45"/>
      <c r="M946" s="222" t="s">
        <v>19</v>
      </c>
      <c r="N946" s="223" t="s">
        <v>40</v>
      </c>
      <c r="O946" s="85"/>
      <c r="P946" s="224">
        <f>O946*H946</f>
        <v>0</v>
      </c>
      <c r="Q946" s="224">
        <v>0</v>
      </c>
      <c r="R946" s="224">
        <f>Q946*H946</f>
        <v>0</v>
      </c>
      <c r="S946" s="224">
        <v>0.00062</v>
      </c>
      <c r="T946" s="225">
        <f>S946*H946</f>
        <v>0.056978000000000001</v>
      </c>
      <c r="U946" s="39"/>
      <c r="V946" s="39"/>
      <c r="W946" s="39"/>
      <c r="X946" s="39"/>
      <c r="Y946" s="39"/>
      <c r="Z946" s="39"/>
      <c r="AA946" s="39"/>
      <c r="AB946" s="39"/>
      <c r="AC946" s="39"/>
      <c r="AD946" s="39"/>
      <c r="AE946" s="39"/>
      <c r="AR946" s="226" t="s">
        <v>347</v>
      </c>
      <c r="AT946" s="226" t="s">
        <v>227</v>
      </c>
      <c r="AU946" s="226" t="s">
        <v>78</v>
      </c>
      <c r="AY946" s="18" t="s">
        <v>225</v>
      </c>
      <c r="BE946" s="227">
        <f>IF(N946="základní",J946,0)</f>
        <v>0</v>
      </c>
      <c r="BF946" s="227">
        <f>IF(N946="snížená",J946,0)</f>
        <v>0</v>
      </c>
      <c r="BG946" s="227">
        <f>IF(N946="zákl. přenesená",J946,0)</f>
        <v>0</v>
      </c>
      <c r="BH946" s="227">
        <f>IF(N946="sníž. přenesená",J946,0)</f>
        <v>0</v>
      </c>
      <c r="BI946" s="227">
        <f>IF(N946="nulová",J946,0)</f>
        <v>0</v>
      </c>
      <c r="BJ946" s="18" t="s">
        <v>76</v>
      </c>
      <c r="BK946" s="227">
        <f>ROUND(I946*H946,2)</f>
        <v>0</v>
      </c>
      <c r="BL946" s="18" t="s">
        <v>347</v>
      </c>
      <c r="BM946" s="226" t="s">
        <v>1201</v>
      </c>
    </row>
    <row r="947" s="2" customFormat="1">
      <c r="A947" s="39"/>
      <c r="B947" s="40"/>
      <c r="C947" s="41"/>
      <c r="D947" s="228" t="s">
        <v>234</v>
      </c>
      <c r="E947" s="41"/>
      <c r="F947" s="229" t="s">
        <v>1202</v>
      </c>
      <c r="G947" s="41"/>
      <c r="H947" s="41"/>
      <c r="I947" s="230"/>
      <c r="J947" s="41"/>
      <c r="K947" s="41"/>
      <c r="L947" s="45"/>
      <c r="M947" s="231"/>
      <c r="N947" s="232"/>
      <c r="O947" s="85"/>
      <c r="P947" s="85"/>
      <c r="Q947" s="85"/>
      <c r="R947" s="85"/>
      <c r="S947" s="85"/>
      <c r="T947" s="86"/>
      <c r="U947" s="39"/>
      <c r="V947" s="39"/>
      <c r="W947" s="39"/>
      <c r="X947" s="39"/>
      <c r="Y947" s="39"/>
      <c r="Z947" s="39"/>
      <c r="AA947" s="39"/>
      <c r="AB947" s="39"/>
      <c r="AC947" s="39"/>
      <c r="AD947" s="39"/>
      <c r="AE947" s="39"/>
      <c r="AT947" s="18" t="s">
        <v>234</v>
      </c>
      <c r="AU947" s="18" t="s">
        <v>78</v>
      </c>
    </row>
    <row r="948" s="14" customFormat="1">
      <c r="A948" s="14"/>
      <c r="B948" s="245"/>
      <c r="C948" s="246"/>
      <c r="D948" s="233" t="s">
        <v>238</v>
      </c>
      <c r="E948" s="247" t="s">
        <v>19</v>
      </c>
      <c r="F948" s="248" t="s">
        <v>1203</v>
      </c>
      <c r="G948" s="246"/>
      <c r="H948" s="249">
        <v>91.900000000000006</v>
      </c>
      <c r="I948" s="250"/>
      <c r="J948" s="246"/>
      <c r="K948" s="246"/>
      <c r="L948" s="251"/>
      <c r="M948" s="252"/>
      <c r="N948" s="253"/>
      <c r="O948" s="253"/>
      <c r="P948" s="253"/>
      <c r="Q948" s="253"/>
      <c r="R948" s="253"/>
      <c r="S948" s="253"/>
      <c r="T948" s="254"/>
      <c r="U948" s="14"/>
      <c r="V948" s="14"/>
      <c r="W948" s="14"/>
      <c r="X948" s="14"/>
      <c r="Y948" s="14"/>
      <c r="Z948" s="14"/>
      <c r="AA948" s="14"/>
      <c r="AB948" s="14"/>
      <c r="AC948" s="14"/>
      <c r="AD948" s="14"/>
      <c r="AE948" s="14"/>
      <c r="AT948" s="255" t="s">
        <v>238</v>
      </c>
      <c r="AU948" s="255" t="s">
        <v>78</v>
      </c>
      <c r="AV948" s="14" t="s">
        <v>78</v>
      </c>
      <c r="AW948" s="14" t="s">
        <v>31</v>
      </c>
      <c r="AX948" s="14" t="s">
        <v>76</v>
      </c>
      <c r="AY948" s="255" t="s">
        <v>225</v>
      </c>
    </row>
    <row r="949" s="2" customFormat="1" ht="16.5" customHeight="1">
      <c r="A949" s="39"/>
      <c r="B949" s="40"/>
      <c r="C949" s="215" t="s">
        <v>1204</v>
      </c>
      <c r="D949" s="215" t="s">
        <v>227</v>
      </c>
      <c r="E949" s="216" t="s">
        <v>1205</v>
      </c>
      <c r="F949" s="217" t="s">
        <v>1206</v>
      </c>
      <c r="G949" s="218" t="s">
        <v>1132</v>
      </c>
      <c r="H949" s="219">
        <v>12</v>
      </c>
      <c r="I949" s="220"/>
      <c r="J949" s="221">
        <f>ROUND(I949*H949,2)</f>
        <v>0</v>
      </c>
      <c r="K949" s="217" t="s">
        <v>249</v>
      </c>
      <c r="L949" s="45"/>
      <c r="M949" s="222" t="s">
        <v>19</v>
      </c>
      <c r="N949" s="223" t="s">
        <v>40</v>
      </c>
      <c r="O949" s="85"/>
      <c r="P949" s="224">
        <f>O949*H949</f>
        <v>0</v>
      </c>
      <c r="Q949" s="224">
        <v>0</v>
      </c>
      <c r="R949" s="224">
        <f>Q949*H949</f>
        <v>0</v>
      </c>
      <c r="S949" s="224">
        <v>0.00025000000000000001</v>
      </c>
      <c r="T949" s="225">
        <f>S949*H949</f>
        <v>0.0030000000000000001</v>
      </c>
      <c r="U949" s="39"/>
      <c r="V949" s="39"/>
      <c r="W949" s="39"/>
      <c r="X949" s="39"/>
      <c r="Y949" s="39"/>
      <c r="Z949" s="39"/>
      <c r="AA949" s="39"/>
      <c r="AB949" s="39"/>
      <c r="AC949" s="39"/>
      <c r="AD949" s="39"/>
      <c r="AE949" s="39"/>
      <c r="AR949" s="226" t="s">
        <v>347</v>
      </c>
      <c r="AT949" s="226" t="s">
        <v>227</v>
      </c>
      <c r="AU949" s="226" t="s">
        <v>78</v>
      </c>
      <c r="AY949" s="18" t="s">
        <v>225</v>
      </c>
      <c r="BE949" s="227">
        <f>IF(N949="základní",J949,0)</f>
        <v>0</v>
      </c>
      <c r="BF949" s="227">
        <f>IF(N949="snížená",J949,0)</f>
        <v>0</v>
      </c>
      <c r="BG949" s="227">
        <f>IF(N949="zákl. přenesená",J949,0)</f>
        <v>0</v>
      </c>
      <c r="BH949" s="227">
        <f>IF(N949="sníž. přenesená",J949,0)</f>
        <v>0</v>
      </c>
      <c r="BI949" s="227">
        <f>IF(N949="nulová",J949,0)</f>
        <v>0</v>
      </c>
      <c r="BJ949" s="18" t="s">
        <v>76</v>
      </c>
      <c r="BK949" s="227">
        <f>ROUND(I949*H949,2)</f>
        <v>0</v>
      </c>
      <c r="BL949" s="18" t="s">
        <v>347</v>
      </c>
      <c r="BM949" s="226" t="s">
        <v>1207</v>
      </c>
    </row>
    <row r="950" s="2" customFormat="1">
      <c r="A950" s="39"/>
      <c r="B950" s="40"/>
      <c r="C950" s="41"/>
      <c r="D950" s="228" t="s">
        <v>234</v>
      </c>
      <c r="E950" s="41"/>
      <c r="F950" s="229" t="s">
        <v>1208</v>
      </c>
      <c r="G950" s="41"/>
      <c r="H950" s="41"/>
      <c r="I950" s="230"/>
      <c r="J950" s="41"/>
      <c r="K950" s="41"/>
      <c r="L950" s="45"/>
      <c r="M950" s="231"/>
      <c r="N950" s="232"/>
      <c r="O950" s="85"/>
      <c r="P950" s="85"/>
      <c r="Q950" s="85"/>
      <c r="R950" s="85"/>
      <c r="S950" s="85"/>
      <c r="T950" s="86"/>
      <c r="U950" s="39"/>
      <c r="V950" s="39"/>
      <c r="W950" s="39"/>
      <c r="X950" s="39"/>
      <c r="Y950" s="39"/>
      <c r="Z950" s="39"/>
      <c r="AA950" s="39"/>
      <c r="AB950" s="39"/>
      <c r="AC950" s="39"/>
      <c r="AD950" s="39"/>
      <c r="AE950" s="39"/>
      <c r="AT950" s="18" t="s">
        <v>234</v>
      </c>
      <c r="AU950" s="18" t="s">
        <v>78</v>
      </c>
    </row>
    <row r="951" s="2" customFormat="1" ht="16.5" customHeight="1">
      <c r="A951" s="39"/>
      <c r="B951" s="40"/>
      <c r="C951" s="215" t="s">
        <v>1209</v>
      </c>
      <c r="D951" s="215" t="s">
        <v>227</v>
      </c>
      <c r="E951" s="216" t="s">
        <v>1210</v>
      </c>
      <c r="F951" s="217" t="s">
        <v>1211</v>
      </c>
      <c r="G951" s="218" t="s">
        <v>1132</v>
      </c>
      <c r="H951" s="219">
        <v>46</v>
      </c>
      <c r="I951" s="220"/>
      <c r="J951" s="221">
        <f>ROUND(I951*H951,2)</f>
        <v>0</v>
      </c>
      <c r="K951" s="217" t="s">
        <v>249</v>
      </c>
      <c r="L951" s="45"/>
      <c r="M951" s="222" t="s">
        <v>19</v>
      </c>
      <c r="N951" s="223" t="s">
        <v>40</v>
      </c>
      <c r="O951" s="85"/>
      <c r="P951" s="224">
        <f>O951*H951</f>
        <v>0</v>
      </c>
      <c r="Q951" s="224">
        <v>0</v>
      </c>
      <c r="R951" s="224">
        <f>Q951*H951</f>
        <v>0</v>
      </c>
      <c r="S951" s="224">
        <v>0.00027999999999999998</v>
      </c>
      <c r="T951" s="225">
        <f>S951*H951</f>
        <v>0.012879999999999999</v>
      </c>
      <c r="U951" s="39"/>
      <c r="V951" s="39"/>
      <c r="W951" s="39"/>
      <c r="X951" s="39"/>
      <c r="Y951" s="39"/>
      <c r="Z951" s="39"/>
      <c r="AA951" s="39"/>
      <c r="AB951" s="39"/>
      <c r="AC951" s="39"/>
      <c r="AD951" s="39"/>
      <c r="AE951" s="39"/>
      <c r="AR951" s="226" t="s">
        <v>347</v>
      </c>
      <c r="AT951" s="226" t="s">
        <v>227</v>
      </c>
      <c r="AU951" s="226" t="s">
        <v>78</v>
      </c>
      <c r="AY951" s="18" t="s">
        <v>225</v>
      </c>
      <c r="BE951" s="227">
        <f>IF(N951="základní",J951,0)</f>
        <v>0</v>
      </c>
      <c r="BF951" s="227">
        <f>IF(N951="snížená",J951,0)</f>
        <v>0</v>
      </c>
      <c r="BG951" s="227">
        <f>IF(N951="zákl. přenesená",J951,0)</f>
        <v>0</v>
      </c>
      <c r="BH951" s="227">
        <f>IF(N951="sníž. přenesená",J951,0)</f>
        <v>0</v>
      </c>
      <c r="BI951" s="227">
        <f>IF(N951="nulová",J951,0)</f>
        <v>0</v>
      </c>
      <c r="BJ951" s="18" t="s">
        <v>76</v>
      </c>
      <c r="BK951" s="227">
        <f>ROUND(I951*H951,2)</f>
        <v>0</v>
      </c>
      <c r="BL951" s="18" t="s">
        <v>347</v>
      </c>
      <c r="BM951" s="226" t="s">
        <v>1212</v>
      </c>
    </row>
    <row r="952" s="2" customFormat="1">
      <c r="A952" s="39"/>
      <c r="B952" s="40"/>
      <c r="C952" s="41"/>
      <c r="D952" s="228" t="s">
        <v>234</v>
      </c>
      <c r="E952" s="41"/>
      <c r="F952" s="229" t="s">
        <v>1213</v>
      </c>
      <c r="G952" s="41"/>
      <c r="H952" s="41"/>
      <c r="I952" s="230"/>
      <c r="J952" s="41"/>
      <c r="K952" s="41"/>
      <c r="L952" s="45"/>
      <c r="M952" s="231"/>
      <c r="N952" s="232"/>
      <c r="O952" s="85"/>
      <c r="P952" s="85"/>
      <c r="Q952" s="85"/>
      <c r="R952" s="85"/>
      <c r="S952" s="85"/>
      <c r="T952" s="86"/>
      <c r="U952" s="39"/>
      <c r="V952" s="39"/>
      <c r="W952" s="39"/>
      <c r="X952" s="39"/>
      <c r="Y952" s="39"/>
      <c r="Z952" s="39"/>
      <c r="AA952" s="39"/>
      <c r="AB952" s="39"/>
      <c r="AC952" s="39"/>
      <c r="AD952" s="39"/>
      <c r="AE952" s="39"/>
      <c r="AT952" s="18" t="s">
        <v>234</v>
      </c>
      <c r="AU952" s="18" t="s">
        <v>78</v>
      </c>
    </row>
    <row r="953" s="2" customFormat="1" ht="16.5" customHeight="1">
      <c r="A953" s="39"/>
      <c r="B953" s="40"/>
      <c r="C953" s="215" t="s">
        <v>1214</v>
      </c>
      <c r="D953" s="215" t="s">
        <v>227</v>
      </c>
      <c r="E953" s="216" t="s">
        <v>1215</v>
      </c>
      <c r="F953" s="217" t="s">
        <v>1216</v>
      </c>
      <c r="G953" s="218" t="s">
        <v>1132</v>
      </c>
      <c r="H953" s="219">
        <v>4</v>
      </c>
      <c r="I953" s="220"/>
      <c r="J953" s="221">
        <f>ROUND(I953*H953,2)</f>
        <v>0</v>
      </c>
      <c r="K953" s="217" t="s">
        <v>249</v>
      </c>
      <c r="L953" s="45"/>
      <c r="M953" s="222" t="s">
        <v>19</v>
      </c>
      <c r="N953" s="223" t="s">
        <v>40</v>
      </c>
      <c r="O953" s="85"/>
      <c r="P953" s="224">
        <f>O953*H953</f>
        <v>0</v>
      </c>
      <c r="Q953" s="224">
        <v>0</v>
      </c>
      <c r="R953" s="224">
        <f>Q953*H953</f>
        <v>0</v>
      </c>
      <c r="S953" s="224">
        <v>0.0022100000000000002</v>
      </c>
      <c r="T953" s="225">
        <f>S953*H953</f>
        <v>0.0088400000000000006</v>
      </c>
      <c r="U953" s="39"/>
      <c r="V953" s="39"/>
      <c r="W953" s="39"/>
      <c r="X953" s="39"/>
      <c r="Y953" s="39"/>
      <c r="Z953" s="39"/>
      <c r="AA953" s="39"/>
      <c r="AB953" s="39"/>
      <c r="AC953" s="39"/>
      <c r="AD953" s="39"/>
      <c r="AE953" s="39"/>
      <c r="AR953" s="226" t="s">
        <v>347</v>
      </c>
      <c r="AT953" s="226" t="s">
        <v>227</v>
      </c>
      <c r="AU953" s="226" t="s">
        <v>78</v>
      </c>
      <c r="AY953" s="18" t="s">
        <v>225</v>
      </c>
      <c r="BE953" s="227">
        <f>IF(N953="základní",J953,0)</f>
        <v>0</v>
      </c>
      <c r="BF953" s="227">
        <f>IF(N953="snížená",J953,0)</f>
        <v>0</v>
      </c>
      <c r="BG953" s="227">
        <f>IF(N953="zákl. přenesená",J953,0)</f>
        <v>0</v>
      </c>
      <c r="BH953" s="227">
        <f>IF(N953="sníž. přenesená",J953,0)</f>
        <v>0</v>
      </c>
      <c r="BI953" s="227">
        <f>IF(N953="nulová",J953,0)</f>
        <v>0</v>
      </c>
      <c r="BJ953" s="18" t="s">
        <v>76</v>
      </c>
      <c r="BK953" s="227">
        <f>ROUND(I953*H953,2)</f>
        <v>0</v>
      </c>
      <c r="BL953" s="18" t="s">
        <v>347</v>
      </c>
      <c r="BM953" s="226" t="s">
        <v>1217</v>
      </c>
    </row>
    <row r="954" s="2" customFormat="1">
      <c r="A954" s="39"/>
      <c r="B954" s="40"/>
      <c r="C954" s="41"/>
      <c r="D954" s="228" t="s">
        <v>234</v>
      </c>
      <c r="E954" s="41"/>
      <c r="F954" s="229" t="s">
        <v>1218</v>
      </c>
      <c r="G954" s="41"/>
      <c r="H954" s="41"/>
      <c r="I954" s="230"/>
      <c r="J954" s="41"/>
      <c r="K954" s="41"/>
      <c r="L954" s="45"/>
      <c r="M954" s="231"/>
      <c r="N954" s="232"/>
      <c r="O954" s="85"/>
      <c r="P954" s="85"/>
      <c r="Q954" s="85"/>
      <c r="R954" s="85"/>
      <c r="S954" s="85"/>
      <c r="T954" s="86"/>
      <c r="U954" s="39"/>
      <c r="V954" s="39"/>
      <c r="W954" s="39"/>
      <c r="X954" s="39"/>
      <c r="Y954" s="39"/>
      <c r="Z954" s="39"/>
      <c r="AA954" s="39"/>
      <c r="AB954" s="39"/>
      <c r="AC954" s="39"/>
      <c r="AD954" s="39"/>
      <c r="AE954" s="39"/>
      <c r="AT954" s="18" t="s">
        <v>234</v>
      </c>
      <c r="AU954" s="18" t="s">
        <v>78</v>
      </c>
    </row>
    <row r="955" s="12" customFormat="1" ht="22.8" customHeight="1">
      <c r="A955" s="12"/>
      <c r="B955" s="199"/>
      <c r="C955" s="200"/>
      <c r="D955" s="201" t="s">
        <v>68</v>
      </c>
      <c r="E955" s="213" t="s">
        <v>1219</v>
      </c>
      <c r="F955" s="213" t="s">
        <v>1220</v>
      </c>
      <c r="G955" s="200"/>
      <c r="H955" s="200"/>
      <c r="I955" s="203"/>
      <c r="J955" s="214">
        <f>BK955</f>
        <v>0</v>
      </c>
      <c r="K955" s="200"/>
      <c r="L955" s="205"/>
      <c r="M955" s="206"/>
      <c r="N955" s="207"/>
      <c r="O955" s="207"/>
      <c r="P955" s="208">
        <f>SUM(P956:P974)</f>
        <v>0</v>
      </c>
      <c r="Q955" s="207"/>
      <c r="R955" s="208">
        <f>SUM(R956:R974)</f>
        <v>0.49627939199999999</v>
      </c>
      <c r="S955" s="207"/>
      <c r="T955" s="209">
        <f>SUM(T956:T974)</f>
        <v>0</v>
      </c>
      <c r="U955" s="12"/>
      <c r="V955" s="12"/>
      <c r="W955" s="12"/>
      <c r="X955" s="12"/>
      <c r="Y955" s="12"/>
      <c r="Z955" s="12"/>
      <c r="AA955" s="12"/>
      <c r="AB955" s="12"/>
      <c r="AC955" s="12"/>
      <c r="AD955" s="12"/>
      <c r="AE955" s="12"/>
      <c r="AR955" s="210" t="s">
        <v>78</v>
      </c>
      <c r="AT955" s="211" t="s">
        <v>68</v>
      </c>
      <c r="AU955" s="211" t="s">
        <v>76</v>
      </c>
      <c r="AY955" s="210" t="s">
        <v>225</v>
      </c>
      <c r="BK955" s="212">
        <f>SUM(BK956:BK974)</f>
        <v>0</v>
      </c>
    </row>
    <row r="956" s="2" customFormat="1" ht="24.15" customHeight="1">
      <c r="A956" s="39"/>
      <c r="B956" s="40"/>
      <c r="C956" s="215" t="s">
        <v>1221</v>
      </c>
      <c r="D956" s="215" t="s">
        <v>227</v>
      </c>
      <c r="E956" s="216" t="s">
        <v>1222</v>
      </c>
      <c r="F956" s="217" t="s">
        <v>1223</v>
      </c>
      <c r="G956" s="218" t="s">
        <v>290</v>
      </c>
      <c r="H956" s="219">
        <v>31.425999999999998</v>
      </c>
      <c r="I956" s="220"/>
      <c r="J956" s="221">
        <f>ROUND(I956*H956,2)</f>
        <v>0</v>
      </c>
      <c r="K956" s="217" t="s">
        <v>249</v>
      </c>
      <c r="L956" s="45"/>
      <c r="M956" s="222" t="s">
        <v>19</v>
      </c>
      <c r="N956" s="223" t="s">
        <v>40</v>
      </c>
      <c r="O956" s="85"/>
      <c r="P956" s="224">
        <f>O956*H956</f>
        <v>0</v>
      </c>
      <c r="Q956" s="224">
        <v>0.015792</v>
      </c>
      <c r="R956" s="224">
        <f>Q956*H956</f>
        <v>0.49627939199999999</v>
      </c>
      <c r="S956" s="224">
        <v>0</v>
      </c>
      <c r="T956" s="225">
        <f>S956*H956</f>
        <v>0</v>
      </c>
      <c r="U956" s="39"/>
      <c r="V956" s="39"/>
      <c r="W956" s="39"/>
      <c r="X956" s="39"/>
      <c r="Y956" s="39"/>
      <c r="Z956" s="39"/>
      <c r="AA956" s="39"/>
      <c r="AB956" s="39"/>
      <c r="AC956" s="39"/>
      <c r="AD956" s="39"/>
      <c r="AE956" s="39"/>
      <c r="AR956" s="226" t="s">
        <v>347</v>
      </c>
      <c r="AT956" s="226" t="s">
        <v>227</v>
      </c>
      <c r="AU956" s="226" t="s">
        <v>78</v>
      </c>
      <c r="AY956" s="18" t="s">
        <v>225</v>
      </c>
      <c r="BE956" s="227">
        <f>IF(N956="základní",J956,0)</f>
        <v>0</v>
      </c>
      <c r="BF956" s="227">
        <f>IF(N956="snížená",J956,0)</f>
        <v>0</v>
      </c>
      <c r="BG956" s="227">
        <f>IF(N956="zákl. přenesená",J956,0)</f>
        <v>0</v>
      </c>
      <c r="BH956" s="227">
        <f>IF(N956="sníž. přenesená",J956,0)</f>
        <v>0</v>
      </c>
      <c r="BI956" s="227">
        <f>IF(N956="nulová",J956,0)</f>
        <v>0</v>
      </c>
      <c r="BJ956" s="18" t="s">
        <v>76</v>
      </c>
      <c r="BK956" s="227">
        <f>ROUND(I956*H956,2)</f>
        <v>0</v>
      </c>
      <c r="BL956" s="18" t="s">
        <v>347</v>
      </c>
      <c r="BM956" s="226" t="s">
        <v>1224</v>
      </c>
    </row>
    <row r="957" s="2" customFormat="1">
      <c r="A957" s="39"/>
      <c r="B957" s="40"/>
      <c r="C957" s="41"/>
      <c r="D957" s="228" t="s">
        <v>234</v>
      </c>
      <c r="E957" s="41"/>
      <c r="F957" s="229" t="s">
        <v>1225</v>
      </c>
      <c r="G957" s="41"/>
      <c r="H957" s="41"/>
      <c r="I957" s="230"/>
      <c r="J957" s="41"/>
      <c r="K957" s="41"/>
      <c r="L957" s="45"/>
      <c r="M957" s="231"/>
      <c r="N957" s="232"/>
      <c r="O957" s="85"/>
      <c r="P957" s="85"/>
      <c r="Q957" s="85"/>
      <c r="R957" s="85"/>
      <c r="S957" s="85"/>
      <c r="T957" s="86"/>
      <c r="U957" s="39"/>
      <c r="V957" s="39"/>
      <c r="W957" s="39"/>
      <c r="X957" s="39"/>
      <c r="Y957" s="39"/>
      <c r="Z957" s="39"/>
      <c r="AA957" s="39"/>
      <c r="AB957" s="39"/>
      <c r="AC957" s="39"/>
      <c r="AD957" s="39"/>
      <c r="AE957" s="39"/>
      <c r="AT957" s="18" t="s">
        <v>234</v>
      </c>
      <c r="AU957" s="18" t="s">
        <v>78</v>
      </c>
    </row>
    <row r="958" s="2" customFormat="1">
      <c r="A958" s="39"/>
      <c r="B958" s="40"/>
      <c r="C958" s="41"/>
      <c r="D958" s="233" t="s">
        <v>236</v>
      </c>
      <c r="E958" s="41"/>
      <c r="F958" s="234" t="s">
        <v>1226</v>
      </c>
      <c r="G958" s="41"/>
      <c r="H958" s="41"/>
      <c r="I958" s="230"/>
      <c r="J958" s="41"/>
      <c r="K958" s="41"/>
      <c r="L958" s="45"/>
      <c r="M958" s="231"/>
      <c r="N958" s="232"/>
      <c r="O958" s="85"/>
      <c r="P958" s="85"/>
      <c r="Q958" s="85"/>
      <c r="R958" s="85"/>
      <c r="S958" s="85"/>
      <c r="T958" s="86"/>
      <c r="U958" s="39"/>
      <c r="V958" s="39"/>
      <c r="W958" s="39"/>
      <c r="X958" s="39"/>
      <c r="Y958" s="39"/>
      <c r="Z958" s="39"/>
      <c r="AA958" s="39"/>
      <c r="AB958" s="39"/>
      <c r="AC958" s="39"/>
      <c r="AD958" s="39"/>
      <c r="AE958" s="39"/>
      <c r="AT958" s="18" t="s">
        <v>236</v>
      </c>
      <c r="AU958" s="18" t="s">
        <v>78</v>
      </c>
    </row>
    <row r="959" s="2" customFormat="1">
      <c r="A959" s="39"/>
      <c r="B959" s="40"/>
      <c r="C959" s="41"/>
      <c r="D959" s="233" t="s">
        <v>861</v>
      </c>
      <c r="E959" s="41"/>
      <c r="F959" s="234" t="s">
        <v>1227</v>
      </c>
      <c r="G959" s="41"/>
      <c r="H959" s="41"/>
      <c r="I959" s="230"/>
      <c r="J959" s="41"/>
      <c r="K959" s="41"/>
      <c r="L959" s="45"/>
      <c r="M959" s="231"/>
      <c r="N959" s="232"/>
      <c r="O959" s="85"/>
      <c r="P959" s="85"/>
      <c r="Q959" s="85"/>
      <c r="R959" s="85"/>
      <c r="S959" s="85"/>
      <c r="T959" s="86"/>
      <c r="U959" s="39"/>
      <c r="V959" s="39"/>
      <c r="W959" s="39"/>
      <c r="X959" s="39"/>
      <c r="Y959" s="39"/>
      <c r="Z959" s="39"/>
      <c r="AA959" s="39"/>
      <c r="AB959" s="39"/>
      <c r="AC959" s="39"/>
      <c r="AD959" s="39"/>
      <c r="AE959" s="39"/>
      <c r="AT959" s="18" t="s">
        <v>861</v>
      </c>
      <c r="AU959" s="18" t="s">
        <v>78</v>
      </c>
    </row>
    <row r="960" s="13" customFormat="1">
      <c r="A960" s="13"/>
      <c r="B960" s="235"/>
      <c r="C960" s="236"/>
      <c r="D960" s="233" t="s">
        <v>238</v>
      </c>
      <c r="E960" s="237" t="s">
        <v>19</v>
      </c>
      <c r="F960" s="238" t="s">
        <v>1228</v>
      </c>
      <c r="G960" s="236"/>
      <c r="H960" s="237" t="s">
        <v>19</v>
      </c>
      <c r="I960" s="239"/>
      <c r="J960" s="236"/>
      <c r="K960" s="236"/>
      <c r="L960" s="240"/>
      <c r="M960" s="241"/>
      <c r="N960" s="242"/>
      <c r="O960" s="242"/>
      <c r="P960" s="242"/>
      <c r="Q960" s="242"/>
      <c r="R960" s="242"/>
      <c r="S960" s="242"/>
      <c r="T960" s="243"/>
      <c r="U960" s="13"/>
      <c r="V960" s="13"/>
      <c r="W960" s="13"/>
      <c r="X960" s="13"/>
      <c r="Y960" s="13"/>
      <c r="Z960" s="13"/>
      <c r="AA960" s="13"/>
      <c r="AB960" s="13"/>
      <c r="AC960" s="13"/>
      <c r="AD960" s="13"/>
      <c r="AE960" s="13"/>
      <c r="AT960" s="244" t="s">
        <v>238</v>
      </c>
      <c r="AU960" s="244" t="s">
        <v>78</v>
      </c>
      <c r="AV960" s="13" t="s">
        <v>76</v>
      </c>
      <c r="AW960" s="13" t="s">
        <v>31</v>
      </c>
      <c r="AX960" s="13" t="s">
        <v>69</v>
      </c>
      <c r="AY960" s="244" t="s">
        <v>225</v>
      </c>
    </row>
    <row r="961" s="13" customFormat="1">
      <c r="A961" s="13"/>
      <c r="B961" s="235"/>
      <c r="C961" s="236"/>
      <c r="D961" s="233" t="s">
        <v>238</v>
      </c>
      <c r="E961" s="237" t="s">
        <v>19</v>
      </c>
      <c r="F961" s="238" t="s">
        <v>353</v>
      </c>
      <c r="G961" s="236"/>
      <c r="H961" s="237" t="s">
        <v>19</v>
      </c>
      <c r="I961" s="239"/>
      <c r="J961" s="236"/>
      <c r="K961" s="236"/>
      <c r="L961" s="240"/>
      <c r="M961" s="241"/>
      <c r="N961" s="242"/>
      <c r="O961" s="242"/>
      <c r="P961" s="242"/>
      <c r="Q961" s="242"/>
      <c r="R961" s="242"/>
      <c r="S961" s="242"/>
      <c r="T961" s="243"/>
      <c r="U961" s="13"/>
      <c r="V961" s="13"/>
      <c r="W961" s="13"/>
      <c r="X961" s="13"/>
      <c r="Y961" s="13"/>
      <c r="Z961" s="13"/>
      <c r="AA961" s="13"/>
      <c r="AB961" s="13"/>
      <c r="AC961" s="13"/>
      <c r="AD961" s="13"/>
      <c r="AE961" s="13"/>
      <c r="AT961" s="244" t="s">
        <v>238</v>
      </c>
      <c r="AU961" s="244" t="s">
        <v>78</v>
      </c>
      <c r="AV961" s="13" t="s">
        <v>76</v>
      </c>
      <c r="AW961" s="13" t="s">
        <v>31</v>
      </c>
      <c r="AX961" s="13" t="s">
        <v>69</v>
      </c>
      <c r="AY961" s="244" t="s">
        <v>225</v>
      </c>
    </row>
    <row r="962" s="14" customFormat="1">
      <c r="A962" s="14"/>
      <c r="B962" s="245"/>
      <c r="C962" s="246"/>
      <c r="D962" s="233" t="s">
        <v>238</v>
      </c>
      <c r="E962" s="247" t="s">
        <v>19</v>
      </c>
      <c r="F962" s="248" t="s">
        <v>1229</v>
      </c>
      <c r="G962" s="246"/>
      <c r="H962" s="249">
        <v>11.356999999999999</v>
      </c>
      <c r="I962" s="250"/>
      <c r="J962" s="246"/>
      <c r="K962" s="246"/>
      <c r="L962" s="251"/>
      <c r="M962" s="252"/>
      <c r="N962" s="253"/>
      <c r="O962" s="253"/>
      <c r="P962" s="253"/>
      <c r="Q962" s="253"/>
      <c r="R962" s="253"/>
      <c r="S962" s="253"/>
      <c r="T962" s="254"/>
      <c r="U962" s="14"/>
      <c r="V962" s="14"/>
      <c r="W962" s="14"/>
      <c r="X962" s="14"/>
      <c r="Y962" s="14"/>
      <c r="Z962" s="14"/>
      <c r="AA962" s="14"/>
      <c r="AB962" s="14"/>
      <c r="AC962" s="14"/>
      <c r="AD962" s="14"/>
      <c r="AE962" s="14"/>
      <c r="AT962" s="255" t="s">
        <v>238</v>
      </c>
      <c r="AU962" s="255" t="s">
        <v>78</v>
      </c>
      <c r="AV962" s="14" t="s">
        <v>78</v>
      </c>
      <c r="AW962" s="14" t="s">
        <v>31</v>
      </c>
      <c r="AX962" s="14" t="s">
        <v>69</v>
      </c>
      <c r="AY962" s="255" t="s">
        <v>225</v>
      </c>
    </row>
    <row r="963" s="13" customFormat="1">
      <c r="A963" s="13"/>
      <c r="B963" s="235"/>
      <c r="C963" s="236"/>
      <c r="D963" s="233" t="s">
        <v>238</v>
      </c>
      <c r="E963" s="237" t="s">
        <v>19</v>
      </c>
      <c r="F963" s="238" t="s">
        <v>355</v>
      </c>
      <c r="G963" s="236"/>
      <c r="H963" s="237" t="s">
        <v>19</v>
      </c>
      <c r="I963" s="239"/>
      <c r="J963" s="236"/>
      <c r="K963" s="236"/>
      <c r="L963" s="240"/>
      <c r="M963" s="241"/>
      <c r="N963" s="242"/>
      <c r="O963" s="242"/>
      <c r="P963" s="242"/>
      <c r="Q963" s="242"/>
      <c r="R963" s="242"/>
      <c r="S963" s="242"/>
      <c r="T963" s="243"/>
      <c r="U963" s="13"/>
      <c r="V963" s="13"/>
      <c r="W963" s="13"/>
      <c r="X963" s="13"/>
      <c r="Y963" s="13"/>
      <c r="Z963" s="13"/>
      <c r="AA963" s="13"/>
      <c r="AB963" s="13"/>
      <c r="AC963" s="13"/>
      <c r="AD963" s="13"/>
      <c r="AE963" s="13"/>
      <c r="AT963" s="244" t="s">
        <v>238</v>
      </c>
      <c r="AU963" s="244" t="s">
        <v>78</v>
      </c>
      <c r="AV963" s="13" t="s">
        <v>76</v>
      </c>
      <c r="AW963" s="13" t="s">
        <v>31</v>
      </c>
      <c r="AX963" s="13" t="s">
        <v>69</v>
      </c>
      <c r="AY963" s="244" t="s">
        <v>225</v>
      </c>
    </row>
    <row r="964" s="14" customFormat="1">
      <c r="A964" s="14"/>
      <c r="B964" s="245"/>
      <c r="C964" s="246"/>
      <c r="D964" s="233" t="s">
        <v>238</v>
      </c>
      <c r="E964" s="247" t="s">
        <v>19</v>
      </c>
      <c r="F964" s="248" t="s">
        <v>1230</v>
      </c>
      <c r="G964" s="246"/>
      <c r="H964" s="249">
        <v>1.341</v>
      </c>
      <c r="I964" s="250"/>
      <c r="J964" s="246"/>
      <c r="K964" s="246"/>
      <c r="L964" s="251"/>
      <c r="M964" s="252"/>
      <c r="N964" s="253"/>
      <c r="O964" s="253"/>
      <c r="P964" s="253"/>
      <c r="Q964" s="253"/>
      <c r="R964" s="253"/>
      <c r="S964" s="253"/>
      <c r="T964" s="254"/>
      <c r="U964" s="14"/>
      <c r="V964" s="14"/>
      <c r="W964" s="14"/>
      <c r="X964" s="14"/>
      <c r="Y964" s="14"/>
      <c r="Z964" s="14"/>
      <c r="AA964" s="14"/>
      <c r="AB964" s="14"/>
      <c r="AC964" s="14"/>
      <c r="AD964" s="14"/>
      <c r="AE964" s="14"/>
      <c r="AT964" s="255" t="s">
        <v>238</v>
      </c>
      <c r="AU964" s="255" t="s">
        <v>78</v>
      </c>
      <c r="AV964" s="14" t="s">
        <v>78</v>
      </c>
      <c r="AW964" s="14" t="s">
        <v>31</v>
      </c>
      <c r="AX964" s="14" t="s">
        <v>69</v>
      </c>
      <c r="AY964" s="255" t="s">
        <v>225</v>
      </c>
    </row>
    <row r="965" s="13" customFormat="1">
      <c r="A965" s="13"/>
      <c r="B965" s="235"/>
      <c r="C965" s="236"/>
      <c r="D965" s="233" t="s">
        <v>238</v>
      </c>
      <c r="E965" s="237" t="s">
        <v>19</v>
      </c>
      <c r="F965" s="238" t="s">
        <v>357</v>
      </c>
      <c r="G965" s="236"/>
      <c r="H965" s="237" t="s">
        <v>19</v>
      </c>
      <c r="I965" s="239"/>
      <c r="J965" s="236"/>
      <c r="K965" s="236"/>
      <c r="L965" s="240"/>
      <c r="M965" s="241"/>
      <c r="N965" s="242"/>
      <c r="O965" s="242"/>
      <c r="P965" s="242"/>
      <c r="Q965" s="242"/>
      <c r="R965" s="242"/>
      <c r="S965" s="242"/>
      <c r="T965" s="243"/>
      <c r="U965" s="13"/>
      <c r="V965" s="13"/>
      <c r="W965" s="13"/>
      <c r="X965" s="13"/>
      <c r="Y965" s="13"/>
      <c r="Z965" s="13"/>
      <c r="AA965" s="13"/>
      <c r="AB965" s="13"/>
      <c r="AC965" s="13"/>
      <c r="AD965" s="13"/>
      <c r="AE965" s="13"/>
      <c r="AT965" s="244" t="s">
        <v>238</v>
      </c>
      <c r="AU965" s="244" t="s">
        <v>78</v>
      </c>
      <c r="AV965" s="13" t="s">
        <v>76</v>
      </c>
      <c r="AW965" s="13" t="s">
        <v>31</v>
      </c>
      <c r="AX965" s="13" t="s">
        <v>69</v>
      </c>
      <c r="AY965" s="244" t="s">
        <v>225</v>
      </c>
    </row>
    <row r="966" s="14" customFormat="1">
      <c r="A966" s="14"/>
      <c r="B966" s="245"/>
      <c r="C966" s="246"/>
      <c r="D966" s="233" t="s">
        <v>238</v>
      </c>
      <c r="E966" s="247" t="s">
        <v>19</v>
      </c>
      <c r="F966" s="248" t="s">
        <v>1231</v>
      </c>
      <c r="G966" s="246"/>
      <c r="H966" s="249">
        <v>0.51000000000000001</v>
      </c>
      <c r="I966" s="250"/>
      <c r="J966" s="246"/>
      <c r="K966" s="246"/>
      <c r="L966" s="251"/>
      <c r="M966" s="252"/>
      <c r="N966" s="253"/>
      <c r="O966" s="253"/>
      <c r="P966" s="253"/>
      <c r="Q966" s="253"/>
      <c r="R966" s="253"/>
      <c r="S966" s="253"/>
      <c r="T966" s="254"/>
      <c r="U966" s="14"/>
      <c r="V966" s="14"/>
      <c r="W966" s="14"/>
      <c r="X966" s="14"/>
      <c r="Y966" s="14"/>
      <c r="Z966" s="14"/>
      <c r="AA966" s="14"/>
      <c r="AB966" s="14"/>
      <c r="AC966" s="14"/>
      <c r="AD966" s="14"/>
      <c r="AE966" s="14"/>
      <c r="AT966" s="255" t="s">
        <v>238</v>
      </c>
      <c r="AU966" s="255" t="s">
        <v>78</v>
      </c>
      <c r="AV966" s="14" t="s">
        <v>78</v>
      </c>
      <c r="AW966" s="14" t="s">
        <v>31</v>
      </c>
      <c r="AX966" s="14" t="s">
        <v>69</v>
      </c>
      <c r="AY966" s="255" t="s">
        <v>225</v>
      </c>
    </row>
    <row r="967" s="13" customFormat="1">
      <c r="A967" s="13"/>
      <c r="B967" s="235"/>
      <c r="C967" s="236"/>
      <c r="D967" s="233" t="s">
        <v>238</v>
      </c>
      <c r="E967" s="237" t="s">
        <v>19</v>
      </c>
      <c r="F967" s="238" t="s">
        <v>1232</v>
      </c>
      <c r="G967" s="236"/>
      <c r="H967" s="237" t="s">
        <v>19</v>
      </c>
      <c r="I967" s="239"/>
      <c r="J967" s="236"/>
      <c r="K967" s="236"/>
      <c r="L967" s="240"/>
      <c r="M967" s="241"/>
      <c r="N967" s="242"/>
      <c r="O967" s="242"/>
      <c r="P967" s="242"/>
      <c r="Q967" s="242"/>
      <c r="R967" s="242"/>
      <c r="S967" s="242"/>
      <c r="T967" s="243"/>
      <c r="U967" s="13"/>
      <c r="V967" s="13"/>
      <c r="W967" s="13"/>
      <c r="X967" s="13"/>
      <c r="Y967" s="13"/>
      <c r="Z967" s="13"/>
      <c r="AA967" s="13"/>
      <c r="AB967" s="13"/>
      <c r="AC967" s="13"/>
      <c r="AD967" s="13"/>
      <c r="AE967" s="13"/>
      <c r="AT967" s="244" t="s">
        <v>238</v>
      </c>
      <c r="AU967" s="244" t="s">
        <v>78</v>
      </c>
      <c r="AV967" s="13" t="s">
        <v>76</v>
      </c>
      <c r="AW967" s="13" t="s">
        <v>31</v>
      </c>
      <c r="AX967" s="13" t="s">
        <v>69</v>
      </c>
      <c r="AY967" s="244" t="s">
        <v>225</v>
      </c>
    </row>
    <row r="968" s="13" customFormat="1">
      <c r="A968" s="13"/>
      <c r="B968" s="235"/>
      <c r="C968" s="236"/>
      <c r="D968" s="233" t="s">
        <v>238</v>
      </c>
      <c r="E968" s="237" t="s">
        <v>19</v>
      </c>
      <c r="F968" s="238" t="s">
        <v>355</v>
      </c>
      <c r="G968" s="236"/>
      <c r="H968" s="237" t="s">
        <v>19</v>
      </c>
      <c r="I968" s="239"/>
      <c r="J968" s="236"/>
      <c r="K968" s="236"/>
      <c r="L968" s="240"/>
      <c r="M968" s="241"/>
      <c r="N968" s="242"/>
      <c r="O968" s="242"/>
      <c r="P968" s="242"/>
      <c r="Q968" s="242"/>
      <c r="R968" s="242"/>
      <c r="S968" s="242"/>
      <c r="T968" s="243"/>
      <c r="U968" s="13"/>
      <c r="V968" s="13"/>
      <c r="W968" s="13"/>
      <c r="X968" s="13"/>
      <c r="Y968" s="13"/>
      <c r="Z968" s="13"/>
      <c r="AA968" s="13"/>
      <c r="AB968" s="13"/>
      <c r="AC968" s="13"/>
      <c r="AD968" s="13"/>
      <c r="AE968" s="13"/>
      <c r="AT968" s="244" t="s">
        <v>238</v>
      </c>
      <c r="AU968" s="244" t="s">
        <v>78</v>
      </c>
      <c r="AV968" s="13" t="s">
        <v>76</v>
      </c>
      <c r="AW968" s="13" t="s">
        <v>31</v>
      </c>
      <c r="AX968" s="13" t="s">
        <v>69</v>
      </c>
      <c r="AY968" s="244" t="s">
        <v>225</v>
      </c>
    </row>
    <row r="969" s="14" customFormat="1">
      <c r="A969" s="14"/>
      <c r="B969" s="245"/>
      <c r="C969" s="246"/>
      <c r="D969" s="233" t="s">
        <v>238</v>
      </c>
      <c r="E969" s="247" t="s">
        <v>19</v>
      </c>
      <c r="F969" s="248" t="s">
        <v>1233</v>
      </c>
      <c r="G969" s="246"/>
      <c r="H969" s="249">
        <v>11.933</v>
      </c>
      <c r="I969" s="250"/>
      <c r="J969" s="246"/>
      <c r="K969" s="246"/>
      <c r="L969" s="251"/>
      <c r="M969" s="252"/>
      <c r="N969" s="253"/>
      <c r="O969" s="253"/>
      <c r="P969" s="253"/>
      <c r="Q969" s="253"/>
      <c r="R969" s="253"/>
      <c r="S969" s="253"/>
      <c r="T969" s="254"/>
      <c r="U969" s="14"/>
      <c r="V969" s="14"/>
      <c r="W969" s="14"/>
      <c r="X969" s="14"/>
      <c r="Y969" s="14"/>
      <c r="Z969" s="14"/>
      <c r="AA969" s="14"/>
      <c r="AB969" s="14"/>
      <c r="AC969" s="14"/>
      <c r="AD969" s="14"/>
      <c r="AE969" s="14"/>
      <c r="AT969" s="255" t="s">
        <v>238</v>
      </c>
      <c r="AU969" s="255" t="s">
        <v>78</v>
      </c>
      <c r="AV969" s="14" t="s">
        <v>78</v>
      </c>
      <c r="AW969" s="14" t="s">
        <v>31</v>
      </c>
      <c r="AX969" s="14" t="s">
        <v>69</v>
      </c>
      <c r="AY969" s="255" t="s">
        <v>225</v>
      </c>
    </row>
    <row r="970" s="14" customFormat="1">
      <c r="A970" s="14"/>
      <c r="B970" s="245"/>
      <c r="C970" s="246"/>
      <c r="D970" s="233" t="s">
        <v>238</v>
      </c>
      <c r="E970" s="247" t="s">
        <v>19</v>
      </c>
      <c r="F970" s="248" t="s">
        <v>1234</v>
      </c>
      <c r="G970" s="246"/>
      <c r="H970" s="249">
        <v>2.419</v>
      </c>
      <c r="I970" s="250"/>
      <c r="J970" s="246"/>
      <c r="K970" s="246"/>
      <c r="L970" s="251"/>
      <c r="M970" s="252"/>
      <c r="N970" s="253"/>
      <c r="O970" s="253"/>
      <c r="P970" s="253"/>
      <c r="Q970" s="253"/>
      <c r="R970" s="253"/>
      <c r="S970" s="253"/>
      <c r="T970" s="254"/>
      <c r="U970" s="14"/>
      <c r="V970" s="14"/>
      <c r="W970" s="14"/>
      <c r="X970" s="14"/>
      <c r="Y970" s="14"/>
      <c r="Z970" s="14"/>
      <c r="AA970" s="14"/>
      <c r="AB970" s="14"/>
      <c r="AC970" s="14"/>
      <c r="AD970" s="14"/>
      <c r="AE970" s="14"/>
      <c r="AT970" s="255" t="s">
        <v>238</v>
      </c>
      <c r="AU970" s="255" t="s">
        <v>78</v>
      </c>
      <c r="AV970" s="14" t="s">
        <v>78</v>
      </c>
      <c r="AW970" s="14" t="s">
        <v>31</v>
      </c>
      <c r="AX970" s="14" t="s">
        <v>69</v>
      </c>
      <c r="AY970" s="255" t="s">
        <v>225</v>
      </c>
    </row>
    <row r="971" s="13" customFormat="1">
      <c r="A971" s="13"/>
      <c r="B971" s="235"/>
      <c r="C971" s="236"/>
      <c r="D971" s="233" t="s">
        <v>238</v>
      </c>
      <c r="E971" s="237" t="s">
        <v>19</v>
      </c>
      <c r="F971" s="238" t="s">
        <v>357</v>
      </c>
      <c r="G971" s="236"/>
      <c r="H971" s="237" t="s">
        <v>19</v>
      </c>
      <c r="I971" s="239"/>
      <c r="J971" s="236"/>
      <c r="K971" s="236"/>
      <c r="L971" s="240"/>
      <c r="M971" s="241"/>
      <c r="N971" s="242"/>
      <c r="O971" s="242"/>
      <c r="P971" s="242"/>
      <c r="Q971" s="242"/>
      <c r="R971" s="242"/>
      <c r="S971" s="242"/>
      <c r="T971" s="243"/>
      <c r="U971" s="13"/>
      <c r="V971" s="13"/>
      <c r="W971" s="13"/>
      <c r="X971" s="13"/>
      <c r="Y971" s="13"/>
      <c r="Z971" s="13"/>
      <c r="AA971" s="13"/>
      <c r="AB971" s="13"/>
      <c r="AC971" s="13"/>
      <c r="AD971" s="13"/>
      <c r="AE971" s="13"/>
      <c r="AT971" s="244" t="s">
        <v>238</v>
      </c>
      <c r="AU971" s="244" t="s">
        <v>78</v>
      </c>
      <c r="AV971" s="13" t="s">
        <v>76</v>
      </c>
      <c r="AW971" s="13" t="s">
        <v>31</v>
      </c>
      <c r="AX971" s="13" t="s">
        <v>69</v>
      </c>
      <c r="AY971" s="244" t="s">
        <v>225</v>
      </c>
    </row>
    <row r="972" s="14" customFormat="1">
      <c r="A972" s="14"/>
      <c r="B972" s="245"/>
      <c r="C972" s="246"/>
      <c r="D972" s="233" t="s">
        <v>238</v>
      </c>
      <c r="E972" s="247" t="s">
        <v>19</v>
      </c>
      <c r="F972" s="248" t="s">
        <v>1235</v>
      </c>
      <c r="G972" s="246"/>
      <c r="H972" s="249">
        <v>2.419</v>
      </c>
      <c r="I972" s="250"/>
      <c r="J972" s="246"/>
      <c r="K972" s="246"/>
      <c r="L972" s="251"/>
      <c r="M972" s="252"/>
      <c r="N972" s="253"/>
      <c r="O972" s="253"/>
      <c r="P972" s="253"/>
      <c r="Q972" s="253"/>
      <c r="R972" s="253"/>
      <c r="S972" s="253"/>
      <c r="T972" s="254"/>
      <c r="U972" s="14"/>
      <c r="V972" s="14"/>
      <c r="W972" s="14"/>
      <c r="X972" s="14"/>
      <c r="Y972" s="14"/>
      <c r="Z972" s="14"/>
      <c r="AA972" s="14"/>
      <c r="AB972" s="14"/>
      <c r="AC972" s="14"/>
      <c r="AD972" s="14"/>
      <c r="AE972" s="14"/>
      <c r="AT972" s="255" t="s">
        <v>238</v>
      </c>
      <c r="AU972" s="255" t="s">
        <v>78</v>
      </c>
      <c r="AV972" s="14" t="s">
        <v>78</v>
      </c>
      <c r="AW972" s="14" t="s">
        <v>31</v>
      </c>
      <c r="AX972" s="14" t="s">
        <v>69</v>
      </c>
      <c r="AY972" s="255" t="s">
        <v>225</v>
      </c>
    </row>
    <row r="973" s="14" customFormat="1">
      <c r="A973" s="14"/>
      <c r="B973" s="245"/>
      <c r="C973" s="246"/>
      <c r="D973" s="233" t="s">
        <v>238</v>
      </c>
      <c r="E973" s="247" t="s">
        <v>19</v>
      </c>
      <c r="F973" s="248" t="s">
        <v>1236</v>
      </c>
      <c r="G973" s="246"/>
      <c r="H973" s="249">
        <v>1.4470000000000001</v>
      </c>
      <c r="I973" s="250"/>
      <c r="J973" s="246"/>
      <c r="K973" s="246"/>
      <c r="L973" s="251"/>
      <c r="M973" s="252"/>
      <c r="N973" s="253"/>
      <c r="O973" s="253"/>
      <c r="P973" s="253"/>
      <c r="Q973" s="253"/>
      <c r="R973" s="253"/>
      <c r="S973" s="253"/>
      <c r="T973" s="254"/>
      <c r="U973" s="14"/>
      <c r="V973" s="14"/>
      <c r="W973" s="14"/>
      <c r="X973" s="14"/>
      <c r="Y973" s="14"/>
      <c r="Z973" s="14"/>
      <c r="AA973" s="14"/>
      <c r="AB973" s="14"/>
      <c r="AC973" s="14"/>
      <c r="AD973" s="14"/>
      <c r="AE973" s="14"/>
      <c r="AT973" s="255" t="s">
        <v>238</v>
      </c>
      <c r="AU973" s="255" t="s">
        <v>78</v>
      </c>
      <c r="AV973" s="14" t="s">
        <v>78</v>
      </c>
      <c r="AW973" s="14" t="s">
        <v>31</v>
      </c>
      <c r="AX973" s="14" t="s">
        <v>69</v>
      </c>
      <c r="AY973" s="255" t="s">
        <v>225</v>
      </c>
    </row>
    <row r="974" s="16" customFormat="1">
      <c r="A974" s="16"/>
      <c r="B974" s="267"/>
      <c r="C974" s="268"/>
      <c r="D974" s="233" t="s">
        <v>238</v>
      </c>
      <c r="E974" s="269" t="s">
        <v>19</v>
      </c>
      <c r="F974" s="270" t="s">
        <v>245</v>
      </c>
      <c r="G974" s="268"/>
      <c r="H974" s="271">
        <v>31.425999999999998</v>
      </c>
      <c r="I974" s="272"/>
      <c r="J974" s="268"/>
      <c r="K974" s="268"/>
      <c r="L974" s="273"/>
      <c r="M974" s="274"/>
      <c r="N974" s="275"/>
      <c r="O974" s="275"/>
      <c r="P974" s="275"/>
      <c r="Q974" s="275"/>
      <c r="R974" s="275"/>
      <c r="S974" s="275"/>
      <c r="T974" s="276"/>
      <c r="U974" s="16"/>
      <c r="V974" s="16"/>
      <c r="W974" s="16"/>
      <c r="X974" s="16"/>
      <c r="Y974" s="16"/>
      <c r="Z974" s="16"/>
      <c r="AA974" s="16"/>
      <c r="AB974" s="16"/>
      <c r="AC974" s="16"/>
      <c r="AD974" s="16"/>
      <c r="AE974" s="16"/>
      <c r="AT974" s="277" t="s">
        <v>238</v>
      </c>
      <c r="AU974" s="277" t="s">
        <v>78</v>
      </c>
      <c r="AV974" s="16" t="s">
        <v>232</v>
      </c>
      <c r="AW974" s="16" t="s">
        <v>31</v>
      </c>
      <c r="AX974" s="16" t="s">
        <v>76</v>
      </c>
      <c r="AY974" s="277" t="s">
        <v>225</v>
      </c>
    </row>
    <row r="975" s="12" customFormat="1" ht="22.8" customHeight="1">
      <c r="A975" s="12"/>
      <c r="B975" s="199"/>
      <c r="C975" s="200"/>
      <c r="D975" s="201" t="s">
        <v>68</v>
      </c>
      <c r="E975" s="213" t="s">
        <v>1237</v>
      </c>
      <c r="F975" s="213" t="s">
        <v>1238</v>
      </c>
      <c r="G975" s="200"/>
      <c r="H975" s="200"/>
      <c r="I975" s="203"/>
      <c r="J975" s="214">
        <f>BK975</f>
        <v>0</v>
      </c>
      <c r="K975" s="200"/>
      <c r="L975" s="205"/>
      <c r="M975" s="206"/>
      <c r="N975" s="207"/>
      <c r="O975" s="207"/>
      <c r="P975" s="208">
        <f>SUM(P976:P1188)</f>
        <v>0</v>
      </c>
      <c r="Q975" s="207"/>
      <c r="R975" s="208">
        <f>SUM(R976:R1188)</f>
        <v>0.80784591457999988</v>
      </c>
      <c r="S975" s="207"/>
      <c r="T975" s="209">
        <f>SUM(T976:T1188)</f>
        <v>1.32849858</v>
      </c>
      <c r="U975" s="12"/>
      <c r="V975" s="12"/>
      <c r="W975" s="12"/>
      <c r="X975" s="12"/>
      <c r="Y975" s="12"/>
      <c r="Z975" s="12"/>
      <c r="AA975" s="12"/>
      <c r="AB975" s="12"/>
      <c r="AC975" s="12"/>
      <c r="AD975" s="12"/>
      <c r="AE975" s="12"/>
      <c r="AR975" s="210" t="s">
        <v>78</v>
      </c>
      <c r="AT975" s="211" t="s">
        <v>68</v>
      </c>
      <c r="AU975" s="211" t="s">
        <v>76</v>
      </c>
      <c r="AY975" s="210" t="s">
        <v>225</v>
      </c>
      <c r="BK975" s="212">
        <f>SUM(BK976:BK1188)</f>
        <v>0</v>
      </c>
    </row>
    <row r="976" s="2" customFormat="1" ht="16.5" customHeight="1">
      <c r="A976" s="39"/>
      <c r="B976" s="40"/>
      <c r="C976" s="215" t="s">
        <v>1239</v>
      </c>
      <c r="D976" s="215" t="s">
        <v>227</v>
      </c>
      <c r="E976" s="216" t="s">
        <v>1240</v>
      </c>
      <c r="F976" s="217" t="s">
        <v>1241</v>
      </c>
      <c r="G976" s="218" t="s">
        <v>326</v>
      </c>
      <c r="H976" s="219">
        <v>113.37000000000001</v>
      </c>
      <c r="I976" s="220"/>
      <c r="J976" s="221">
        <f>ROUND(I976*H976,2)</f>
        <v>0</v>
      </c>
      <c r="K976" s="217" t="s">
        <v>249</v>
      </c>
      <c r="L976" s="45"/>
      <c r="M976" s="222" t="s">
        <v>19</v>
      </c>
      <c r="N976" s="223" t="s">
        <v>40</v>
      </c>
      <c r="O976" s="85"/>
      <c r="P976" s="224">
        <f>O976*H976</f>
        <v>0</v>
      </c>
      <c r="Q976" s="224">
        <v>0</v>
      </c>
      <c r="R976" s="224">
        <f>Q976*H976</f>
        <v>0</v>
      </c>
      <c r="S976" s="224">
        <v>0.0017600000000000001</v>
      </c>
      <c r="T976" s="225">
        <f>S976*H976</f>
        <v>0.19953120000000002</v>
      </c>
      <c r="U976" s="39"/>
      <c r="V976" s="39"/>
      <c r="W976" s="39"/>
      <c r="X976" s="39"/>
      <c r="Y976" s="39"/>
      <c r="Z976" s="39"/>
      <c r="AA976" s="39"/>
      <c r="AB976" s="39"/>
      <c r="AC976" s="39"/>
      <c r="AD976" s="39"/>
      <c r="AE976" s="39"/>
      <c r="AR976" s="226" t="s">
        <v>347</v>
      </c>
      <c r="AT976" s="226" t="s">
        <v>227</v>
      </c>
      <c r="AU976" s="226" t="s">
        <v>78</v>
      </c>
      <c r="AY976" s="18" t="s">
        <v>225</v>
      </c>
      <c r="BE976" s="227">
        <f>IF(N976="základní",J976,0)</f>
        <v>0</v>
      </c>
      <c r="BF976" s="227">
        <f>IF(N976="snížená",J976,0)</f>
        <v>0</v>
      </c>
      <c r="BG976" s="227">
        <f>IF(N976="zákl. přenesená",J976,0)</f>
        <v>0</v>
      </c>
      <c r="BH976" s="227">
        <f>IF(N976="sníž. přenesená",J976,0)</f>
        <v>0</v>
      </c>
      <c r="BI976" s="227">
        <f>IF(N976="nulová",J976,0)</f>
        <v>0</v>
      </c>
      <c r="BJ976" s="18" t="s">
        <v>76</v>
      </c>
      <c r="BK976" s="227">
        <f>ROUND(I976*H976,2)</f>
        <v>0</v>
      </c>
      <c r="BL976" s="18" t="s">
        <v>347</v>
      </c>
      <c r="BM976" s="226" t="s">
        <v>1242</v>
      </c>
    </row>
    <row r="977" s="2" customFormat="1">
      <c r="A977" s="39"/>
      <c r="B977" s="40"/>
      <c r="C977" s="41"/>
      <c r="D977" s="228" t="s">
        <v>234</v>
      </c>
      <c r="E977" s="41"/>
      <c r="F977" s="229" t="s">
        <v>1243</v>
      </c>
      <c r="G977" s="41"/>
      <c r="H977" s="41"/>
      <c r="I977" s="230"/>
      <c r="J977" s="41"/>
      <c r="K977" s="41"/>
      <c r="L977" s="45"/>
      <c r="M977" s="231"/>
      <c r="N977" s="232"/>
      <c r="O977" s="85"/>
      <c r="P977" s="85"/>
      <c r="Q977" s="85"/>
      <c r="R977" s="85"/>
      <c r="S977" s="85"/>
      <c r="T977" s="86"/>
      <c r="U977" s="39"/>
      <c r="V977" s="39"/>
      <c r="W977" s="39"/>
      <c r="X977" s="39"/>
      <c r="Y977" s="39"/>
      <c r="Z977" s="39"/>
      <c r="AA977" s="39"/>
      <c r="AB977" s="39"/>
      <c r="AC977" s="39"/>
      <c r="AD977" s="39"/>
      <c r="AE977" s="39"/>
      <c r="AT977" s="18" t="s">
        <v>234</v>
      </c>
      <c r="AU977" s="18" t="s">
        <v>78</v>
      </c>
    </row>
    <row r="978" s="13" customFormat="1">
      <c r="A978" s="13"/>
      <c r="B978" s="235"/>
      <c r="C978" s="236"/>
      <c r="D978" s="233" t="s">
        <v>238</v>
      </c>
      <c r="E978" s="237" t="s">
        <v>19</v>
      </c>
      <c r="F978" s="238" t="s">
        <v>1244</v>
      </c>
      <c r="G978" s="236"/>
      <c r="H978" s="237" t="s">
        <v>19</v>
      </c>
      <c r="I978" s="239"/>
      <c r="J978" s="236"/>
      <c r="K978" s="236"/>
      <c r="L978" s="240"/>
      <c r="M978" s="241"/>
      <c r="N978" s="242"/>
      <c r="O978" s="242"/>
      <c r="P978" s="242"/>
      <c r="Q978" s="242"/>
      <c r="R978" s="242"/>
      <c r="S978" s="242"/>
      <c r="T978" s="243"/>
      <c r="U978" s="13"/>
      <c r="V978" s="13"/>
      <c r="W978" s="13"/>
      <c r="X978" s="13"/>
      <c r="Y978" s="13"/>
      <c r="Z978" s="13"/>
      <c r="AA978" s="13"/>
      <c r="AB978" s="13"/>
      <c r="AC978" s="13"/>
      <c r="AD978" s="13"/>
      <c r="AE978" s="13"/>
      <c r="AT978" s="244" t="s">
        <v>238</v>
      </c>
      <c r="AU978" s="244" t="s">
        <v>78</v>
      </c>
      <c r="AV978" s="13" t="s">
        <v>76</v>
      </c>
      <c r="AW978" s="13" t="s">
        <v>31</v>
      </c>
      <c r="AX978" s="13" t="s">
        <v>69</v>
      </c>
      <c r="AY978" s="244" t="s">
        <v>225</v>
      </c>
    </row>
    <row r="979" s="13" customFormat="1">
      <c r="A979" s="13"/>
      <c r="B979" s="235"/>
      <c r="C979" s="236"/>
      <c r="D979" s="233" t="s">
        <v>238</v>
      </c>
      <c r="E979" s="237" t="s">
        <v>19</v>
      </c>
      <c r="F979" s="238" t="s">
        <v>1245</v>
      </c>
      <c r="G979" s="236"/>
      <c r="H979" s="237" t="s">
        <v>19</v>
      </c>
      <c r="I979" s="239"/>
      <c r="J979" s="236"/>
      <c r="K979" s="236"/>
      <c r="L979" s="240"/>
      <c r="M979" s="241"/>
      <c r="N979" s="242"/>
      <c r="O979" s="242"/>
      <c r="P979" s="242"/>
      <c r="Q979" s="242"/>
      <c r="R979" s="242"/>
      <c r="S979" s="242"/>
      <c r="T979" s="243"/>
      <c r="U979" s="13"/>
      <c r="V979" s="13"/>
      <c r="W979" s="13"/>
      <c r="X979" s="13"/>
      <c r="Y979" s="13"/>
      <c r="Z979" s="13"/>
      <c r="AA979" s="13"/>
      <c r="AB979" s="13"/>
      <c r="AC979" s="13"/>
      <c r="AD979" s="13"/>
      <c r="AE979" s="13"/>
      <c r="AT979" s="244" t="s">
        <v>238</v>
      </c>
      <c r="AU979" s="244" t="s">
        <v>78</v>
      </c>
      <c r="AV979" s="13" t="s">
        <v>76</v>
      </c>
      <c r="AW979" s="13" t="s">
        <v>31</v>
      </c>
      <c r="AX979" s="13" t="s">
        <v>69</v>
      </c>
      <c r="AY979" s="244" t="s">
        <v>225</v>
      </c>
    </row>
    <row r="980" s="14" customFormat="1">
      <c r="A980" s="14"/>
      <c r="B980" s="245"/>
      <c r="C980" s="246"/>
      <c r="D980" s="233" t="s">
        <v>238</v>
      </c>
      <c r="E980" s="247" t="s">
        <v>19</v>
      </c>
      <c r="F980" s="248" t="s">
        <v>1246</v>
      </c>
      <c r="G980" s="246"/>
      <c r="H980" s="249">
        <v>69.700000000000003</v>
      </c>
      <c r="I980" s="250"/>
      <c r="J980" s="246"/>
      <c r="K980" s="246"/>
      <c r="L980" s="251"/>
      <c r="M980" s="252"/>
      <c r="N980" s="253"/>
      <c r="O980" s="253"/>
      <c r="P980" s="253"/>
      <c r="Q980" s="253"/>
      <c r="R980" s="253"/>
      <c r="S980" s="253"/>
      <c r="T980" s="254"/>
      <c r="U980" s="14"/>
      <c r="V980" s="14"/>
      <c r="W980" s="14"/>
      <c r="X980" s="14"/>
      <c r="Y980" s="14"/>
      <c r="Z980" s="14"/>
      <c r="AA980" s="14"/>
      <c r="AB980" s="14"/>
      <c r="AC980" s="14"/>
      <c r="AD980" s="14"/>
      <c r="AE980" s="14"/>
      <c r="AT980" s="255" t="s">
        <v>238</v>
      </c>
      <c r="AU980" s="255" t="s">
        <v>78</v>
      </c>
      <c r="AV980" s="14" t="s">
        <v>78</v>
      </c>
      <c r="AW980" s="14" t="s">
        <v>31</v>
      </c>
      <c r="AX980" s="14" t="s">
        <v>69</v>
      </c>
      <c r="AY980" s="255" t="s">
        <v>225</v>
      </c>
    </row>
    <row r="981" s="13" customFormat="1">
      <c r="A981" s="13"/>
      <c r="B981" s="235"/>
      <c r="C981" s="236"/>
      <c r="D981" s="233" t="s">
        <v>238</v>
      </c>
      <c r="E981" s="237" t="s">
        <v>19</v>
      </c>
      <c r="F981" s="238" t="s">
        <v>1247</v>
      </c>
      <c r="G981" s="236"/>
      <c r="H981" s="237" t="s">
        <v>19</v>
      </c>
      <c r="I981" s="239"/>
      <c r="J981" s="236"/>
      <c r="K981" s="236"/>
      <c r="L981" s="240"/>
      <c r="M981" s="241"/>
      <c r="N981" s="242"/>
      <c r="O981" s="242"/>
      <c r="P981" s="242"/>
      <c r="Q981" s="242"/>
      <c r="R981" s="242"/>
      <c r="S981" s="242"/>
      <c r="T981" s="243"/>
      <c r="U981" s="13"/>
      <c r="V981" s="13"/>
      <c r="W981" s="13"/>
      <c r="X981" s="13"/>
      <c r="Y981" s="13"/>
      <c r="Z981" s="13"/>
      <c r="AA981" s="13"/>
      <c r="AB981" s="13"/>
      <c r="AC981" s="13"/>
      <c r="AD981" s="13"/>
      <c r="AE981" s="13"/>
      <c r="AT981" s="244" t="s">
        <v>238</v>
      </c>
      <c r="AU981" s="244" t="s">
        <v>78</v>
      </c>
      <c r="AV981" s="13" t="s">
        <v>76</v>
      </c>
      <c r="AW981" s="13" t="s">
        <v>31</v>
      </c>
      <c r="AX981" s="13" t="s">
        <v>69</v>
      </c>
      <c r="AY981" s="244" t="s">
        <v>225</v>
      </c>
    </row>
    <row r="982" s="14" customFormat="1">
      <c r="A982" s="14"/>
      <c r="B982" s="245"/>
      <c r="C982" s="246"/>
      <c r="D982" s="233" t="s">
        <v>238</v>
      </c>
      <c r="E982" s="247" t="s">
        <v>19</v>
      </c>
      <c r="F982" s="248" t="s">
        <v>1248</v>
      </c>
      <c r="G982" s="246"/>
      <c r="H982" s="249">
        <v>10.32</v>
      </c>
      <c r="I982" s="250"/>
      <c r="J982" s="246"/>
      <c r="K982" s="246"/>
      <c r="L982" s="251"/>
      <c r="M982" s="252"/>
      <c r="N982" s="253"/>
      <c r="O982" s="253"/>
      <c r="P982" s="253"/>
      <c r="Q982" s="253"/>
      <c r="R982" s="253"/>
      <c r="S982" s="253"/>
      <c r="T982" s="254"/>
      <c r="U982" s="14"/>
      <c r="V982" s="14"/>
      <c r="W982" s="14"/>
      <c r="X982" s="14"/>
      <c r="Y982" s="14"/>
      <c r="Z982" s="14"/>
      <c r="AA982" s="14"/>
      <c r="AB982" s="14"/>
      <c r="AC982" s="14"/>
      <c r="AD982" s="14"/>
      <c r="AE982" s="14"/>
      <c r="AT982" s="255" t="s">
        <v>238</v>
      </c>
      <c r="AU982" s="255" t="s">
        <v>78</v>
      </c>
      <c r="AV982" s="14" t="s">
        <v>78</v>
      </c>
      <c r="AW982" s="14" t="s">
        <v>31</v>
      </c>
      <c r="AX982" s="14" t="s">
        <v>69</v>
      </c>
      <c r="AY982" s="255" t="s">
        <v>225</v>
      </c>
    </row>
    <row r="983" s="14" customFormat="1">
      <c r="A983" s="14"/>
      <c r="B983" s="245"/>
      <c r="C983" s="246"/>
      <c r="D983" s="233" t="s">
        <v>238</v>
      </c>
      <c r="E983" s="247" t="s">
        <v>19</v>
      </c>
      <c r="F983" s="248" t="s">
        <v>1249</v>
      </c>
      <c r="G983" s="246"/>
      <c r="H983" s="249">
        <v>19.120000000000001</v>
      </c>
      <c r="I983" s="250"/>
      <c r="J983" s="246"/>
      <c r="K983" s="246"/>
      <c r="L983" s="251"/>
      <c r="M983" s="252"/>
      <c r="N983" s="253"/>
      <c r="O983" s="253"/>
      <c r="P983" s="253"/>
      <c r="Q983" s="253"/>
      <c r="R983" s="253"/>
      <c r="S983" s="253"/>
      <c r="T983" s="254"/>
      <c r="U983" s="14"/>
      <c r="V983" s="14"/>
      <c r="W983" s="14"/>
      <c r="X983" s="14"/>
      <c r="Y983" s="14"/>
      <c r="Z983" s="14"/>
      <c r="AA983" s="14"/>
      <c r="AB983" s="14"/>
      <c r="AC983" s="14"/>
      <c r="AD983" s="14"/>
      <c r="AE983" s="14"/>
      <c r="AT983" s="255" t="s">
        <v>238</v>
      </c>
      <c r="AU983" s="255" t="s">
        <v>78</v>
      </c>
      <c r="AV983" s="14" t="s">
        <v>78</v>
      </c>
      <c r="AW983" s="14" t="s">
        <v>31</v>
      </c>
      <c r="AX983" s="14" t="s">
        <v>69</v>
      </c>
      <c r="AY983" s="255" t="s">
        <v>225</v>
      </c>
    </row>
    <row r="984" s="14" customFormat="1">
      <c r="A984" s="14"/>
      <c r="B984" s="245"/>
      <c r="C984" s="246"/>
      <c r="D984" s="233" t="s">
        <v>238</v>
      </c>
      <c r="E984" s="247" t="s">
        <v>19</v>
      </c>
      <c r="F984" s="248" t="s">
        <v>1250</v>
      </c>
      <c r="G984" s="246"/>
      <c r="H984" s="249">
        <v>4.9000000000000004</v>
      </c>
      <c r="I984" s="250"/>
      <c r="J984" s="246"/>
      <c r="K984" s="246"/>
      <c r="L984" s="251"/>
      <c r="M984" s="252"/>
      <c r="N984" s="253"/>
      <c r="O984" s="253"/>
      <c r="P984" s="253"/>
      <c r="Q984" s="253"/>
      <c r="R984" s="253"/>
      <c r="S984" s="253"/>
      <c r="T984" s="254"/>
      <c r="U984" s="14"/>
      <c r="V984" s="14"/>
      <c r="W984" s="14"/>
      <c r="X984" s="14"/>
      <c r="Y984" s="14"/>
      <c r="Z984" s="14"/>
      <c r="AA984" s="14"/>
      <c r="AB984" s="14"/>
      <c r="AC984" s="14"/>
      <c r="AD984" s="14"/>
      <c r="AE984" s="14"/>
      <c r="AT984" s="255" t="s">
        <v>238</v>
      </c>
      <c r="AU984" s="255" t="s">
        <v>78</v>
      </c>
      <c r="AV984" s="14" t="s">
        <v>78</v>
      </c>
      <c r="AW984" s="14" t="s">
        <v>31</v>
      </c>
      <c r="AX984" s="14" t="s">
        <v>69</v>
      </c>
      <c r="AY984" s="255" t="s">
        <v>225</v>
      </c>
    </row>
    <row r="985" s="13" customFormat="1">
      <c r="A985" s="13"/>
      <c r="B985" s="235"/>
      <c r="C985" s="236"/>
      <c r="D985" s="233" t="s">
        <v>238</v>
      </c>
      <c r="E985" s="237" t="s">
        <v>19</v>
      </c>
      <c r="F985" s="238" t="s">
        <v>1251</v>
      </c>
      <c r="G985" s="236"/>
      <c r="H985" s="237" t="s">
        <v>19</v>
      </c>
      <c r="I985" s="239"/>
      <c r="J985" s="236"/>
      <c r="K985" s="236"/>
      <c r="L985" s="240"/>
      <c r="M985" s="241"/>
      <c r="N985" s="242"/>
      <c r="O985" s="242"/>
      <c r="P985" s="242"/>
      <c r="Q985" s="242"/>
      <c r="R985" s="242"/>
      <c r="S985" s="242"/>
      <c r="T985" s="243"/>
      <c r="U985" s="13"/>
      <c r="V985" s="13"/>
      <c r="W985" s="13"/>
      <c r="X985" s="13"/>
      <c r="Y985" s="13"/>
      <c r="Z985" s="13"/>
      <c r="AA985" s="13"/>
      <c r="AB985" s="13"/>
      <c r="AC985" s="13"/>
      <c r="AD985" s="13"/>
      <c r="AE985" s="13"/>
      <c r="AT985" s="244" t="s">
        <v>238</v>
      </c>
      <c r="AU985" s="244" t="s">
        <v>78</v>
      </c>
      <c r="AV985" s="13" t="s">
        <v>76</v>
      </c>
      <c r="AW985" s="13" t="s">
        <v>31</v>
      </c>
      <c r="AX985" s="13" t="s">
        <v>69</v>
      </c>
      <c r="AY985" s="244" t="s">
        <v>225</v>
      </c>
    </row>
    <row r="986" s="14" customFormat="1">
      <c r="A986" s="14"/>
      <c r="B986" s="245"/>
      <c r="C986" s="246"/>
      <c r="D986" s="233" t="s">
        <v>238</v>
      </c>
      <c r="E986" s="247" t="s">
        <v>19</v>
      </c>
      <c r="F986" s="248" t="s">
        <v>1252</v>
      </c>
      <c r="G986" s="246"/>
      <c r="H986" s="249">
        <v>3.3300000000000001</v>
      </c>
      <c r="I986" s="250"/>
      <c r="J986" s="246"/>
      <c r="K986" s="246"/>
      <c r="L986" s="251"/>
      <c r="M986" s="252"/>
      <c r="N986" s="253"/>
      <c r="O986" s="253"/>
      <c r="P986" s="253"/>
      <c r="Q986" s="253"/>
      <c r="R986" s="253"/>
      <c r="S986" s="253"/>
      <c r="T986" s="254"/>
      <c r="U986" s="14"/>
      <c r="V986" s="14"/>
      <c r="W986" s="14"/>
      <c r="X986" s="14"/>
      <c r="Y986" s="14"/>
      <c r="Z986" s="14"/>
      <c r="AA986" s="14"/>
      <c r="AB986" s="14"/>
      <c r="AC986" s="14"/>
      <c r="AD986" s="14"/>
      <c r="AE986" s="14"/>
      <c r="AT986" s="255" t="s">
        <v>238</v>
      </c>
      <c r="AU986" s="255" t="s">
        <v>78</v>
      </c>
      <c r="AV986" s="14" t="s">
        <v>78</v>
      </c>
      <c r="AW986" s="14" t="s">
        <v>31</v>
      </c>
      <c r="AX986" s="14" t="s">
        <v>69</v>
      </c>
      <c r="AY986" s="255" t="s">
        <v>225</v>
      </c>
    </row>
    <row r="987" s="14" customFormat="1">
      <c r="A987" s="14"/>
      <c r="B987" s="245"/>
      <c r="C987" s="246"/>
      <c r="D987" s="233" t="s">
        <v>238</v>
      </c>
      <c r="E987" s="247" t="s">
        <v>19</v>
      </c>
      <c r="F987" s="248" t="s">
        <v>1253</v>
      </c>
      <c r="G987" s="246"/>
      <c r="H987" s="249">
        <v>6</v>
      </c>
      <c r="I987" s="250"/>
      <c r="J987" s="246"/>
      <c r="K987" s="246"/>
      <c r="L987" s="251"/>
      <c r="M987" s="252"/>
      <c r="N987" s="253"/>
      <c r="O987" s="253"/>
      <c r="P987" s="253"/>
      <c r="Q987" s="253"/>
      <c r="R987" s="253"/>
      <c r="S987" s="253"/>
      <c r="T987" s="254"/>
      <c r="U987" s="14"/>
      <c r="V987" s="14"/>
      <c r="W987" s="14"/>
      <c r="X987" s="14"/>
      <c r="Y987" s="14"/>
      <c r="Z987" s="14"/>
      <c r="AA987" s="14"/>
      <c r="AB987" s="14"/>
      <c r="AC987" s="14"/>
      <c r="AD987" s="14"/>
      <c r="AE987" s="14"/>
      <c r="AT987" s="255" t="s">
        <v>238</v>
      </c>
      <c r="AU987" s="255" t="s">
        <v>78</v>
      </c>
      <c r="AV987" s="14" t="s">
        <v>78</v>
      </c>
      <c r="AW987" s="14" t="s">
        <v>31</v>
      </c>
      <c r="AX987" s="14" t="s">
        <v>69</v>
      </c>
      <c r="AY987" s="255" t="s">
        <v>225</v>
      </c>
    </row>
    <row r="988" s="16" customFormat="1">
      <c r="A988" s="16"/>
      <c r="B988" s="267"/>
      <c r="C988" s="268"/>
      <c r="D988" s="233" t="s">
        <v>238</v>
      </c>
      <c r="E988" s="269" t="s">
        <v>19</v>
      </c>
      <c r="F988" s="270" t="s">
        <v>245</v>
      </c>
      <c r="G988" s="268"/>
      <c r="H988" s="271">
        <v>113.37000000000001</v>
      </c>
      <c r="I988" s="272"/>
      <c r="J988" s="268"/>
      <c r="K988" s="268"/>
      <c r="L988" s="273"/>
      <c r="M988" s="274"/>
      <c r="N988" s="275"/>
      <c r="O988" s="275"/>
      <c r="P988" s="275"/>
      <c r="Q988" s="275"/>
      <c r="R988" s="275"/>
      <c r="S988" s="275"/>
      <c r="T988" s="276"/>
      <c r="U988" s="16"/>
      <c r="V988" s="16"/>
      <c r="W988" s="16"/>
      <c r="X988" s="16"/>
      <c r="Y988" s="16"/>
      <c r="Z988" s="16"/>
      <c r="AA988" s="16"/>
      <c r="AB988" s="16"/>
      <c r="AC988" s="16"/>
      <c r="AD988" s="16"/>
      <c r="AE988" s="16"/>
      <c r="AT988" s="277" t="s">
        <v>238</v>
      </c>
      <c r="AU988" s="277" t="s">
        <v>78</v>
      </c>
      <c r="AV988" s="16" t="s">
        <v>232</v>
      </c>
      <c r="AW988" s="16" t="s">
        <v>31</v>
      </c>
      <c r="AX988" s="16" t="s">
        <v>76</v>
      </c>
      <c r="AY988" s="277" t="s">
        <v>225</v>
      </c>
    </row>
    <row r="989" s="2" customFormat="1" ht="16.5" customHeight="1">
      <c r="A989" s="39"/>
      <c r="B989" s="40"/>
      <c r="C989" s="215" t="s">
        <v>1254</v>
      </c>
      <c r="D989" s="215" t="s">
        <v>227</v>
      </c>
      <c r="E989" s="216" t="s">
        <v>1255</v>
      </c>
      <c r="F989" s="217" t="s">
        <v>1256</v>
      </c>
      <c r="G989" s="218" t="s">
        <v>290</v>
      </c>
      <c r="H989" s="219">
        <v>70.742000000000004</v>
      </c>
      <c r="I989" s="220"/>
      <c r="J989" s="221">
        <f>ROUND(I989*H989,2)</f>
        <v>0</v>
      </c>
      <c r="K989" s="217" t="s">
        <v>249</v>
      </c>
      <c r="L989" s="45"/>
      <c r="M989" s="222" t="s">
        <v>19</v>
      </c>
      <c r="N989" s="223" t="s">
        <v>40</v>
      </c>
      <c r="O989" s="85"/>
      <c r="P989" s="224">
        <f>O989*H989</f>
        <v>0</v>
      </c>
      <c r="Q989" s="224">
        <v>0</v>
      </c>
      <c r="R989" s="224">
        <f>Q989*H989</f>
        <v>0</v>
      </c>
      <c r="S989" s="224">
        <v>0.00594</v>
      </c>
      <c r="T989" s="225">
        <f>S989*H989</f>
        <v>0.42020748000000002</v>
      </c>
      <c r="U989" s="39"/>
      <c r="V989" s="39"/>
      <c r="W989" s="39"/>
      <c r="X989" s="39"/>
      <c r="Y989" s="39"/>
      <c r="Z989" s="39"/>
      <c r="AA989" s="39"/>
      <c r="AB989" s="39"/>
      <c r="AC989" s="39"/>
      <c r="AD989" s="39"/>
      <c r="AE989" s="39"/>
      <c r="AR989" s="226" t="s">
        <v>347</v>
      </c>
      <c r="AT989" s="226" t="s">
        <v>227</v>
      </c>
      <c r="AU989" s="226" t="s">
        <v>78</v>
      </c>
      <c r="AY989" s="18" t="s">
        <v>225</v>
      </c>
      <c r="BE989" s="227">
        <f>IF(N989="základní",J989,0)</f>
        <v>0</v>
      </c>
      <c r="BF989" s="227">
        <f>IF(N989="snížená",J989,0)</f>
        <v>0</v>
      </c>
      <c r="BG989" s="227">
        <f>IF(N989="zákl. přenesená",J989,0)</f>
        <v>0</v>
      </c>
      <c r="BH989" s="227">
        <f>IF(N989="sníž. přenesená",J989,0)</f>
        <v>0</v>
      </c>
      <c r="BI989" s="227">
        <f>IF(N989="nulová",J989,0)</f>
        <v>0</v>
      </c>
      <c r="BJ989" s="18" t="s">
        <v>76</v>
      </c>
      <c r="BK989" s="227">
        <f>ROUND(I989*H989,2)</f>
        <v>0</v>
      </c>
      <c r="BL989" s="18" t="s">
        <v>347</v>
      </c>
      <c r="BM989" s="226" t="s">
        <v>1257</v>
      </c>
    </row>
    <row r="990" s="2" customFormat="1">
      <c r="A990" s="39"/>
      <c r="B990" s="40"/>
      <c r="C990" s="41"/>
      <c r="D990" s="228" t="s">
        <v>234</v>
      </c>
      <c r="E990" s="41"/>
      <c r="F990" s="229" t="s">
        <v>1258</v>
      </c>
      <c r="G990" s="41"/>
      <c r="H990" s="41"/>
      <c r="I990" s="230"/>
      <c r="J990" s="41"/>
      <c r="K990" s="41"/>
      <c r="L990" s="45"/>
      <c r="M990" s="231"/>
      <c r="N990" s="232"/>
      <c r="O990" s="85"/>
      <c r="P990" s="85"/>
      <c r="Q990" s="85"/>
      <c r="R990" s="85"/>
      <c r="S990" s="85"/>
      <c r="T990" s="86"/>
      <c r="U990" s="39"/>
      <c r="V990" s="39"/>
      <c r="W990" s="39"/>
      <c r="X990" s="39"/>
      <c r="Y990" s="39"/>
      <c r="Z990" s="39"/>
      <c r="AA990" s="39"/>
      <c r="AB990" s="39"/>
      <c r="AC990" s="39"/>
      <c r="AD990" s="39"/>
      <c r="AE990" s="39"/>
      <c r="AT990" s="18" t="s">
        <v>234</v>
      </c>
      <c r="AU990" s="18" t="s">
        <v>78</v>
      </c>
    </row>
    <row r="991" s="13" customFormat="1">
      <c r="A991" s="13"/>
      <c r="B991" s="235"/>
      <c r="C991" s="236"/>
      <c r="D991" s="233" t="s">
        <v>238</v>
      </c>
      <c r="E991" s="237" t="s">
        <v>19</v>
      </c>
      <c r="F991" s="238" t="s">
        <v>1259</v>
      </c>
      <c r="G991" s="236"/>
      <c r="H991" s="237" t="s">
        <v>19</v>
      </c>
      <c r="I991" s="239"/>
      <c r="J991" s="236"/>
      <c r="K991" s="236"/>
      <c r="L991" s="240"/>
      <c r="M991" s="241"/>
      <c r="N991" s="242"/>
      <c r="O991" s="242"/>
      <c r="P991" s="242"/>
      <c r="Q991" s="242"/>
      <c r="R991" s="242"/>
      <c r="S991" s="242"/>
      <c r="T991" s="243"/>
      <c r="U991" s="13"/>
      <c r="V991" s="13"/>
      <c r="W991" s="13"/>
      <c r="X991" s="13"/>
      <c r="Y991" s="13"/>
      <c r="Z991" s="13"/>
      <c r="AA991" s="13"/>
      <c r="AB991" s="13"/>
      <c r="AC991" s="13"/>
      <c r="AD991" s="13"/>
      <c r="AE991" s="13"/>
      <c r="AT991" s="244" t="s">
        <v>238</v>
      </c>
      <c r="AU991" s="244" t="s">
        <v>78</v>
      </c>
      <c r="AV991" s="13" t="s">
        <v>76</v>
      </c>
      <c r="AW991" s="13" t="s">
        <v>31</v>
      </c>
      <c r="AX991" s="13" t="s">
        <v>69</v>
      </c>
      <c r="AY991" s="244" t="s">
        <v>225</v>
      </c>
    </row>
    <row r="992" s="13" customFormat="1">
      <c r="A992" s="13"/>
      <c r="B992" s="235"/>
      <c r="C992" s="236"/>
      <c r="D992" s="233" t="s">
        <v>238</v>
      </c>
      <c r="E992" s="237" t="s">
        <v>19</v>
      </c>
      <c r="F992" s="238" t="s">
        <v>353</v>
      </c>
      <c r="G992" s="236"/>
      <c r="H992" s="237" t="s">
        <v>19</v>
      </c>
      <c r="I992" s="239"/>
      <c r="J992" s="236"/>
      <c r="K992" s="236"/>
      <c r="L992" s="240"/>
      <c r="M992" s="241"/>
      <c r="N992" s="242"/>
      <c r="O992" s="242"/>
      <c r="P992" s="242"/>
      <c r="Q992" s="242"/>
      <c r="R992" s="242"/>
      <c r="S992" s="242"/>
      <c r="T992" s="243"/>
      <c r="U992" s="13"/>
      <c r="V992" s="13"/>
      <c r="W992" s="13"/>
      <c r="X992" s="13"/>
      <c r="Y992" s="13"/>
      <c r="Z992" s="13"/>
      <c r="AA992" s="13"/>
      <c r="AB992" s="13"/>
      <c r="AC992" s="13"/>
      <c r="AD992" s="13"/>
      <c r="AE992" s="13"/>
      <c r="AT992" s="244" t="s">
        <v>238</v>
      </c>
      <c r="AU992" s="244" t="s">
        <v>78</v>
      </c>
      <c r="AV992" s="13" t="s">
        <v>76</v>
      </c>
      <c r="AW992" s="13" t="s">
        <v>31</v>
      </c>
      <c r="AX992" s="13" t="s">
        <v>69</v>
      </c>
      <c r="AY992" s="244" t="s">
        <v>225</v>
      </c>
    </row>
    <row r="993" s="14" customFormat="1">
      <c r="A993" s="14"/>
      <c r="B993" s="245"/>
      <c r="C993" s="246"/>
      <c r="D993" s="233" t="s">
        <v>238</v>
      </c>
      <c r="E993" s="247" t="s">
        <v>19</v>
      </c>
      <c r="F993" s="248" t="s">
        <v>1246</v>
      </c>
      <c r="G993" s="246"/>
      <c r="H993" s="249">
        <v>69.700000000000003</v>
      </c>
      <c r="I993" s="250"/>
      <c r="J993" s="246"/>
      <c r="K993" s="246"/>
      <c r="L993" s="251"/>
      <c r="M993" s="252"/>
      <c r="N993" s="253"/>
      <c r="O993" s="253"/>
      <c r="P993" s="253"/>
      <c r="Q993" s="253"/>
      <c r="R993" s="253"/>
      <c r="S993" s="253"/>
      <c r="T993" s="254"/>
      <c r="U993" s="14"/>
      <c r="V993" s="14"/>
      <c r="W993" s="14"/>
      <c r="X993" s="14"/>
      <c r="Y993" s="14"/>
      <c r="Z993" s="14"/>
      <c r="AA993" s="14"/>
      <c r="AB993" s="14"/>
      <c r="AC993" s="14"/>
      <c r="AD993" s="14"/>
      <c r="AE993" s="14"/>
      <c r="AT993" s="255" t="s">
        <v>238</v>
      </c>
      <c r="AU993" s="255" t="s">
        <v>78</v>
      </c>
      <c r="AV993" s="14" t="s">
        <v>78</v>
      </c>
      <c r="AW993" s="14" t="s">
        <v>31</v>
      </c>
      <c r="AX993" s="14" t="s">
        <v>69</v>
      </c>
      <c r="AY993" s="255" t="s">
        <v>225</v>
      </c>
    </row>
    <row r="994" s="13" customFormat="1">
      <c r="A994" s="13"/>
      <c r="B994" s="235"/>
      <c r="C994" s="236"/>
      <c r="D994" s="233" t="s">
        <v>238</v>
      </c>
      <c r="E994" s="237" t="s">
        <v>19</v>
      </c>
      <c r="F994" s="238" t="s">
        <v>357</v>
      </c>
      <c r="G994" s="236"/>
      <c r="H994" s="237" t="s">
        <v>19</v>
      </c>
      <c r="I994" s="239"/>
      <c r="J994" s="236"/>
      <c r="K994" s="236"/>
      <c r="L994" s="240"/>
      <c r="M994" s="241"/>
      <c r="N994" s="242"/>
      <c r="O994" s="242"/>
      <c r="P994" s="242"/>
      <c r="Q994" s="242"/>
      <c r="R994" s="242"/>
      <c r="S994" s="242"/>
      <c r="T994" s="243"/>
      <c r="U994" s="13"/>
      <c r="V994" s="13"/>
      <c r="W994" s="13"/>
      <c r="X994" s="13"/>
      <c r="Y994" s="13"/>
      <c r="Z994" s="13"/>
      <c r="AA994" s="13"/>
      <c r="AB994" s="13"/>
      <c r="AC994" s="13"/>
      <c r="AD994" s="13"/>
      <c r="AE994" s="13"/>
      <c r="AT994" s="244" t="s">
        <v>238</v>
      </c>
      <c r="AU994" s="244" t="s">
        <v>78</v>
      </c>
      <c r="AV994" s="13" t="s">
        <v>76</v>
      </c>
      <c r="AW994" s="13" t="s">
        <v>31</v>
      </c>
      <c r="AX994" s="13" t="s">
        <v>69</v>
      </c>
      <c r="AY994" s="244" t="s">
        <v>225</v>
      </c>
    </row>
    <row r="995" s="14" customFormat="1">
      <c r="A995" s="14"/>
      <c r="B995" s="245"/>
      <c r="C995" s="246"/>
      <c r="D995" s="233" t="s">
        <v>238</v>
      </c>
      <c r="E995" s="247" t="s">
        <v>19</v>
      </c>
      <c r="F995" s="248" t="s">
        <v>772</v>
      </c>
      <c r="G995" s="246"/>
      <c r="H995" s="249">
        <v>1.042</v>
      </c>
      <c r="I995" s="250"/>
      <c r="J995" s="246"/>
      <c r="K995" s="246"/>
      <c r="L995" s="251"/>
      <c r="M995" s="252"/>
      <c r="N995" s="253"/>
      <c r="O995" s="253"/>
      <c r="P995" s="253"/>
      <c r="Q995" s="253"/>
      <c r="R995" s="253"/>
      <c r="S995" s="253"/>
      <c r="T995" s="254"/>
      <c r="U995" s="14"/>
      <c r="V995" s="14"/>
      <c r="W995" s="14"/>
      <c r="X995" s="14"/>
      <c r="Y995" s="14"/>
      <c r="Z995" s="14"/>
      <c r="AA995" s="14"/>
      <c r="AB995" s="14"/>
      <c r="AC995" s="14"/>
      <c r="AD995" s="14"/>
      <c r="AE995" s="14"/>
      <c r="AT995" s="255" t="s">
        <v>238</v>
      </c>
      <c r="AU995" s="255" t="s">
        <v>78</v>
      </c>
      <c r="AV995" s="14" t="s">
        <v>78</v>
      </c>
      <c r="AW995" s="14" t="s">
        <v>31</v>
      </c>
      <c r="AX995" s="14" t="s">
        <v>69</v>
      </c>
      <c r="AY995" s="255" t="s">
        <v>225</v>
      </c>
    </row>
    <row r="996" s="16" customFormat="1">
      <c r="A996" s="16"/>
      <c r="B996" s="267"/>
      <c r="C996" s="268"/>
      <c r="D996" s="233" t="s">
        <v>238</v>
      </c>
      <c r="E996" s="269" t="s">
        <v>19</v>
      </c>
      <c r="F996" s="270" t="s">
        <v>245</v>
      </c>
      <c r="G996" s="268"/>
      <c r="H996" s="271">
        <v>70.742000000000004</v>
      </c>
      <c r="I996" s="272"/>
      <c r="J996" s="268"/>
      <c r="K996" s="268"/>
      <c r="L996" s="273"/>
      <c r="M996" s="274"/>
      <c r="N996" s="275"/>
      <c r="O996" s="275"/>
      <c r="P996" s="275"/>
      <c r="Q996" s="275"/>
      <c r="R996" s="275"/>
      <c r="S996" s="275"/>
      <c r="T996" s="276"/>
      <c r="U996" s="16"/>
      <c r="V996" s="16"/>
      <c r="W996" s="16"/>
      <c r="X996" s="16"/>
      <c r="Y996" s="16"/>
      <c r="Z996" s="16"/>
      <c r="AA996" s="16"/>
      <c r="AB996" s="16"/>
      <c r="AC996" s="16"/>
      <c r="AD996" s="16"/>
      <c r="AE996" s="16"/>
      <c r="AT996" s="277" t="s">
        <v>238</v>
      </c>
      <c r="AU996" s="277" t="s">
        <v>78</v>
      </c>
      <c r="AV996" s="16" t="s">
        <v>232</v>
      </c>
      <c r="AW996" s="16" t="s">
        <v>31</v>
      </c>
      <c r="AX996" s="16" t="s">
        <v>76</v>
      </c>
      <c r="AY996" s="277" t="s">
        <v>225</v>
      </c>
    </row>
    <row r="997" s="2" customFormat="1" ht="16.5" customHeight="1">
      <c r="A997" s="39"/>
      <c r="B997" s="40"/>
      <c r="C997" s="215" t="s">
        <v>1260</v>
      </c>
      <c r="D997" s="215" t="s">
        <v>227</v>
      </c>
      <c r="E997" s="216" t="s">
        <v>1261</v>
      </c>
      <c r="F997" s="217" t="s">
        <v>1262</v>
      </c>
      <c r="G997" s="218" t="s">
        <v>326</v>
      </c>
      <c r="H997" s="219">
        <v>27</v>
      </c>
      <c r="I997" s="220"/>
      <c r="J997" s="221">
        <f>ROUND(I997*H997,2)</f>
        <v>0</v>
      </c>
      <c r="K997" s="217" t="s">
        <v>249</v>
      </c>
      <c r="L997" s="45"/>
      <c r="M997" s="222" t="s">
        <v>19</v>
      </c>
      <c r="N997" s="223" t="s">
        <v>40</v>
      </c>
      <c r="O997" s="85"/>
      <c r="P997" s="224">
        <f>O997*H997</f>
        <v>0</v>
      </c>
      <c r="Q997" s="224">
        <v>0</v>
      </c>
      <c r="R997" s="224">
        <f>Q997*H997</f>
        <v>0</v>
      </c>
      <c r="S997" s="224">
        <v>0.0016999999999999999</v>
      </c>
      <c r="T997" s="225">
        <f>S997*H997</f>
        <v>0.045899999999999996</v>
      </c>
      <c r="U997" s="39"/>
      <c r="V997" s="39"/>
      <c r="W997" s="39"/>
      <c r="X997" s="39"/>
      <c r="Y997" s="39"/>
      <c r="Z997" s="39"/>
      <c r="AA997" s="39"/>
      <c r="AB997" s="39"/>
      <c r="AC997" s="39"/>
      <c r="AD997" s="39"/>
      <c r="AE997" s="39"/>
      <c r="AR997" s="226" t="s">
        <v>347</v>
      </c>
      <c r="AT997" s="226" t="s">
        <v>227</v>
      </c>
      <c r="AU997" s="226" t="s">
        <v>78</v>
      </c>
      <c r="AY997" s="18" t="s">
        <v>225</v>
      </c>
      <c r="BE997" s="227">
        <f>IF(N997="základní",J997,0)</f>
        <v>0</v>
      </c>
      <c r="BF997" s="227">
        <f>IF(N997="snížená",J997,0)</f>
        <v>0</v>
      </c>
      <c r="BG997" s="227">
        <f>IF(N997="zákl. přenesená",J997,0)</f>
        <v>0</v>
      </c>
      <c r="BH997" s="227">
        <f>IF(N997="sníž. přenesená",J997,0)</f>
        <v>0</v>
      </c>
      <c r="BI997" s="227">
        <f>IF(N997="nulová",J997,0)</f>
        <v>0</v>
      </c>
      <c r="BJ997" s="18" t="s">
        <v>76</v>
      </c>
      <c r="BK997" s="227">
        <f>ROUND(I997*H997,2)</f>
        <v>0</v>
      </c>
      <c r="BL997" s="18" t="s">
        <v>347</v>
      </c>
      <c r="BM997" s="226" t="s">
        <v>1263</v>
      </c>
    </row>
    <row r="998" s="2" customFormat="1">
      <c r="A998" s="39"/>
      <c r="B998" s="40"/>
      <c r="C998" s="41"/>
      <c r="D998" s="228" t="s">
        <v>234</v>
      </c>
      <c r="E998" s="41"/>
      <c r="F998" s="229" t="s">
        <v>1264</v>
      </c>
      <c r="G998" s="41"/>
      <c r="H998" s="41"/>
      <c r="I998" s="230"/>
      <c r="J998" s="41"/>
      <c r="K998" s="41"/>
      <c r="L998" s="45"/>
      <c r="M998" s="231"/>
      <c r="N998" s="232"/>
      <c r="O998" s="85"/>
      <c r="P998" s="85"/>
      <c r="Q998" s="85"/>
      <c r="R998" s="85"/>
      <c r="S998" s="85"/>
      <c r="T998" s="86"/>
      <c r="U998" s="39"/>
      <c r="V998" s="39"/>
      <c r="W998" s="39"/>
      <c r="X998" s="39"/>
      <c r="Y998" s="39"/>
      <c r="Z998" s="39"/>
      <c r="AA998" s="39"/>
      <c r="AB998" s="39"/>
      <c r="AC998" s="39"/>
      <c r="AD998" s="39"/>
      <c r="AE998" s="39"/>
      <c r="AT998" s="18" t="s">
        <v>234</v>
      </c>
      <c r="AU998" s="18" t="s">
        <v>78</v>
      </c>
    </row>
    <row r="999" s="13" customFormat="1">
      <c r="A999" s="13"/>
      <c r="B999" s="235"/>
      <c r="C999" s="236"/>
      <c r="D999" s="233" t="s">
        <v>238</v>
      </c>
      <c r="E999" s="237" t="s">
        <v>19</v>
      </c>
      <c r="F999" s="238" t="s">
        <v>353</v>
      </c>
      <c r="G999" s="236"/>
      <c r="H999" s="237" t="s">
        <v>19</v>
      </c>
      <c r="I999" s="239"/>
      <c r="J999" s="236"/>
      <c r="K999" s="236"/>
      <c r="L999" s="240"/>
      <c r="M999" s="241"/>
      <c r="N999" s="242"/>
      <c r="O999" s="242"/>
      <c r="P999" s="242"/>
      <c r="Q999" s="242"/>
      <c r="R999" s="242"/>
      <c r="S999" s="242"/>
      <c r="T999" s="243"/>
      <c r="U999" s="13"/>
      <c r="V999" s="13"/>
      <c r="W999" s="13"/>
      <c r="X999" s="13"/>
      <c r="Y999" s="13"/>
      <c r="Z999" s="13"/>
      <c r="AA999" s="13"/>
      <c r="AB999" s="13"/>
      <c r="AC999" s="13"/>
      <c r="AD999" s="13"/>
      <c r="AE999" s="13"/>
      <c r="AT999" s="244" t="s">
        <v>238</v>
      </c>
      <c r="AU999" s="244" t="s">
        <v>78</v>
      </c>
      <c r="AV999" s="13" t="s">
        <v>76</v>
      </c>
      <c r="AW999" s="13" t="s">
        <v>31</v>
      </c>
      <c r="AX999" s="13" t="s">
        <v>69</v>
      </c>
      <c r="AY999" s="244" t="s">
        <v>225</v>
      </c>
    </row>
    <row r="1000" s="14" customFormat="1">
      <c r="A1000" s="14"/>
      <c r="B1000" s="245"/>
      <c r="C1000" s="246"/>
      <c r="D1000" s="233" t="s">
        <v>238</v>
      </c>
      <c r="E1000" s="247" t="s">
        <v>19</v>
      </c>
      <c r="F1000" s="248" t="s">
        <v>1265</v>
      </c>
      <c r="G1000" s="246"/>
      <c r="H1000" s="249">
        <v>27</v>
      </c>
      <c r="I1000" s="250"/>
      <c r="J1000" s="246"/>
      <c r="K1000" s="246"/>
      <c r="L1000" s="251"/>
      <c r="M1000" s="252"/>
      <c r="N1000" s="253"/>
      <c r="O1000" s="253"/>
      <c r="P1000" s="253"/>
      <c r="Q1000" s="253"/>
      <c r="R1000" s="253"/>
      <c r="S1000" s="253"/>
      <c r="T1000" s="254"/>
      <c r="U1000" s="14"/>
      <c r="V1000" s="14"/>
      <c r="W1000" s="14"/>
      <c r="X1000" s="14"/>
      <c r="Y1000" s="14"/>
      <c r="Z1000" s="14"/>
      <c r="AA1000" s="14"/>
      <c r="AB1000" s="14"/>
      <c r="AC1000" s="14"/>
      <c r="AD1000" s="14"/>
      <c r="AE1000" s="14"/>
      <c r="AT1000" s="255" t="s">
        <v>238</v>
      </c>
      <c r="AU1000" s="255" t="s">
        <v>78</v>
      </c>
      <c r="AV1000" s="14" t="s">
        <v>78</v>
      </c>
      <c r="AW1000" s="14" t="s">
        <v>31</v>
      </c>
      <c r="AX1000" s="14" t="s">
        <v>76</v>
      </c>
      <c r="AY1000" s="255" t="s">
        <v>225</v>
      </c>
    </row>
    <row r="1001" s="2" customFormat="1" ht="16.5" customHeight="1">
      <c r="A1001" s="39"/>
      <c r="B1001" s="40"/>
      <c r="C1001" s="215" t="s">
        <v>1266</v>
      </c>
      <c r="D1001" s="215" t="s">
        <v>227</v>
      </c>
      <c r="E1001" s="216" t="s">
        <v>1267</v>
      </c>
      <c r="F1001" s="217" t="s">
        <v>1268</v>
      </c>
      <c r="G1001" s="218" t="s">
        <v>326</v>
      </c>
      <c r="H1001" s="219">
        <v>56.350000000000001</v>
      </c>
      <c r="I1001" s="220"/>
      <c r="J1001" s="221">
        <f>ROUND(I1001*H1001,2)</f>
        <v>0</v>
      </c>
      <c r="K1001" s="217" t="s">
        <v>249</v>
      </c>
      <c r="L1001" s="45"/>
      <c r="M1001" s="222" t="s">
        <v>19</v>
      </c>
      <c r="N1001" s="223" t="s">
        <v>40</v>
      </c>
      <c r="O1001" s="85"/>
      <c r="P1001" s="224">
        <f>O1001*H1001</f>
        <v>0</v>
      </c>
      <c r="Q1001" s="224">
        <v>0</v>
      </c>
      <c r="R1001" s="224">
        <f>Q1001*H1001</f>
        <v>0</v>
      </c>
      <c r="S1001" s="224">
        <v>0.0017700000000000001</v>
      </c>
      <c r="T1001" s="225">
        <f>S1001*H1001</f>
        <v>0.099739500000000009</v>
      </c>
      <c r="U1001" s="39"/>
      <c r="V1001" s="39"/>
      <c r="W1001" s="39"/>
      <c r="X1001" s="39"/>
      <c r="Y1001" s="39"/>
      <c r="Z1001" s="39"/>
      <c r="AA1001" s="39"/>
      <c r="AB1001" s="39"/>
      <c r="AC1001" s="39"/>
      <c r="AD1001" s="39"/>
      <c r="AE1001" s="39"/>
      <c r="AR1001" s="226" t="s">
        <v>347</v>
      </c>
      <c r="AT1001" s="226" t="s">
        <v>227</v>
      </c>
      <c r="AU1001" s="226" t="s">
        <v>78</v>
      </c>
      <c r="AY1001" s="18" t="s">
        <v>225</v>
      </c>
      <c r="BE1001" s="227">
        <f>IF(N1001="základní",J1001,0)</f>
        <v>0</v>
      </c>
      <c r="BF1001" s="227">
        <f>IF(N1001="snížená",J1001,0)</f>
        <v>0</v>
      </c>
      <c r="BG1001" s="227">
        <f>IF(N1001="zákl. přenesená",J1001,0)</f>
        <v>0</v>
      </c>
      <c r="BH1001" s="227">
        <f>IF(N1001="sníž. přenesená",J1001,0)</f>
        <v>0</v>
      </c>
      <c r="BI1001" s="227">
        <f>IF(N1001="nulová",J1001,0)</f>
        <v>0</v>
      </c>
      <c r="BJ1001" s="18" t="s">
        <v>76</v>
      </c>
      <c r="BK1001" s="227">
        <f>ROUND(I1001*H1001,2)</f>
        <v>0</v>
      </c>
      <c r="BL1001" s="18" t="s">
        <v>347</v>
      </c>
      <c r="BM1001" s="226" t="s">
        <v>1269</v>
      </c>
    </row>
    <row r="1002" s="2" customFormat="1">
      <c r="A1002" s="39"/>
      <c r="B1002" s="40"/>
      <c r="C1002" s="41"/>
      <c r="D1002" s="228" t="s">
        <v>234</v>
      </c>
      <c r="E1002" s="41"/>
      <c r="F1002" s="229" t="s">
        <v>1270</v>
      </c>
      <c r="G1002" s="41"/>
      <c r="H1002" s="41"/>
      <c r="I1002" s="230"/>
      <c r="J1002" s="41"/>
      <c r="K1002" s="41"/>
      <c r="L1002" s="45"/>
      <c r="M1002" s="231"/>
      <c r="N1002" s="232"/>
      <c r="O1002" s="85"/>
      <c r="P1002" s="85"/>
      <c r="Q1002" s="85"/>
      <c r="R1002" s="85"/>
      <c r="S1002" s="85"/>
      <c r="T1002" s="86"/>
      <c r="U1002" s="39"/>
      <c r="V1002" s="39"/>
      <c r="W1002" s="39"/>
      <c r="X1002" s="39"/>
      <c r="Y1002" s="39"/>
      <c r="Z1002" s="39"/>
      <c r="AA1002" s="39"/>
      <c r="AB1002" s="39"/>
      <c r="AC1002" s="39"/>
      <c r="AD1002" s="39"/>
      <c r="AE1002" s="39"/>
      <c r="AT1002" s="18" t="s">
        <v>234</v>
      </c>
      <c r="AU1002" s="18" t="s">
        <v>78</v>
      </c>
    </row>
    <row r="1003" s="13" customFormat="1">
      <c r="A1003" s="13"/>
      <c r="B1003" s="235"/>
      <c r="C1003" s="236"/>
      <c r="D1003" s="233" t="s">
        <v>238</v>
      </c>
      <c r="E1003" s="237" t="s">
        <v>19</v>
      </c>
      <c r="F1003" s="238" t="s">
        <v>353</v>
      </c>
      <c r="G1003" s="236"/>
      <c r="H1003" s="237" t="s">
        <v>19</v>
      </c>
      <c r="I1003" s="239"/>
      <c r="J1003" s="236"/>
      <c r="K1003" s="236"/>
      <c r="L1003" s="240"/>
      <c r="M1003" s="241"/>
      <c r="N1003" s="242"/>
      <c r="O1003" s="242"/>
      <c r="P1003" s="242"/>
      <c r="Q1003" s="242"/>
      <c r="R1003" s="242"/>
      <c r="S1003" s="242"/>
      <c r="T1003" s="243"/>
      <c r="U1003" s="13"/>
      <c r="V1003" s="13"/>
      <c r="W1003" s="13"/>
      <c r="X1003" s="13"/>
      <c r="Y1003" s="13"/>
      <c r="Z1003" s="13"/>
      <c r="AA1003" s="13"/>
      <c r="AB1003" s="13"/>
      <c r="AC1003" s="13"/>
      <c r="AD1003" s="13"/>
      <c r="AE1003" s="13"/>
      <c r="AT1003" s="244" t="s">
        <v>238</v>
      </c>
      <c r="AU1003" s="244" t="s">
        <v>78</v>
      </c>
      <c r="AV1003" s="13" t="s">
        <v>76</v>
      </c>
      <c r="AW1003" s="13" t="s">
        <v>31</v>
      </c>
      <c r="AX1003" s="13" t="s">
        <v>69</v>
      </c>
      <c r="AY1003" s="244" t="s">
        <v>225</v>
      </c>
    </row>
    <row r="1004" s="14" customFormat="1">
      <c r="A1004" s="14"/>
      <c r="B1004" s="245"/>
      <c r="C1004" s="246"/>
      <c r="D1004" s="233" t="s">
        <v>238</v>
      </c>
      <c r="E1004" s="247" t="s">
        <v>19</v>
      </c>
      <c r="F1004" s="248" t="s">
        <v>1271</v>
      </c>
      <c r="G1004" s="246"/>
      <c r="H1004" s="249">
        <v>42.700000000000003</v>
      </c>
      <c r="I1004" s="250"/>
      <c r="J1004" s="246"/>
      <c r="K1004" s="246"/>
      <c r="L1004" s="251"/>
      <c r="M1004" s="252"/>
      <c r="N1004" s="253"/>
      <c r="O1004" s="253"/>
      <c r="P1004" s="253"/>
      <c r="Q1004" s="253"/>
      <c r="R1004" s="253"/>
      <c r="S1004" s="253"/>
      <c r="T1004" s="254"/>
      <c r="U1004" s="14"/>
      <c r="V1004" s="14"/>
      <c r="W1004" s="14"/>
      <c r="X1004" s="14"/>
      <c r="Y1004" s="14"/>
      <c r="Z1004" s="14"/>
      <c r="AA1004" s="14"/>
      <c r="AB1004" s="14"/>
      <c r="AC1004" s="14"/>
      <c r="AD1004" s="14"/>
      <c r="AE1004" s="14"/>
      <c r="AT1004" s="255" t="s">
        <v>238</v>
      </c>
      <c r="AU1004" s="255" t="s">
        <v>78</v>
      </c>
      <c r="AV1004" s="14" t="s">
        <v>78</v>
      </c>
      <c r="AW1004" s="14" t="s">
        <v>31</v>
      </c>
      <c r="AX1004" s="14" t="s">
        <v>69</v>
      </c>
      <c r="AY1004" s="255" t="s">
        <v>225</v>
      </c>
    </row>
    <row r="1005" s="13" customFormat="1">
      <c r="A1005" s="13"/>
      <c r="B1005" s="235"/>
      <c r="C1005" s="236"/>
      <c r="D1005" s="233" t="s">
        <v>238</v>
      </c>
      <c r="E1005" s="237" t="s">
        <v>19</v>
      </c>
      <c r="F1005" s="238" t="s">
        <v>355</v>
      </c>
      <c r="G1005" s="236"/>
      <c r="H1005" s="237" t="s">
        <v>19</v>
      </c>
      <c r="I1005" s="239"/>
      <c r="J1005" s="236"/>
      <c r="K1005" s="236"/>
      <c r="L1005" s="240"/>
      <c r="M1005" s="241"/>
      <c r="N1005" s="242"/>
      <c r="O1005" s="242"/>
      <c r="P1005" s="242"/>
      <c r="Q1005" s="242"/>
      <c r="R1005" s="242"/>
      <c r="S1005" s="242"/>
      <c r="T1005" s="243"/>
      <c r="U1005" s="13"/>
      <c r="V1005" s="13"/>
      <c r="W1005" s="13"/>
      <c r="X1005" s="13"/>
      <c r="Y1005" s="13"/>
      <c r="Z1005" s="13"/>
      <c r="AA1005" s="13"/>
      <c r="AB1005" s="13"/>
      <c r="AC1005" s="13"/>
      <c r="AD1005" s="13"/>
      <c r="AE1005" s="13"/>
      <c r="AT1005" s="244" t="s">
        <v>238</v>
      </c>
      <c r="AU1005" s="244" t="s">
        <v>78</v>
      </c>
      <c r="AV1005" s="13" t="s">
        <v>76</v>
      </c>
      <c r="AW1005" s="13" t="s">
        <v>31</v>
      </c>
      <c r="AX1005" s="13" t="s">
        <v>69</v>
      </c>
      <c r="AY1005" s="244" t="s">
        <v>225</v>
      </c>
    </row>
    <row r="1006" s="14" customFormat="1">
      <c r="A1006" s="14"/>
      <c r="B1006" s="245"/>
      <c r="C1006" s="246"/>
      <c r="D1006" s="233" t="s">
        <v>238</v>
      </c>
      <c r="E1006" s="247" t="s">
        <v>19</v>
      </c>
      <c r="F1006" s="248" t="s">
        <v>1248</v>
      </c>
      <c r="G1006" s="246"/>
      <c r="H1006" s="249">
        <v>10.32</v>
      </c>
      <c r="I1006" s="250"/>
      <c r="J1006" s="246"/>
      <c r="K1006" s="246"/>
      <c r="L1006" s="251"/>
      <c r="M1006" s="252"/>
      <c r="N1006" s="253"/>
      <c r="O1006" s="253"/>
      <c r="P1006" s="253"/>
      <c r="Q1006" s="253"/>
      <c r="R1006" s="253"/>
      <c r="S1006" s="253"/>
      <c r="T1006" s="254"/>
      <c r="U1006" s="14"/>
      <c r="V1006" s="14"/>
      <c r="W1006" s="14"/>
      <c r="X1006" s="14"/>
      <c r="Y1006" s="14"/>
      <c r="Z1006" s="14"/>
      <c r="AA1006" s="14"/>
      <c r="AB1006" s="14"/>
      <c r="AC1006" s="14"/>
      <c r="AD1006" s="14"/>
      <c r="AE1006" s="14"/>
      <c r="AT1006" s="255" t="s">
        <v>238</v>
      </c>
      <c r="AU1006" s="255" t="s">
        <v>78</v>
      </c>
      <c r="AV1006" s="14" t="s">
        <v>78</v>
      </c>
      <c r="AW1006" s="14" t="s">
        <v>31</v>
      </c>
      <c r="AX1006" s="14" t="s">
        <v>69</v>
      </c>
      <c r="AY1006" s="255" t="s">
        <v>225</v>
      </c>
    </row>
    <row r="1007" s="13" customFormat="1">
      <c r="A1007" s="13"/>
      <c r="B1007" s="235"/>
      <c r="C1007" s="236"/>
      <c r="D1007" s="233" t="s">
        <v>238</v>
      </c>
      <c r="E1007" s="237" t="s">
        <v>19</v>
      </c>
      <c r="F1007" s="238" t="s">
        <v>357</v>
      </c>
      <c r="G1007" s="236"/>
      <c r="H1007" s="237" t="s">
        <v>19</v>
      </c>
      <c r="I1007" s="239"/>
      <c r="J1007" s="236"/>
      <c r="K1007" s="236"/>
      <c r="L1007" s="240"/>
      <c r="M1007" s="241"/>
      <c r="N1007" s="242"/>
      <c r="O1007" s="242"/>
      <c r="P1007" s="242"/>
      <c r="Q1007" s="242"/>
      <c r="R1007" s="242"/>
      <c r="S1007" s="242"/>
      <c r="T1007" s="243"/>
      <c r="U1007" s="13"/>
      <c r="V1007" s="13"/>
      <c r="W1007" s="13"/>
      <c r="X1007" s="13"/>
      <c r="Y1007" s="13"/>
      <c r="Z1007" s="13"/>
      <c r="AA1007" s="13"/>
      <c r="AB1007" s="13"/>
      <c r="AC1007" s="13"/>
      <c r="AD1007" s="13"/>
      <c r="AE1007" s="13"/>
      <c r="AT1007" s="244" t="s">
        <v>238</v>
      </c>
      <c r="AU1007" s="244" t="s">
        <v>78</v>
      </c>
      <c r="AV1007" s="13" t="s">
        <v>76</v>
      </c>
      <c r="AW1007" s="13" t="s">
        <v>31</v>
      </c>
      <c r="AX1007" s="13" t="s">
        <v>69</v>
      </c>
      <c r="AY1007" s="244" t="s">
        <v>225</v>
      </c>
    </row>
    <row r="1008" s="14" customFormat="1">
      <c r="A1008" s="14"/>
      <c r="B1008" s="245"/>
      <c r="C1008" s="246"/>
      <c r="D1008" s="233" t="s">
        <v>238</v>
      </c>
      <c r="E1008" s="247" t="s">
        <v>19</v>
      </c>
      <c r="F1008" s="248" t="s">
        <v>1252</v>
      </c>
      <c r="G1008" s="246"/>
      <c r="H1008" s="249">
        <v>3.3300000000000001</v>
      </c>
      <c r="I1008" s="250"/>
      <c r="J1008" s="246"/>
      <c r="K1008" s="246"/>
      <c r="L1008" s="251"/>
      <c r="M1008" s="252"/>
      <c r="N1008" s="253"/>
      <c r="O1008" s="253"/>
      <c r="P1008" s="253"/>
      <c r="Q1008" s="253"/>
      <c r="R1008" s="253"/>
      <c r="S1008" s="253"/>
      <c r="T1008" s="254"/>
      <c r="U1008" s="14"/>
      <c r="V1008" s="14"/>
      <c r="W1008" s="14"/>
      <c r="X1008" s="14"/>
      <c r="Y1008" s="14"/>
      <c r="Z1008" s="14"/>
      <c r="AA1008" s="14"/>
      <c r="AB1008" s="14"/>
      <c r="AC1008" s="14"/>
      <c r="AD1008" s="14"/>
      <c r="AE1008" s="14"/>
      <c r="AT1008" s="255" t="s">
        <v>238</v>
      </c>
      <c r="AU1008" s="255" t="s">
        <v>78</v>
      </c>
      <c r="AV1008" s="14" t="s">
        <v>78</v>
      </c>
      <c r="AW1008" s="14" t="s">
        <v>31</v>
      </c>
      <c r="AX1008" s="14" t="s">
        <v>69</v>
      </c>
      <c r="AY1008" s="255" t="s">
        <v>225</v>
      </c>
    </row>
    <row r="1009" s="16" customFormat="1">
      <c r="A1009" s="16"/>
      <c r="B1009" s="267"/>
      <c r="C1009" s="268"/>
      <c r="D1009" s="233" t="s">
        <v>238</v>
      </c>
      <c r="E1009" s="269" t="s">
        <v>19</v>
      </c>
      <c r="F1009" s="270" t="s">
        <v>245</v>
      </c>
      <c r="G1009" s="268"/>
      <c r="H1009" s="271">
        <v>56.350000000000001</v>
      </c>
      <c r="I1009" s="272"/>
      <c r="J1009" s="268"/>
      <c r="K1009" s="268"/>
      <c r="L1009" s="273"/>
      <c r="M1009" s="274"/>
      <c r="N1009" s="275"/>
      <c r="O1009" s="275"/>
      <c r="P1009" s="275"/>
      <c r="Q1009" s="275"/>
      <c r="R1009" s="275"/>
      <c r="S1009" s="275"/>
      <c r="T1009" s="276"/>
      <c r="U1009" s="16"/>
      <c r="V1009" s="16"/>
      <c r="W1009" s="16"/>
      <c r="X1009" s="16"/>
      <c r="Y1009" s="16"/>
      <c r="Z1009" s="16"/>
      <c r="AA1009" s="16"/>
      <c r="AB1009" s="16"/>
      <c r="AC1009" s="16"/>
      <c r="AD1009" s="16"/>
      <c r="AE1009" s="16"/>
      <c r="AT1009" s="277" t="s">
        <v>238</v>
      </c>
      <c r="AU1009" s="277" t="s">
        <v>78</v>
      </c>
      <c r="AV1009" s="16" t="s">
        <v>232</v>
      </c>
      <c r="AW1009" s="16" t="s">
        <v>31</v>
      </c>
      <c r="AX1009" s="16" t="s">
        <v>76</v>
      </c>
      <c r="AY1009" s="277" t="s">
        <v>225</v>
      </c>
    </row>
    <row r="1010" s="2" customFormat="1" ht="16.5" customHeight="1">
      <c r="A1010" s="39"/>
      <c r="B1010" s="40"/>
      <c r="C1010" s="215" t="s">
        <v>1272</v>
      </c>
      <c r="D1010" s="215" t="s">
        <v>227</v>
      </c>
      <c r="E1010" s="216" t="s">
        <v>1273</v>
      </c>
      <c r="F1010" s="217" t="s">
        <v>1274</v>
      </c>
      <c r="G1010" s="218" t="s">
        <v>326</v>
      </c>
      <c r="H1010" s="219">
        <v>30.02</v>
      </c>
      <c r="I1010" s="220"/>
      <c r="J1010" s="221">
        <f>ROUND(I1010*H1010,2)</f>
        <v>0</v>
      </c>
      <c r="K1010" s="217" t="s">
        <v>249</v>
      </c>
      <c r="L1010" s="45"/>
      <c r="M1010" s="222" t="s">
        <v>19</v>
      </c>
      <c r="N1010" s="223" t="s">
        <v>40</v>
      </c>
      <c r="O1010" s="85"/>
      <c r="P1010" s="224">
        <f>O1010*H1010</f>
        <v>0</v>
      </c>
      <c r="Q1010" s="224">
        <v>0</v>
      </c>
      <c r="R1010" s="224">
        <f>Q1010*H1010</f>
        <v>0</v>
      </c>
      <c r="S1010" s="224">
        <v>0.00191</v>
      </c>
      <c r="T1010" s="225">
        <f>S1010*H1010</f>
        <v>0.057338199999999999</v>
      </c>
      <c r="U1010" s="39"/>
      <c r="V1010" s="39"/>
      <c r="W1010" s="39"/>
      <c r="X1010" s="39"/>
      <c r="Y1010" s="39"/>
      <c r="Z1010" s="39"/>
      <c r="AA1010" s="39"/>
      <c r="AB1010" s="39"/>
      <c r="AC1010" s="39"/>
      <c r="AD1010" s="39"/>
      <c r="AE1010" s="39"/>
      <c r="AR1010" s="226" t="s">
        <v>347</v>
      </c>
      <c r="AT1010" s="226" t="s">
        <v>227</v>
      </c>
      <c r="AU1010" s="226" t="s">
        <v>78</v>
      </c>
      <c r="AY1010" s="18" t="s">
        <v>225</v>
      </c>
      <c r="BE1010" s="227">
        <f>IF(N1010="základní",J1010,0)</f>
        <v>0</v>
      </c>
      <c r="BF1010" s="227">
        <f>IF(N1010="snížená",J1010,0)</f>
        <v>0</v>
      </c>
      <c r="BG1010" s="227">
        <f>IF(N1010="zákl. přenesená",J1010,0)</f>
        <v>0</v>
      </c>
      <c r="BH1010" s="227">
        <f>IF(N1010="sníž. přenesená",J1010,0)</f>
        <v>0</v>
      </c>
      <c r="BI1010" s="227">
        <f>IF(N1010="nulová",J1010,0)</f>
        <v>0</v>
      </c>
      <c r="BJ1010" s="18" t="s">
        <v>76</v>
      </c>
      <c r="BK1010" s="227">
        <f>ROUND(I1010*H1010,2)</f>
        <v>0</v>
      </c>
      <c r="BL1010" s="18" t="s">
        <v>347</v>
      </c>
      <c r="BM1010" s="226" t="s">
        <v>1275</v>
      </c>
    </row>
    <row r="1011" s="2" customFormat="1">
      <c r="A1011" s="39"/>
      <c r="B1011" s="40"/>
      <c r="C1011" s="41"/>
      <c r="D1011" s="228" t="s">
        <v>234</v>
      </c>
      <c r="E1011" s="41"/>
      <c r="F1011" s="229" t="s">
        <v>1276</v>
      </c>
      <c r="G1011" s="41"/>
      <c r="H1011" s="41"/>
      <c r="I1011" s="230"/>
      <c r="J1011" s="41"/>
      <c r="K1011" s="41"/>
      <c r="L1011" s="45"/>
      <c r="M1011" s="231"/>
      <c r="N1011" s="232"/>
      <c r="O1011" s="85"/>
      <c r="P1011" s="85"/>
      <c r="Q1011" s="85"/>
      <c r="R1011" s="85"/>
      <c r="S1011" s="85"/>
      <c r="T1011" s="86"/>
      <c r="U1011" s="39"/>
      <c r="V1011" s="39"/>
      <c r="W1011" s="39"/>
      <c r="X1011" s="39"/>
      <c r="Y1011" s="39"/>
      <c r="Z1011" s="39"/>
      <c r="AA1011" s="39"/>
      <c r="AB1011" s="39"/>
      <c r="AC1011" s="39"/>
      <c r="AD1011" s="39"/>
      <c r="AE1011" s="39"/>
      <c r="AT1011" s="18" t="s">
        <v>234</v>
      </c>
      <c r="AU1011" s="18" t="s">
        <v>78</v>
      </c>
    </row>
    <row r="1012" s="13" customFormat="1">
      <c r="A1012" s="13"/>
      <c r="B1012" s="235"/>
      <c r="C1012" s="236"/>
      <c r="D1012" s="233" t="s">
        <v>238</v>
      </c>
      <c r="E1012" s="237" t="s">
        <v>19</v>
      </c>
      <c r="F1012" s="238" t="s">
        <v>1277</v>
      </c>
      <c r="G1012" s="236"/>
      <c r="H1012" s="237" t="s">
        <v>19</v>
      </c>
      <c r="I1012" s="239"/>
      <c r="J1012" s="236"/>
      <c r="K1012" s="236"/>
      <c r="L1012" s="240"/>
      <c r="M1012" s="241"/>
      <c r="N1012" s="242"/>
      <c r="O1012" s="242"/>
      <c r="P1012" s="242"/>
      <c r="Q1012" s="242"/>
      <c r="R1012" s="242"/>
      <c r="S1012" s="242"/>
      <c r="T1012" s="243"/>
      <c r="U1012" s="13"/>
      <c r="V1012" s="13"/>
      <c r="W1012" s="13"/>
      <c r="X1012" s="13"/>
      <c r="Y1012" s="13"/>
      <c r="Z1012" s="13"/>
      <c r="AA1012" s="13"/>
      <c r="AB1012" s="13"/>
      <c r="AC1012" s="13"/>
      <c r="AD1012" s="13"/>
      <c r="AE1012" s="13"/>
      <c r="AT1012" s="244" t="s">
        <v>238</v>
      </c>
      <c r="AU1012" s="244" t="s">
        <v>78</v>
      </c>
      <c r="AV1012" s="13" t="s">
        <v>76</v>
      </c>
      <c r="AW1012" s="13" t="s">
        <v>31</v>
      </c>
      <c r="AX1012" s="13" t="s">
        <v>69</v>
      </c>
      <c r="AY1012" s="244" t="s">
        <v>225</v>
      </c>
    </row>
    <row r="1013" s="13" customFormat="1">
      <c r="A1013" s="13"/>
      <c r="B1013" s="235"/>
      <c r="C1013" s="236"/>
      <c r="D1013" s="233" t="s">
        <v>238</v>
      </c>
      <c r="E1013" s="237" t="s">
        <v>19</v>
      </c>
      <c r="F1013" s="238" t="s">
        <v>355</v>
      </c>
      <c r="G1013" s="236"/>
      <c r="H1013" s="237" t="s">
        <v>19</v>
      </c>
      <c r="I1013" s="239"/>
      <c r="J1013" s="236"/>
      <c r="K1013" s="236"/>
      <c r="L1013" s="240"/>
      <c r="M1013" s="241"/>
      <c r="N1013" s="242"/>
      <c r="O1013" s="242"/>
      <c r="P1013" s="242"/>
      <c r="Q1013" s="242"/>
      <c r="R1013" s="242"/>
      <c r="S1013" s="242"/>
      <c r="T1013" s="243"/>
      <c r="U1013" s="13"/>
      <c r="V1013" s="13"/>
      <c r="W1013" s="13"/>
      <c r="X1013" s="13"/>
      <c r="Y1013" s="13"/>
      <c r="Z1013" s="13"/>
      <c r="AA1013" s="13"/>
      <c r="AB1013" s="13"/>
      <c r="AC1013" s="13"/>
      <c r="AD1013" s="13"/>
      <c r="AE1013" s="13"/>
      <c r="AT1013" s="244" t="s">
        <v>238</v>
      </c>
      <c r="AU1013" s="244" t="s">
        <v>78</v>
      </c>
      <c r="AV1013" s="13" t="s">
        <v>76</v>
      </c>
      <c r="AW1013" s="13" t="s">
        <v>31</v>
      </c>
      <c r="AX1013" s="13" t="s">
        <v>69</v>
      </c>
      <c r="AY1013" s="244" t="s">
        <v>225</v>
      </c>
    </row>
    <row r="1014" s="14" customFormat="1">
      <c r="A1014" s="14"/>
      <c r="B1014" s="245"/>
      <c r="C1014" s="246"/>
      <c r="D1014" s="233" t="s">
        <v>238</v>
      </c>
      <c r="E1014" s="247" t="s">
        <v>19</v>
      </c>
      <c r="F1014" s="248" t="s">
        <v>1278</v>
      </c>
      <c r="G1014" s="246"/>
      <c r="H1014" s="249">
        <v>19.120000000000001</v>
      </c>
      <c r="I1014" s="250"/>
      <c r="J1014" s="246"/>
      <c r="K1014" s="246"/>
      <c r="L1014" s="251"/>
      <c r="M1014" s="252"/>
      <c r="N1014" s="253"/>
      <c r="O1014" s="253"/>
      <c r="P1014" s="253"/>
      <c r="Q1014" s="253"/>
      <c r="R1014" s="253"/>
      <c r="S1014" s="253"/>
      <c r="T1014" s="254"/>
      <c r="U1014" s="14"/>
      <c r="V1014" s="14"/>
      <c r="W1014" s="14"/>
      <c r="X1014" s="14"/>
      <c r="Y1014" s="14"/>
      <c r="Z1014" s="14"/>
      <c r="AA1014" s="14"/>
      <c r="AB1014" s="14"/>
      <c r="AC1014" s="14"/>
      <c r="AD1014" s="14"/>
      <c r="AE1014" s="14"/>
      <c r="AT1014" s="255" t="s">
        <v>238</v>
      </c>
      <c r="AU1014" s="255" t="s">
        <v>78</v>
      </c>
      <c r="AV1014" s="14" t="s">
        <v>78</v>
      </c>
      <c r="AW1014" s="14" t="s">
        <v>31</v>
      </c>
      <c r="AX1014" s="14" t="s">
        <v>69</v>
      </c>
      <c r="AY1014" s="255" t="s">
        <v>225</v>
      </c>
    </row>
    <row r="1015" s="14" customFormat="1">
      <c r="A1015" s="14"/>
      <c r="B1015" s="245"/>
      <c r="C1015" s="246"/>
      <c r="D1015" s="233" t="s">
        <v>238</v>
      </c>
      <c r="E1015" s="247" t="s">
        <v>19</v>
      </c>
      <c r="F1015" s="248" t="s">
        <v>1250</v>
      </c>
      <c r="G1015" s="246"/>
      <c r="H1015" s="249">
        <v>4.9000000000000004</v>
      </c>
      <c r="I1015" s="250"/>
      <c r="J1015" s="246"/>
      <c r="K1015" s="246"/>
      <c r="L1015" s="251"/>
      <c r="M1015" s="252"/>
      <c r="N1015" s="253"/>
      <c r="O1015" s="253"/>
      <c r="P1015" s="253"/>
      <c r="Q1015" s="253"/>
      <c r="R1015" s="253"/>
      <c r="S1015" s="253"/>
      <c r="T1015" s="254"/>
      <c r="U1015" s="14"/>
      <c r="V1015" s="14"/>
      <c r="W1015" s="14"/>
      <c r="X1015" s="14"/>
      <c r="Y1015" s="14"/>
      <c r="Z1015" s="14"/>
      <c r="AA1015" s="14"/>
      <c r="AB1015" s="14"/>
      <c r="AC1015" s="14"/>
      <c r="AD1015" s="14"/>
      <c r="AE1015" s="14"/>
      <c r="AT1015" s="255" t="s">
        <v>238</v>
      </c>
      <c r="AU1015" s="255" t="s">
        <v>78</v>
      </c>
      <c r="AV1015" s="14" t="s">
        <v>78</v>
      </c>
      <c r="AW1015" s="14" t="s">
        <v>31</v>
      </c>
      <c r="AX1015" s="14" t="s">
        <v>69</v>
      </c>
      <c r="AY1015" s="255" t="s">
        <v>225</v>
      </c>
    </row>
    <row r="1016" s="13" customFormat="1">
      <c r="A1016" s="13"/>
      <c r="B1016" s="235"/>
      <c r="C1016" s="236"/>
      <c r="D1016" s="233" t="s">
        <v>238</v>
      </c>
      <c r="E1016" s="237" t="s">
        <v>19</v>
      </c>
      <c r="F1016" s="238" t="s">
        <v>1251</v>
      </c>
      <c r="G1016" s="236"/>
      <c r="H1016" s="237" t="s">
        <v>19</v>
      </c>
      <c r="I1016" s="239"/>
      <c r="J1016" s="236"/>
      <c r="K1016" s="236"/>
      <c r="L1016" s="240"/>
      <c r="M1016" s="241"/>
      <c r="N1016" s="242"/>
      <c r="O1016" s="242"/>
      <c r="P1016" s="242"/>
      <c r="Q1016" s="242"/>
      <c r="R1016" s="242"/>
      <c r="S1016" s="242"/>
      <c r="T1016" s="243"/>
      <c r="U1016" s="13"/>
      <c r="V1016" s="13"/>
      <c r="W1016" s="13"/>
      <c r="X1016" s="13"/>
      <c r="Y1016" s="13"/>
      <c r="Z1016" s="13"/>
      <c r="AA1016" s="13"/>
      <c r="AB1016" s="13"/>
      <c r="AC1016" s="13"/>
      <c r="AD1016" s="13"/>
      <c r="AE1016" s="13"/>
      <c r="AT1016" s="244" t="s">
        <v>238</v>
      </c>
      <c r="AU1016" s="244" t="s">
        <v>78</v>
      </c>
      <c r="AV1016" s="13" t="s">
        <v>76</v>
      </c>
      <c r="AW1016" s="13" t="s">
        <v>31</v>
      </c>
      <c r="AX1016" s="13" t="s">
        <v>69</v>
      </c>
      <c r="AY1016" s="244" t="s">
        <v>225</v>
      </c>
    </row>
    <row r="1017" s="14" customFormat="1">
      <c r="A1017" s="14"/>
      <c r="B1017" s="245"/>
      <c r="C1017" s="246"/>
      <c r="D1017" s="233" t="s">
        <v>238</v>
      </c>
      <c r="E1017" s="247" t="s">
        <v>19</v>
      </c>
      <c r="F1017" s="248" t="s">
        <v>1253</v>
      </c>
      <c r="G1017" s="246"/>
      <c r="H1017" s="249">
        <v>6</v>
      </c>
      <c r="I1017" s="250"/>
      <c r="J1017" s="246"/>
      <c r="K1017" s="246"/>
      <c r="L1017" s="251"/>
      <c r="M1017" s="252"/>
      <c r="N1017" s="253"/>
      <c r="O1017" s="253"/>
      <c r="P1017" s="253"/>
      <c r="Q1017" s="253"/>
      <c r="R1017" s="253"/>
      <c r="S1017" s="253"/>
      <c r="T1017" s="254"/>
      <c r="U1017" s="14"/>
      <c r="V1017" s="14"/>
      <c r="W1017" s="14"/>
      <c r="X1017" s="14"/>
      <c r="Y1017" s="14"/>
      <c r="Z1017" s="14"/>
      <c r="AA1017" s="14"/>
      <c r="AB1017" s="14"/>
      <c r="AC1017" s="14"/>
      <c r="AD1017" s="14"/>
      <c r="AE1017" s="14"/>
      <c r="AT1017" s="255" t="s">
        <v>238</v>
      </c>
      <c r="AU1017" s="255" t="s">
        <v>78</v>
      </c>
      <c r="AV1017" s="14" t="s">
        <v>78</v>
      </c>
      <c r="AW1017" s="14" t="s">
        <v>31</v>
      </c>
      <c r="AX1017" s="14" t="s">
        <v>69</v>
      </c>
      <c r="AY1017" s="255" t="s">
        <v>225</v>
      </c>
    </row>
    <row r="1018" s="16" customFormat="1">
      <c r="A1018" s="16"/>
      <c r="B1018" s="267"/>
      <c r="C1018" s="268"/>
      <c r="D1018" s="233" t="s">
        <v>238</v>
      </c>
      <c r="E1018" s="269" t="s">
        <v>19</v>
      </c>
      <c r="F1018" s="270" t="s">
        <v>245</v>
      </c>
      <c r="G1018" s="268"/>
      <c r="H1018" s="271">
        <v>30.02</v>
      </c>
      <c r="I1018" s="272"/>
      <c r="J1018" s="268"/>
      <c r="K1018" s="268"/>
      <c r="L1018" s="273"/>
      <c r="M1018" s="274"/>
      <c r="N1018" s="275"/>
      <c r="O1018" s="275"/>
      <c r="P1018" s="275"/>
      <c r="Q1018" s="275"/>
      <c r="R1018" s="275"/>
      <c r="S1018" s="275"/>
      <c r="T1018" s="276"/>
      <c r="U1018" s="16"/>
      <c r="V1018" s="16"/>
      <c r="W1018" s="16"/>
      <c r="X1018" s="16"/>
      <c r="Y1018" s="16"/>
      <c r="Z1018" s="16"/>
      <c r="AA1018" s="16"/>
      <c r="AB1018" s="16"/>
      <c r="AC1018" s="16"/>
      <c r="AD1018" s="16"/>
      <c r="AE1018" s="16"/>
      <c r="AT1018" s="277" t="s">
        <v>238</v>
      </c>
      <c r="AU1018" s="277" t="s">
        <v>78</v>
      </c>
      <c r="AV1018" s="16" t="s">
        <v>232</v>
      </c>
      <c r="AW1018" s="16" t="s">
        <v>31</v>
      </c>
      <c r="AX1018" s="16" t="s">
        <v>76</v>
      </c>
      <c r="AY1018" s="277" t="s">
        <v>225</v>
      </c>
    </row>
    <row r="1019" s="2" customFormat="1" ht="16.5" customHeight="1">
      <c r="A1019" s="39"/>
      <c r="B1019" s="40"/>
      <c r="C1019" s="215" t="s">
        <v>1279</v>
      </c>
      <c r="D1019" s="215" t="s">
        <v>227</v>
      </c>
      <c r="E1019" s="216" t="s">
        <v>1280</v>
      </c>
      <c r="F1019" s="217" t="s">
        <v>1281</v>
      </c>
      <c r="G1019" s="218" t="s">
        <v>326</v>
      </c>
      <c r="H1019" s="219">
        <v>62.579999999999998</v>
      </c>
      <c r="I1019" s="220"/>
      <c r="J1019" s="221">
        <f>ROUND(I1019*H1019,2)</f>
        <v>0</v>
      </c>
      <c r="K1019" s="217" t="s">
        <v>249</v>
      </c>
      <c r="L1019" s="45"/>
      <c r="M1019" s="222" t="s">
        <v>19</v>
      </c>
      <c r="N1019" s="223" t="s">
        <v>40</v>
      </c>
      <c r="O1019" s="85"/>
      <c r="P1019" s="224">
        <f>O1019*H1019</f>
        <v>0</v>
      </c>
      <c r="Q1019" s="224">
        <v>0</v>
      </c>
      <c r="R1019" s="224">
        <f>Q1019*H1019</f>
        <v>0</v>
      </c>
      <c r="S1019" s="224">
        <v>0.00167</v>
      </c>
      <c r="T1019" s="225">
        <f>S1019*H1019</f>
        <v>0.10450859999999999</v>
      </c>
      <c r="U1019" s="39"/>
      <c r="V1019" s="39"/>
      <c r="W1019" s="39"/>
      <c r="X1019" s="39"/>
      <c r="Y1019" s="39"/>
      <c r="Z1019" s="39"/>
      <c r="AA1019" s="39"/>
      <c r="AB1019" s="39"/>
      <c r="AC1019" s="39"/>
      <c r="AD1019" s="39"/>
      <c r="AE1019" s="39"/>
      <c r="AR1019" s="226" t="s">
        <v>347</v>
      </c>
      <c r="AT1019" s="226" t="s">
        <v>227</v>
      </c>
      <c r="AU1019" s="226" t="s">
        <v>78</v>
      </c>
      <c r="AY1019" s="18" t="s">
        <v>225</v>
      </c>
      <c r="BE1019" s="227">
        <f>IF(N1019="základní",J1019,0)</f>
        <v>0</v>
      </c>
      <c r="BF1019" s="227">
        <f>IF(N1019="snížená",J1019,0)</f>
        <v>0</v>
      </c>
      <c r="BG1019" s="227">
        <f>IF(N1019="zákl. přenesená",J1019,0)</f>
        <v>0</v>
      </c>
      <c r="BH1019" s="227">
        <f>IF(N1019="sníž. přenesená",J1019,0)</f>
        <v>0</v>
      </c>
      <c r="BI1019" s="227">
        <f>IF(N1019="nulová",J1019,0)</f>
        <v>0</v>
      </c>
      <c r="BJ1019" s="18" t="s">
        <v>76</v>
      </c>
      <c r="BK1019" s="227">
        <f>ROUND(I1019*H1019,2)</f>
        <v>0</v>
      </c>
      <c r="BL1019" s="18" t="s">
        <v>347</v>
      </c>
      <c r="BM1019" s="226" t="s">
        <v>1282</v>
      </c>
    </row>
    <row r="1020" s="2" customFormat="1">
      <c r="A1020" s="39"/>
      <c r="B1020" s="40"/>
      <c r="C1020" s="41"/>
      <c r="D1020" s="228" t="s">
        <v>234</v>
      </c>
      <c r="E1020" s="41"/>
      <c r="F1020" s="229" t="s">
        <v>1283</v>
      </c>
      <c r="G1020" s="41"/>
      <c r="H1020" s="41"/>
      <c r="I1020" s="230"/>
      <c r="J1020" s="41"/>
      <c r="K1020" s="41"/>
      <c r="L1020" s="45"/>
      <c r="M1020" s="231"/>
      <c r="N1020" s="232"/>
      <c r="O1020" s="85"/>
      <c r="P1020" s="85"/>
      <c r="Q1020" s="85"/>
      <c r="R1020" s="85"/>
      <c r="S1020" s="85"/>
      <c r="T1020" s="86"/>
      <c r="U1020" s="39"/>
      <c r="V1020" s="39"/>
      <c r="W1020" s="39"/>
      <c r="X1020" s="39"/>
      <c r="Y1020" s="39"/>
      <c r="Z1020" s="39"/>
      <c r="AA1020" s="39"/>
      <c r="AB1020" s="39"/>
      <c r="AC1020" s="39"/>
      <c r="AD1020" s="39"/>
      <c r="AE1020" s="39"/>
      <c r="AT1020" s="18" t="s">
        <v>234</v>
      </c>
      <c r="AU1020" s="18" t="s">
        <v>78</v>
      </c>
    </row>
    <row r="1021" s="14" customFormat="1">
      <c r="A1021" s="14"/>
      <c r="B1021" s="245"/>
      <c r="C1021" s="246"/>
      <c r="D1021" s="233" t="s">
        <v>238</v>
      </c>
      <c r="E1021" s="247" t="s">
        <v>19</v>
      </c>
      <c r="F1021" s="248" t="s">
        <v>667</v>
      </c>
      <c r="G1021" s="246"/>
      <c r="H1021" s="249">
        <v>62.579999999999998</v>
      </c>
      <c r="I1021" s="250"/>
      <c r="J1021" s="246"/>
      <c r="K1021" s="246"/>
      <c r="L1021" s="251"/>
      <c r="M1021" s="252"/>
      <c r="N1021" s="253"/>
      <c r="O1021" s="253"/>
      <c r="P1021" s="253"/>
      <c r="Q1021" s="253"/>
      <c r="R1021" s="253"/>
      <c r="S1021" s="253"/>
      <c r="T1021" s="254"/>
      <c r="U1021" s="14"/>
      <c r="V1021" s="14"/>
      <c r="W1021" s="14"/>
      <c r="X1021" s="14"/>
      <c r="Y1021" s="14"/>
      <c r="Z1021" s="14"/>
      <c r="AA1021" s="14"/>
      <c r="AB1021" s="14"/>
      <c r="AC1021" s="14"/>
      <c r="AD1021" s="14"/>
      <c r="AE1021" s="14"/>
      <c r="AT1021" s="255" t="s">
        <v>238</v>
      </c>
      <c r="AU1021" s="255" t="s">
        <v>78</v>
      </c>
      <c r="AV1021" s="14" t="s">
        <v>78</v>
      </c>
      <c r="AW1021" s="14" t="s">
        <v>31</v>
      </c>
      <c r="AX1021" s="14" t="s">
        <v>76</v>
      </c>
      <c r="AY1021" s="255" t="s">
        <v>225</v>
      </c>
    </row>
    <row r="1022" s="2" customFormat="1" ht="16.5" customHeight="1">
      <c r="A1022" s="39"/>
      <c r="B1022" s="40"/>
      <c r="C1022" s="215" t="s">
        <v>1284</v>
      </c>
      <c r="D1022" s="215" t="s">
        <v>227</v>
      </c>
      <c r="E1022" s="216" t="s">
        <v>1285</v>
      </c>
      <c r="F1022" s="217" t="s">
        <v>1286</v>
      </c>
      <c r="G1022" s="218" t="s">
        <v>326</v>
      </c>
      <c r="H1022" s="219">
        <v>7.0599999999999996</v>
      </c>
      <c r="I1022" s="220"/>
      <c r="J1022" s="221">
        <f>ROUND(I1022*H1022,2)</f>
        <v>0</v>
      </c>
      <c r="K1022" s="217" t="s">
        <v>249</v>
      </c>
      <c r="L1022" s="45"/>
      <c r="M1022" s="222" t="s">
        <v>19</v>
      </c>
      <c r="N1022" s="223" t="s">
        <v>40</v>
      </c>
      <c r="O1022" s="85"/>
      <c r="P1022" s="224">
        <f>O1022*H1022</f>
        <v>0</v>
      </c>
      <c r="Q1022" s="224">
        <v>0</v>
      </c>
      <c r="R1022" s="224">
        <f>Q1022*H1022</f>
        <v>0</v>
      </c>
      <c r="S1022" s="224">
        <v>0.00175</v>
      </c>
      <c r="T1022" s="225">
        <f>S1022*H1022</f>
        <v>0.012355</v>
      </c>
      <c r="U1022" s="39"/>
      <c r="V1022" s="39"/>
      <c r="W1022" s="39"/>
      <c r="X1022" s="39"/>
      <c r="Y1022" s="39"/>
      <c r="Z1022" s="39"/>
      <c r="AA1022" s="39"/>
      <c r="AB1022" s="39"/>
      <c r="AC1022" s="39"/>
      <c r="AD1022" s="39"/>
      <c r="AE1022" s="39"/>
      <c r="AR1022" s="226" t="s">
        <v>347</v>
      </c>
      <c r="AT1022" s="226" t="s">
        <v>227</v>
      </c>
      <c r="AU1022" s="226" t="s">
        <v>78</v>
      </c>
      <c r="AY1022" s="18" t="s">
        <v>225</v>
      </c>
      <c r="BE1022" s="227">
        <f>IF(N1022="základní",J1022,0)</f>
        <v>0</v>
      </c>
      <c r="BF1022" s="227">
        <f>IF(N1022="snížená",J1022,0)</f>
        <v>0</v>
      </c>
      <c r="BG1022" s="227">
        <f>IF(N1022="zákl. přenesená",J1022,0)</f>
        <v>0</v>
      </c>
      <c r="BH1022" s="227">
        <f>IF(N1022="sníž. přenesená",J1022,0)</f>
        <v>0</v>
      </c>
      <c r="BI1022" s="227">
        <f>IF(N1022="nulová",J1022,0)</f>
        <v>0</v>
      </c>
      <c r="BJ1022" s="18" t="s">
        <v>76</v>
      </c>
      <c r="BK1022" s="227">
        <f>ROUND(I1022*H1022,2)</f>
        <v>0</v>
      </c>
      <c r="BL1022" s="18" t="s">
        <v>347</v>
      </c>
      <c r="BM1022" s="226" t="s">
        <v>1287</v>
      </c>
    </row>
    <row r="1023" s="2" customFormat="1">
      <c r="A1023" s="39"/>
      <c r="B1023" s="40"/>
      <c r="C1023" s="41"/>
      <c r="D1023" s="228" t="s">
        <v>234</v>
      </c>
      <c r="E1023" s="41"/>
      <c r="F1023" s="229" t="s">
        <v>1288</v>
      </c>
      <c r="G1023" s="41"/>
      <c r="H1023" s="41"/>
      <c r="I1023" s="230"/>
      <c r="J1023" s="41"/>
      <c r="K1023" s="41"/>
      <c r="L1023" s="45"/>
      <c r="M1023" s="231"/>
      <c r="N1023" s="232"/>
      <c r="O1023" s="85"/>
      <c r="P1023" s="85"/>
      <c r="Q1023" s="85"/>
      <c r="R1023" s="85"/>
      <c r="S1023" s="85"/>
      <c r="T1023" s="86"/>
      <c r="U1023" s="39"/>
      <c r="V1023" s="39"/>
      <c r="W1023" s="39"/>
      <c r="X1023" s="39"/>
      <c r="Y1023" s="39"/>
      <c r="Z1023" s="39"/>
      <c r="AA1023" s="39"/>
      <c r="AB1023" s="39"/>
      <c r="AC1023" s="39"/>
      <c r="AD1023" s="39"/>
      <c r="AE1023" s="39"/>
      <c r="AT1023" s="18" t="s">
        <v>234</v>
      </c>
      <c r="AU1023" s="18" t="s">
        <v>78</v>
      </c>
    </row>
    <row r="1024" s="13" customFormat="1">
      <c r="A1024" s="13"/>
      <c r="B1024" s="235"/>
      <c r="C1024" s="236"/>
      <c r="D1024" s="233" t="s">
        <v>238</v>
      </c>
      <c r="E1024" s="237" t="s">
        <v>19</v>
      </c>
      <c r="F1024" s="238" t="s">
        <v>355</v>
      </c>
      <c r="G1024" s="236"/>
      <c r="H1024" s="237" t="s">
        <v>19</v>
      </c>
      <c r="I1024" s="239"/>
      <c r="J1024" s="236"/>
      <c r="K1024" s="236"/>
      <c r="L1024" s="240"/>
      <c r="M1024" s="241"/>
      <c r="N1024" s="242"/>
      <c r="O1024" s="242"/>
      <c r="P1024" s="242"/>
      <c r="Q1024" s="242"/>
      <c r="R1024" s="242"/>
      <c r="S1024" s="242"/>
      <c r="T1024" s="243"/>
      <c r="U1024" s="13"/>
      <c r="V1024" s="13"/>
      <c r="W1024" s="13"/>
      <c r="X1024" s="13"/>
      <c r="Y1024" s="13"/>
      <c r="Z1024" s="13"/>
      <c r="AA1024" s="13"/>
      <c r="AB1024" s="13"/>
      <c r="AC1024" s="13"/>
      <c r="AD1024" s="13"/>
      <c r="AE1024" s="13"/>
      <c r="AT1024" s="244" t="s">
        <v>238</v>
      </c>
      <c r="AU1024" s="244" t="s">
        <v>78</v>
      </c>
      <c r="AV1024" s="13" t="s">
        <v>76</v>
      </c>
      <c r="AW1024" s="13" t="s">
        <v>31</v>
      </c>
      <c r="AX1024" s="13" t="s">
        <v>69</v>
      </c>
      <c r="AY1024" s="244" t="s">
        <v>225</v>
      </c>
    </row>
    <row r="1025" s="14" customFormat="1">
      <c r="A1025" s="14"/>
      <c r="B1025" s="245"/>
      <c r="C1025" s="246"/>
      <c r="D1025" s="233" t="s">
        <v>238</v>
      </c>
      <c r="E1025" s="247" t="s">
        <v>19</v>
      </c>
      <c r="F1025" s="248" t="s">
        <v>1289</v>
      </c>
      <c r="G1025" s="246"/>
      <c r="H1025" s="249">
        <v>3.5299999999999998</v>
      </c>
      <c r="I1025" s="250"/>
      <c r="J1025" s="246"/>
      <c r="K1025" s="246"/>
      <c r="L1025" s="251"/>
      <c r="M1025" s="252"/>
      <c r="N1025" s="253"/>
      <c r="O1025" s="253"/>
      <c r="P1025" s="253"/>
      <c r="Q1025" s="253"/>
      <c r="R1025" s="253"/>
      <c r="S1025" s="253"/>
      <c r="T1025" s="254"/>
      <c r="U1025" s="14"/>
      <c r="V1025" s="14"/>
      <c r="W1025" s="14"/>
      <c r="X1025" s="14"/>
      <c r="Y1025" s="14"/>
      <c r="Z1025" s="14"/>
      <c r="AA1025" s="14"/>
      <c r="AB1025" s="14"/>
      <c r="AC1025" s="14"/>
      <c r="AD1025" s="14"/>
      <c r="AE1025" s="14"/>
      <c r="AT1025" s="255" t="s">
        <v>238</v>
      </c>
      <c r="AU1025" s="255" t="s">
        <v>78</v>
      </c>
      <c r="AV1025" s="14" t="s">
        <v>78</v>
      </c>
      <c r="AW1025" s="14" t="s">
        <v>31</v>
      </c>
      <c r="AX1025" s="14" t="s">
        <v>69</v>
      </c>
      <c r="AY1025" s="255" t="s">
        <v>225</v>
      </c>
    </row>
    <row r="1026" s="13" customFormat="1">
      <c r="A1026" s="13"/>
      <c r="B1026" s="235"/>
      <c r="C1026" s="236"/>
      <c r="D1026" s="233" t="s">
        <v>238</v>
      </c>
      <c r="E1026" s="237" t="s">
        <v>19</v>
      </c>
      <c r="F1026" s="238" t="s">
        <v>357</v>
      </c>
      <c r="G1026" s="236"/>
      <c r="H1026" s="237" t="s">
        <v>19</v>
      </c>
      <c r="I1026" s="239"/>
      <c r="J1026" s="236"/>
      <c r="K1026" s="236"/>
      <c r="L1026" s="240"/>
      <c r="M1026" s="241"/>
      <c r="N1026" s="242"/>
      <c r="O1026" s="242"/>
      <c r="P1026" s="242"/>
      <c r="Q1026" s="242"/>
      <c r="R1026" s="242"/>
      <c r="S1026" s="242"/>
      <c r="T1026" s="243"/>
      <c r="U1026" s="13"/>
      <c r="V1026" s="13"/>
      <c r="W1026" s="13"/>
      <c r="X1026" s="13"/>
      <c r="Y1026" s="13"/>
      <c r="Z1026" s="13"/>
      <c r="AA1026" s="13"/>
      <c r="AB1026" s="13"/>
      <c r="AC1026" s="13"/>
      <c r="AD1026" s="13"/>
      <c r="AE1026" s="13"/>
      <c r="AT1026" s="244" t="s">
        <v>238</v>
      </c>
      <c r="AU1026" s="244" t="s">
        <v>78</v>
      </c>
      <c r="AV1026" s="13" t="s">
        <v>76</v>
      </c>
      <c r="AW1026" s="13" t="s">
        <v>31</v>
      </c>
      <c r="AX1026" s="13" t="s">
        <v>69</v>
      </c>
      <c r="AY1026" s="244" t="s">
        <v>225</v>
      </c>
    </row>
    <row r="1027" s="14" customFormat="1">
      <c r="A1027" s="14"/>
      <c r="B1027" s="245"/>
      <c r="C1027" s="246"/>
      <c r="D1027" s="233" t="s">
        <v>238</v>
      </c>
      <c r="E1027" s="247" t="s">
        <v>19</v>
      </c>
      <c r="F1027" s="248" t="s">
        <v>1290</v>
      </c>
      <c r="G1027" s="246"/>
      <c r="H1027" s="249">
        <v>3.5299999999999998</v>
      </c>
      <c r="I1027" s="250"/>
      <c r="J1027" s="246"/>
      <c r="K1027" s="246"/>
      <c r="L1027" s="251"/>
      <c r="M1027" s="252"/>
      <c r="N1027" s="253"/>
      <c r="O1027" s="253"/>
      <c r="P1027" s="253"/>
      <c r="Q1027" s="253"/>
      <c r="R1027" s="253"/>
      <c r="S1027" s="253"/>
      <c r="T1027" s="254"/>
      <c r="U1027" s="14"/>
      <c r="V1027" s="14"/>
      <c r="W1027" s="14"/>
      <c r="X1027" s="14"/>
      <c r="Y1027" s="14"/>
      <c r="Z1027" s="14"/>
      <c r="AA1027" s="14"/>
      <c r="AB1027" s="14"/>
      <c r="AC1027" s="14"/>
      <c r="AD1027" s="14"/>
      <c r="AE1027" s="14"/>
      <c r="AT1027" s="255" t="s">
        <v>238</v>
      </c>
      <c r="AU1027" s="255" t="s">
        <v>78</v>
      </c>
      <c r="AV1027" s="14" t="s">
        <v>78</v>
      </c>
      <c r="AW1027" s="14" t="s">
        <v>31</v>
      </c>
      <c r="AX1027" s="14" t="s">
        <v>69</v>
      </c>
      <c r="AY1027" s="255" t="s">
        <v>225</v>
      </c>
    </row>
    <row r="1028" s="16" customFormat="1">
      <c r="A1028" s="16"/>
      <c r="B1028" s="267"/>
      <c r="C1028" s="268"/>
      <c r="D1028" s="233" t="s">
        <v>238</v>
      </c>
      <c r="E1028" s="269" t="s">
        <v>19</v>
      </c>
      <c r="F1028" s="270" t="s">
        <v>245</v>
      </c>
      <c r="G1028" s="268"/>
      <c r="H1028" s="271">
        <v>7.0599999999999996</v>
      </c>
      <c r="I1028" s="272"/>
      <c r="J1028" s="268"/>
      <c r="K1028" s="268"/>
      <c r="L1028" s="273"/>
      <c r="M1028" s="274"/>
      <c r="N1028" s="275"/>
      <c r="O1028" s="275"/>
      <c r="P1028" s="275"/>
      <c r="Q1028" s="275"/>
      <c r="R1028" s="275"/>
      <c r="S1028" s="275"/>
      <c r="T1028" s="276"/>
      <c r="U1028" s="16"/>
      <c r="V1028" s="16"/>
      <c r="W1028" s="16"/>
      <c r="X1028" s="16"/>
      <c r="Y1028" s="16"/>
      <c r="Z1028" s="16"/>
      <c r="AA1028" s="16"/>
      <c r="AB1028" s="16"/>
      <c r="AC1028" s="16"/>
      <c r="AD1028" s="16"/>
      <c r="AE1028" s="16"/>
      <c r="AT1028" s="277" t="s">
        <v>238</v>
      </c>
      <c r="AU1028" s="277" t="s">
        <v>78</v>
      </c>
      <c r="AV1028" s="16" t="s">
        <v>232</v>
      </c>
      <c r="AW1028" s="16" t="s">
        <v>31</v>
      </c>
      <c r="AX1028" s="16" t="s">
        <v>76</v>
      </c>
      <c r="AY1028" s="277" t="s">
        <v>225</v>
      </c>
    </row>
    <row r="1029" s="2" customFormat="1" ht="16.5" customHeight="1">
      <c r="A1029" s="39"/>
      <c r="B1029" s="40"/>
      <c r="C1029" s="215" t="s">
        <v>1291</v>
      </c>
      <c r="D1029" s="215" t="s">
        <v>227</v>
      </c>
      <c r="E1029" s="216" t="s">
        <v>1292</v>
      </c>
      <c r="F1029" s="217" t="s">
        <v>1293</v>
      </c>
      <c r="G1029" s="218" t="s">
        <v>326</v>
      </c>
      <c r="H1029" s="219">
        <v>56.350000000000001</v>
      </c>
      <c r="I1029" s="220"/>
      <c r="J1029" s="221">
        <f>ROUND(I1029*H1029,2)</f>
        <v>0</v>
      </c>
      <c r="K1029" s="217" t="s">
        <v>249</v>
      </c>
      <c r="L1029" s="45"/>
      <c r="M1029" s="222" t="s">
        <v>19</v>
      </c>
      <c r="N1029" s="223" t="s">
        <v>40</v>
      </c>
      <c r="O1029" s="85"/>
      <c r="P1029" s="224">
        <f>O1029*H1029</f>
        <v>0</v>
      </c>
      <c r="Q1029" s="224">
        <v>0</v>
      </c>
      <c r="R1029" s="224">
        <f>Q1029*H1029</f>
        <v>0</v>
      </c>
      <c r="S1029" s="224">
        <v>0.0025999999999999999</v>
      </c>
      <c r="T1029" s="225">
        <f>S1029*H1029</f>
        <v>0.14651</v>
      </c>
      <c r="U1029" s="39"/>
      <c r="V1029" s="39"/>
      <c r="W1029" s="39"/>
      <c r="X1029" s="39"/>
      <c r="Y1029" s="39"/>
      <c r="Z1029" s="39"/>
      <c r="AA1029" s="39"/>
      <c r="AB1029" s="39"/>
      <c r="AC1029" s="39"/>
      <c r="AD1029" s="39"/>
      <c r="AE1029" s="39"/>
      <c r="AR1029" s="226" t="s">
        <v>347</v>
      </c>
      <c r="AT1029" s="226" t="s">
        <v>227</v>
      </c>
      <c r="AU1029" s="226" t="s">
        <v>78</v>
      </c>
      <c r="AY1029" s="18" t="s">
        <v>225</v>
      </c>
      <c r="BE1029" s="227">
        <f>IF(N1029="základní",J1029,0)</f>
        <v>0</v>
      </c>
      <c r="BF1029" s="227">
        <f>IF(N1029="snížená",J1029,0)</f>
        <v>0</v>
      </c>
      <c r="BG1029" s="227">
        <f>IF(N1029="zákl. přenesená",J1029,0)</f>
        <v>0</v>
      </c>
      <c r="BH1029" s="227">
        <f>IF(N1029="sníž. přenesená",J1029,0)</f>
        <v>0</v>
      </c>
      <c r="BI1029" s="227">
        <f>IF(N1029="nulová",J1029,0)</f>
        <v>0</v>
      </c>
      <c r="BJ1029" s="18" t="s">
        <v>76</v>
      </c>
      <c r="BK1029" s="227">
        <f>ROUND(I1029*H1029,2)</f>
        <v>0</v>
      </c>
      <c r="BL1029" s="18" t="s">
        <v>347</v>
      </c>
      <c r="BM1029" s="226" t="s">
        <v>1294</v>
      </c>
    </row>
    <row r="1030" s="2" customFormat="1">
      <c r="A1030" s="39"/>
      <c r="B1030" s="40"/>
      <c r="C1030" s="41"/>
      <c r="D1030" s="228" t="s">
        <v>234</v>
      </c>
      <c r="E1030" s="41"/>
      <c r="F1030" s="229" t="s">
        <v>1295</v>
      </c>
      <c r="G1030" s="41"/>
      <c r="H1030" s="41"/>
      <c r="I1030" s="230"/>
      <c r="J1030" s="41"/>
      <c r="K1030" s="41"/>
      <c r="L1030" s="45"/>
      <c r="M1030" s="231"/>
      <c r="N1030" s="232"/>
      <c r="O1030" s="85"/>
      <c r="P1030" s="85"/>
      <c r="Q1030" s="85"/>
      <c r="R1030" s="85"/>
      <c r="S1030" s="85"/>
      <c r="T1030" s="86"/>
      <c r="U1030" s="39"/>
      <c r="V1030" s="39"/>
      <c r="W1030" s="39"/>
      <c r="X1030" s="39"/>
      <c r="Y1030" s="39"/>
      <c r="Z1030" s="39"/>
      <c r="AA1030" s="39"/>
      <c r="AB1030" s="39"/>
      <c r="AC1030" s="39"/>
      <c r="AD1030" s="39"/>
      <c r="AE1030" s="39"/>
      <c r="AT1030" s="18" t="s">
        <v>234</v>
      </c>
      <c r="AU1030" s="18" t="s">
        <v>78</v>
      </c>
    </row>
    <row r="1031" s="13" customFormat="1">
      <c r="A1031" s="13"/>
      <c r="B1031" s="235"/>
      <c r="C1031" s="236"/>
      <c r="D1031" s="233" t="s">
        <v>238</v>
      </c>
      <c r="E1031" s="237" t="s">
        <v>19</v>
      </c>
      <c r="F1031" s="238" t="s">
        <v>353</v>
      </c>
      <c r="G1031" s="236"/>
      <c r="H1031" s="237" t="s">
        <v>19</v>
      </c>
      <c r="I1031" s="239"/>
      <c r="J1031" s="236"/>
      <c r="K1031" s="236"/>
      <c r="L1031" s="240"/>
      <c r="M1031" s="241"/>
      <c r="N1031" s="242"/>
      <c r="O1031" s="242"/>
      <c r="P1031" s="242"/>
      <c r="Q1031" s="242"/>
      <c r="R1031" s="242"/>
      <c r="S1031" s="242"/>
      <c r="T1031" s="243"/>
      <c r="U1031" s="13"/>
      <c r="V1031" s="13"/>
      <c r="W1031" s="13"/>
      <c r="X1031" s="13"/>
      <c r="Y1031" s="13"/>
      <c r="Z1031" s="13"/>
      <c r="AA1031" s="13"/>
      <c r="AB1031" s="13"/>
      <c r="AC1031" s="13"/>
      <c r="AD1031" s="13"/>
      <c r="AE1031" s="13"/>
      <c r="AT1031" s="244" t="s">
        <v>238</v>
      </c>
      <c r="AU1031" s="244" t="s">
        <v>78</v>
      </c>
      <c r="AV1031" s="13" t="s">
        <v>76</v>
      </c>
      <c r="AW1031" s="13" t="s">
        <v>31</v>
      </c>
      <c r="AX1031" s="13" t="s">
        <v>69</v>
      </c>
      <c r="AY1031" s="244" t="s">
        <v>225</v>
      </c>
    </row>
    <row r="1032" s="14" customFormat="1">
      <c r="A1032" s="14"/>
      <c r="B1032" s="245"/>
      <c r="C1032" s="246"/>
      <c r="D1032" s="233" t="s">
        <v>238</v>
      </c>
      <c r="E1032" s="247" t="s">
        <v>19</v>
      </c>
      <c r="F1032" s="248" t="s">
        <v>1271</v>
      </c>
      <c r="G1032" s="246"/>
      <c r="H1032" s="249">
        <v>42.700000000000003</v>
      </c>
      <c r="I1032" s="250"/>
      <c r="J1032" s="246"/>
      <c r="K1032" s="246"/>
      <c r="L1032" s="251"/>
      <c r="M1032" s="252"/>
      <c r="N1032" s="253"/>
      <c r="O1032" s="253"/>
      <c r="P1032" s="253"/>
      <c r="Q1032" s="253"/>
      <c r="R1032" s="253"/>
      <c r="S1032" s="253"/>
      <c r="T1032" s="254"/>
      <c r="U1032" s="14"/>
      <c r="V1032" s="14"/>
      <c r="W1032" s="14"/>
      <c r="X1032" s="14"/>
      <c r="Y1032" s="14"/>
      <c r="Z1032" s="14"/>
      <c r="AA1032" s="14"/>
      <c r="AB1032" s="14"/>
      <c r="AC1032" s="14"/>
      <c r="AD1032" s="14"/>
      <c r="AE1032" s="14"/>
      <c r="AT1032" s="255" t="s">
        <v>238</v>
      </c>
      <c r="AU1032" s="255" t="s">
        <v>78</v>
      </c>
      <c r="AV1032" s="14" t="s">
        <v>78</v>
      </c>
      <c r="AW1032" s="14" t="s">
        <v>31</v>
      </c>
      <c r="AX1032" s="14" t="s">
        <v>69</v>
      </c>
      <c r="AY1032" s="255" t="s">
        <v>225</v>
      </c>
    </row>
    <row r="1033" s="13" customFormat="1">
      <c r="A1033" s="13"/>
      <c r="B1033" s="235"/>
      <c r="C1033" s="236"/>
      <c r="D1033" s="233" t="s">
        <v>238</v>
      </c>
      <c r="E1033" s="237" t="s">
        <v>19</v>
      </c>
      <c r="F1033" s="238" t="s">
        <v>355</v>
      </c>
      <c r="G1033" s="236"/>
      <c r="H1033" s="237" t="s">
        <v>19</v>
      </c>
      <c r="I1033" s="239"/>
      <c r="J1033" s="236"/>
      <c r="K1033" s="236"/>
      <c r="L1033" s="240"/>
      <c r="M1033" s="241"/>
      <c r="N1033" s="242"/>
      <c r="O1033" s="242"/>
      <c r="P1033" s="242"/>
      <c r="Q1033" s="242"/>
      <c r="R1033" s="242"/>
      <c r="S1033" s="242"/>
      <c r="T1033" s="243"/>
      <c r="U1033" s="13"/>
      <c r="V1033" s="13"/>
      <c r="W1033" s="13"/>
      <c r="X1033" s="13"/>
      <c r="Y1033" s="13"/>
      <c r="Z1033" s="13"/>
      <c r="AA1033" s="13"/>
      <c r="AB1033" s="13"/>
      <c r="AC1033" s="13"/>
      <c r="AD1033" s="13"/>
      <c r="AE1033" s="13"/>
      <c r="AT1033" s="244" t="s">
        <v>238</v>
      </c>
      <c r="AU1033" s="244" t="s">
        <v>78</v>
      </c>
      <c r="AV1033" s="13" t="s">
        <v>76</v>
      </c>
      <c r="AW1033" s="13" t="s">
        <v>31</v>
      </c>
      <c r="AX1033" s="13" t="s">
        <v>69</v>
      </c>
      <c r="AY1033" s="244" t="s">
        <v>225</v>
      </c>
    </row>
    <row r="1034" s="14" customFormat="1">
      <c r="A1034" s="14"/>
      <c r="B1034" s="245"/>
      <c r="C1034" s="246"/>
      <c r="D1034" s="233" t="s">
        <v>238</v>
      </c>
      <c r="E1034" s="247" t="s">
        <v>19</v>
      </c>
      <c r="F1034" s="248" t="s">
        <v>1248</v>
      </c>
      <c r="G1034" s="246"/>
      <c r="H1034" s="249">
        <v>10.32</v>
      </c>
      <c r="I1034" s="250"/>
      <c r="J1034" s="246"/>
      <c r="K1034" s="246"/>
      <c r="L1034" s="251"/>
      <c r="M1034" s="252"/>
      <c r="N1034" s="253"/>
      <c r="O1034" s="253"/>
      <c r="P1034" s="253"/>
      <c r="Q1034" s="253"/>
      <c r="R1034" s="253"/>
      <c r="S1034" s="253"/>
      <c r="T1034" s="254"/>
      <c r="U1034" s="14"/>
      <c r="V1034" s="14"/>
      <c r="W1034" s="14"/>
      <c r="X1034" s="14"/>
      <c r="Y1034" s="14"/>
      <c r="Z1034" s="14"/>
      <c r="AA1034" s="14"/>
      <c r="AB1034" s="14"/>
      <c r="AC1034" s="14"/>
      <c r="AD1034" s="14"/>
      <c r="AE1034" s="14"/>
      <c r="AT1034" s="255" t="s">
        <v>238</v>
      </c>
      <c r="AU1034" s="255" t="s">
        <v>78</v>
      </c>
      <c r="AV1034" s="14" t="s">
        <v>78</v>
      </c>
      <c r="AW1034" s="14" t="s">
        <v>31</v>
      </c>
      <c r="AX1034" s="14" t="s">
        <v>69</v>
      </c>
      <c r="AY1034" s="255" t="s">
        <v>225</v>
      </c>
    </row>
    <row r="1035" s="13" customFormat="1">
      <c r="A1035" s="13"/>
      <c r="B1035" s="235"/>
      <c r="C1035" s="236"/>
      <c r="D1035" s="233" t="s">
        <v>238</v>
      </c>
      <c r="E1035" s="237" t="s">
        <v>19</v>
      </c>
      <c r="F1035" s="238" t="s">
        <v>357</v>
      </c>
      <c r="G1035" s="236"/>
      <c r="H1035" s="237" t="s">
        <v>19</v>
      </c>
      <c r="I1035" s="239"/>
      <c r="J1035" s="236"/>
      <c r="K1035" s="236"/>
      <c r="L1035" s="240"/>
      <c r="M1035" s="241"/>
      <c r="N1035" s="242"/>
      <c r="O1035" s="242"/>
      <c r="P1035" s="242"/>
      <c r="Q1035" s="242"/>
      <c r="R1035" s="242"/>
      <c r="S1035" s="242"/>
      <c r="T1035" s="243"/>
      <c r="U1035" s="13"/>
      <c r="V1035" s="13"/>
      <c r="W1035" s="13"/>
      <c r="X1035" s="13"/>
      <c r="Y1035" s="13"/>
      <c r="Z1035" s="13"/>
      <c r="AA1035" s="13"/>
      <c r="AB1035" s="13"/>
      <c r="AC1035" s="13"/>
      <c r="AD1035" s="13"/>
      <c r="AE1035" s="13"/>
      <c r="AT1035" s="244" t="s">
        <v>238</v>
      </c>
      <c r="AU1035" s="244" t="s">
        <v>78</v>
      </c>
      <c r="AV1035" s="13" t="s">
        <v>76</v>
      </c>
      <c r="AW1035" s="13" t="s">
        <v>31</v>
      </c>
      <c r="AX1035" s="13" t="s">
        <v>69</v>
      </c>
      <c r="AY1035" s="244" t="s">
        <v>225</v>
      </c>
    </row>
    <row r="1036" s="14" customFormat="1">
      <c r="A1036" s="14"/>
      <c r="B1036" s="245"/>
      <c r="C1036" s="246"/>
      <c r="D1036" s="233" t="s">
        <v>238</v>
      </c>
      <c r="E1036" s="247" t="s">
        <v>19</v>
      </c>
      <c r="F1036" s="248" t="s">
        <v>1252</v>
      </c>
      <c r="G1036" s="246"/>
      <c r="H1036" s="249">
        <v>3.3300000000000001</v>
      </c>
      <c r="I1036" s="250"/>
      <c r="J1036" s="246"/>
      <c r="K1036" s="246"/>
      <c r="L1036" s="251"/>
      <c r="M1036" s="252"/>
      <c r="N1036" s="253"/>
      <c r="O1036" s="253"/>
      <c r="P1036" s="253"/>
      <c r="Q1036" s="253"/>
      <c r="R1036" s="253"/>
      <c r="S1036" s="253"/>
      <c r="T1036" s="254"/>
      <c r="U1036" s="14"/>
      <c r="V1036" s="14"/>
      <c r="W1036" s="14"/>
      <c r="X1036" s="14"/>
      <c r="Y1036" s="14"/>
      <c r="Z1036" s="14"/>
      <c r="AA1036" s="14"/>
      <c r="AB1036" s="14"/>
      <c r="AC1036" s="14"/>
      <c r="AD1036" s="14"/>
      <c r="AE1036" s="14"/>
      <c r="AT1036" s="255" t="s">
        <v>238</v>
      </c>
      <c r="AU1036" s="255" t="s">
        <v>78</v>
      </c>
      <c r="AV1036" s="14" t="s">
        <v>78</v>
      </c>
      <c r="AW1036" s="14" t="s">
        <v>31</v>
      </c>
      <c r="AX1036" s="14" t="s">
        <v>69</v>
      </c>
      <c r="AY1036" s="255" t="s">
        <v>225</v>
      </c>
    </row>
    <row r="1037" s="16" customFormat="1">
      <c r="A1037" s="16"/>
      <c r="B1037" s="267"/>
      <c r="C1037" s="268"/>
      <c r="D1037" s="233" t="s">
        <v>238</v>
      </c>
      <c r="E1037" s="269" t="s">
        <v>19</v>
      </c>
      <c r="F1037" s="270" t="s">
        <v>245</v>
      </c>
      <c r="G1037" s="268"/>
      <c r="H1037" s="271">
        <v>56.350000000000001</v>
      </c>
      <c r="I1037" s="272"/>
      <c r="J1037" s="268"/>
      <c r="K1037" s="268"/>
      <c r="L1037" s="273"/>
      <c r="M1037" s="274"/>
      <c r="N1037" s="275"/>
      <c r="O1037" s="275"/>
      <c r="P1037" s="275"/>
      <c r="Q1037" s="275"/>
      <c r="R1037" s="275"/>
      <c r="S1037" s="275"/>
      <c r="T1037" s="276"/>
      <c r="U1037" s="16"/>
      <c r="V1037" s="16"/>
      <c r="W1037" s="16"/>
      <c r="X1037" s="16"/>
      <c r="Y1037" s="16"/>
      <c r="Z1037" s="16"/>
      <c r="AA1037" s="16"/>
      <c r="AB1037" s="16"/>
      <c r="AC1037" s="16"/>
      <c r="AD1037" s="16"/>
      <c r="AE1037" s="16"/>
      <c r="AT1037" s="277" t="s">
        <v>238</v>
      </c>
      <c r="AU1037" s="277" t="s">
        <v>78</v>
      </c>
      <c r="AV1037" s="16" t="s">
        <v>232</v>
      </c>
      <c r="AW1037" s="16" t="s">
        <v>31</v>
      </c>
      <c r="AX1037" s="16" t="s">
        <v>76</v>
      </c>
      <c r="AY1037" s="277" t="s">
        <v>225</v>
      </c>
    </row>
    <row r="1038" s="2" customFormat="1" ht="16.5" customHeight="1">
      <c r="A1038" s="39"/>
      <c r="B1038" s="40"/>
      <c r="C1038" s="215" t="s">
        <v>1296</v>
      </c>
      <c r="D1038" s="215" t="s">
        <v>227</v>
      </c>
      <c r="E1038" s="216" t="s">
        <v>1297</v>
      </c>
      <c r="F1038" s="217" t="s">
        <v>1298</v>
      </c>
      <c r="G1038" s="218" t="s">
        <v>326</v>
      </c>
      <c r="H1038" s="219">
        <v>35</v>
      </c>
      <c r="I1038" s="220"/>
      <c r="J1038" s="221">
        <f>ROUND(I1038*H1038,2)</f>
        <v>0</v>
      </c>
      <c r="K1038" s="217" t="s">
        <v>249</v>
      </c>
      <c r="L1038" s="45"/>
      <c r="M1038" s="222" t="s">
        <v>19</v>
      </c>
      <c r="N1038" s="223" t="s">
        <v>40</v>
      </c>
      <c r="O1038" s="85"/>
      <c r="P1038" s="224">
        <f>O1038*H1038</f>
        <v>0</v>
      </c>
      <c r="Q1038" s="224">
        <v>0</v>
      </c>
      <c r="R1038" s="224">
        <f>Q1038*H1038</f>
        <v>0</v>
      </c>
      <c r="S1038" s="224">
        <v>0.0039399999999999999</v>
      </c>
      <c r="T1038" s="225">
        <f>S1038*H1038</f>
        <v>0.1379</v>
      </c>
      <c r="U1038" s="39"/>
      <c r="V1038" s="39"/>
      <c r="W1038" s="39"/>
      <c r="X1038" s="39"/>
      <c r="Y1038" s="39"/>
      <c r="Z1038" s="39"/>
      <c r="AA1038" s="39"/>
      <c r="AB1038" s="39"/>
      <c r="AC1038" s="39"/>
      <c r="AD1038" s="39"/>
      <c r="AE1038" s="39"/>
      <c r="AR1038" s="226" t="s">
        <v>347</v>
      </c>
      <c r="AT1038" s="226" t="s">
        <v>227</v>
      </c>
      <c r="AU1038" s="226" t="s">
        <v>78</v>
      </c>
      <c r="AY1038" s="18" t="s">
        <v>225</v>
      </c>
      <c r="BE1038" s="227">
        <f>IF(N1038="základní",J1038,0)</f>
        <v>0</v>
      </c>
      <c r="BF1038" s="227">
        <f>IF(N1038="snížená",J1038,0)</f>
        <v>0</v>
      </c>
      <c r="BG1038" s="227">
        <f>IF(N1038="zákl. přenesená",J1038,0)</f>
        <v>0</v>
      </c>
      <c r="BH1038" s="227">
        <f>IF(N1038="sníž. přenesená",J1038,0)</f>
        <v>0</v>
      </c>
      <c r="BI1038" s="227">
        <f>IF(N1038="nulová",J1038,0)</f>
        <v>0</v>
      </c>
      <c r="BJ1038" s="18" t="s">
        <v>76</v>
      </c>
      <c r="BK1038" s="227">
        <f>ROUND(I1038*H1038,2)</f>
        <v>0</v>
      </c>
      <c r="BL1038" s="18" t="s">
        <v>347</v>
      </c>
      <c r="BM1038" s="226" t="s">
        <v>1299</v>
      </c>
    </row>
    <row r="1039" s="2" customFormat="1">
      <c r="A1039" s="39"/>
      <c r="B1039" s="40"/>
      <c r="C1039" s="41"/>
      <c r="D1039" s="228" t="s">
        <v>234</v>
      </c>
      <c r="E1039" s="41"/>
      <c r="F1039" s="229" t="s">
        <v>1300</v>
      </c>
      <c r="G1039" s="41"/>
      <c r="H1039" s="41"/>
      <c r="I1039" s="230"/>
      <c r="J1039" s="41"/>
      <c r="K1039" s="41"/>
      <c r="L1039" s="45"/>
      <c r="M1039" s="231"/>
      <c r="N1039" s="232"/>
      <c r="O1039" s="85"/>
      <c r="P1039" s="85"/>
      <c r="Q1039" s="85"/>
      <c r="R1039" s="85"/>
      <c r="S1039" s="85"/>
      <c r="T1039" s="86"/>
      <c r="U1039" s="39"/>
      <c r="V1039" s="39"/>
      <c r="W1039" s="39"/>
      <c r="X1039" s="39"/>
      <c r="Y1039" s="39"/>
      <c r="Z1039" s="39"/>
      <c r="AA1039" s="39"/>
      <c r="AB1039" s="39"/>
      <c r="AC1039" s="39"/>
      <c r="AD1039" s="39"/>
      <c r="AE1039" s="39"/>
      <c r="AT1039" s="18" t="s">
        <v>234</v>
      </c>
      <c r="AU1039" s="18" t="s">
        <v>78</v>
      </c>
    </row>
    <row r="1040" s="13" customFormat="1">
      <c r="A1040" s="13"/>
      <c r="B1040" s="235"/>
      <c r="C1040" s="236"/>
      <c r="D1040" s="233" t="s">
        <v>238</v>
      </c>
      <c r="E1040" s="237" t="s">
        <v>19</v>
      </c>
      <c r="F1040" s="238" t="s">
        <v>353</v>
      </c>
      <c r="G1040" s="236"/>
      <c r="H1040" s="237" t="s">
        <v>19</v>
      </c>
      <c r="I1040" s="239"/>
      <c r="J1040" s="236"/>
      <c r="K1040" s="236"/>
      <c r="L1040" s="240"/>
      <c r="M1040" s="241"/>
      <c r="N1040" s="242"/>
      <c r="O1040" s="242"/>
      <c r="P1040" s="242"/>
      <c r="Q1040" s="242"/>
      <c r="R1040" s="242"/>
      <c r="S1040" s="242"/>
      <c r="T1040" s="243"/>
      <c r="U1040" s="13"/>
      <c r="V1040" s="13"/>
      <c r="W1040" s="13"/>
      <c r="X1040" s="13"/>
      <c r="Y1040" s="13"/>
      <c r="Z1040" s="13"/>
      <c r="AA1040" s="13"/>
      <c r="AB1040" s="13"/>
      <c r="AC1040" s="13"/>
      <c r="AD1040" s="13"/>
      <c r="AE1040" s="13"/>
      <c r="AT1040" s="244" t="s">
        <v>238</v>
      </c>
      <c r="AU1040" s="244" t="s">
        <v>78</v>
      </c>
      <c r="AV1040" s="13" t="s">
        <v>76</v>
      </c>
      <c r="AW1040" s="13" t="s">
        <v>31</v>
      </c>
      <c r="AX1040" s="13" t="s">
        <v>69</v>
      </c>
      <c r="AY1040" s="244" t="s">
        <v>225</v>
      </c>
    </row>
    <row r="1041" s="14" customFormat="1">
      <c r="A1041" s="14"/>
      <c r="B1041" s="245"/>
      <c r="C1041" s="246"/>
      <c r="D1041" s="233" t="s">
        <v>238</v>
      </c>
      <c r="E1041" s="247" t="s">
        <v>19</v>
      </c>
      <c r="F1041" s="248" t="s">
        <v>1301</v>
      </c>
      <c r="G1041" s="246"/>
      <c r="H1041" s="249">
        <v>28</v>
      </c>
      <c r="I1041" s="250"/>
      <c r="J1041" s="246"/>
      <c r="K1041" s="246"/>
      <c r="L1041" s="251"/>
      <c r="M1041" s="252"/>
      <c r="N1041" s="253"/>
      <c r="O1041" s="253"/>
      <c r="P1041" s="253"/>
      <c r="Q1041" s="253"/>
      <c r="R1041" s="253"/>
      <c r="S1041" s="253"/>
      <c r="T1041" s="254"/>
      <c r="U1041" s="14"/>
      <c r="V1041" s="14"/>
      <c r="W1041" s="14"/>
      <c r="X1041" s="14"/>
      <c r="Y1041" s="14"/>
      <c r="Z1041" s="14"/>
      <c r="AA1041" s="14"/>
      <c r="AB1041" s="14"/>
      <c r="AC1041" s="14"/>
      <c r="AD1041" s="14"/>
      <c r="AE1041" s="14"/>
      <c r="AT1041" s="255" t="s">
        <v>238</v>
      </c>
      <c r="AU1041" s="255" t="s">
        <v>78</v>
      </c>
      <c r="AV1041" s="14" t="s">
        <v>78</v>
      </c>
      <c r="AW1041" s="14" t="s">
        <v>31</v>
      </c>
      <c r="AX1041" s="14" t="s">
        <v>69</v>
      </c>
      <c r="AY1041" s="255" t="s">
        <v>225</v>
      </c>
    </row>
    <row r="1042" s="13" customFormat="1">
      <c r="A1042" s="13"/>
      <c r="B1042" s="235"/>
      <c r="C1042" s="236"/>
      <c r="D1042" s="233" t="s">
        <v>238</v>
      </c>
      <c r="E1042" s="237" t="s">
        <v>19</v>
      </c>
      <c r="F1042" s="238" t="s">
        <v>355</v>
      </c>
      <c r="G1042" s="236"/>
      <c r="H1042" s="237" t="s">
        <v>19</v>
      </c>
      <c r="I1042" s="239"/>
      <c r="J1042" s="236"/>
      <c r="K1042" s="236"/>
      <c r="L1042" s="240"/>
      <c r="M1042" s="241"/>
      <c r="N1042" s="242"/>
      <c r="O1042" s="242"/>
      <c r="P1042" s="242"/>
      <c r="Q1042" s="242"/>
      <c r="R1042" s="242"/>
      <c r="S1042" s="242"/>
      <c r="T1042" s="243"/>
      <c r="U1042" s="13"/>
      <c r="V1042" s="13"/>
      <c r="W1042" s="13"/>
      <c r="X1042" s="13"/>
      <c r="Y1042" s="13"/>
      <c r="Z1042" s="13"/>
      <c r="AA1042" s="13"/>
      <c r="AB1042" s="13"/>
      <c r="AC1042" s="13"/>
      <c r="AD1042" s="13"/>
      <c r="AE1042" s="13"/>
      <c r="AT1042" s="244" t="s">
        <v>238</v>
      </c>
      <c r="AU1042" s="244" t="s">
        <v>78</v>
      </c>
      <c r="AV1042" s="13" t="s">
        <v>76</v>
      </c>
      <c r="AW1042" s="13" t="s">
        <v>31</v>
      </c>
      <c r="AX1042" s="13" t="s">
        <v>69</v>
      </c>
      <c r="AY1042" s="244" t="s">
        <v>225</v>
      </c>
    </row>
    <row r="1043" s="14" customFormat="1">
      <c r="A1043" s="14"/>
      <c r="B1043" s="245"/>
      <c r="C1043" s="246"/>
      <c r="D1043" s="233" t="s">
        <v>238</v>
      </c>
      <c r="E1043" s="247" t="s">
        <v>19</v>
      </c>
      <c r="F1043" s="248" t="s">
        <v>232</v>
      </c>
      <c r="G1043" s="246"/>
      <c r="H1043" s="249">
        <v>4</v>
      </c>
      <c r="I1043" s="250"/>
      <c r="J1043" s="246"/>
      <c r="K1043" s="246"/>
      <c r="L1043" s="251"/>
      <c r="M1043" s="252"/>
      <c r="N1043" s="253"/>
      <c r="O1043" s="253"/>
      <c r="P1043" s="253"/>
      <c r="Q1043" s="253"/>
      <c r="R1043" s="253"/>
      <c r="S1043" s="253"/>
      <c r="T1043" s="254"/>
      <c r="U1043" s="14"/>
      <c r="V1043" s="14"/>
      <c r="W1043" s="14"/>
      <c r="X1043" s="14"/>
      <c r="Y1043" s="14"/>
      <c r="Z1043" s="14"/>
      <c r="AA1043" s="14"/>
      <c r="AB1043" s="14"/>
      <c r="AC1043" s="14"/>
      <c r="AD1043" s="14"/>
      <c r="AE1043" s="14"/>
      <c r="AT1043" s="255" t="s">
        <v>238</v>
      </c>
      <c r="AU1043" s="255" t="s">
        <v>78</v>
      </c>
      <c r="AV1043" s="14" t="s">
        <v>78</v>
      </c>
      <c r="AW1043" s="14" t="s">
        <v>31</v>
      </c>
      <c r="AX1043" s="14" t="s">
        <v>69</v>
      </c>
      <c r="AY1043" s="255" t="s">
        <v>225</v>
      </c>
    </row>
    <row r="1044" s="13" customFormat="1">
      <c r="A1044" s="13"/>
      <c r="B1044" s="235"/>
      <c r="C1044" s="236"/>
      <c r="D1044" s="233" t="s">
        <v>238</v>
      </c>
      <c r="E1044" s="237" t="s">
        <v>19</v>
      </c>
      <c r="F1044" s="238" t="s">
        <v>357</v>
      </c>
      <c r="G1044" s="236"/>
      <c r="H1044" s="237" t="s">
        <v>19</v>
      </c>
      <c r="I1044" s="239"/>
      <c r="J1044" s="236"/>
      <c r="K1044" s="236"/>
      <c r="L1044" s="240"/>
      <c r="M1044" s="241"/>
      <c r="N1044" s="242"/>
      <c r="O1044" s="242"/>
      <c r="P1044" s="242"/>
      <c r="Q1044" s="242"/>
      <c r="R1044" s="242"/>
      <c r="S1044" s="242"/>
      <c r="T1044" s="243"/>
      <c r="U1044" s="13"/>
      <c r="V1044" s="13"/>
      <c r="W1044" s="13"/>
      <c r="X1044" s="13"/>
      <c r="Y1044" s="13"/>
      <c r="Z1044" s="13"/>
      <c r="AA1044" s="13"/>
      <c r="AB1044" s="13"/>
      <c r="AC1044" s="13"/>
      <c r="AD1044" s="13"/>
      <c r="AE1044" s="13"/>
      <c r="AT1044" s="244" t="s">
        <v>238</v>
      </c>
      <c r="AU1044" s="244" t="s">
        <v>78</v>
      </c>
      <c r="AV1044" s="13" t="s">
        <v>76</v>
      </c>
      <c r="AW1044" s="13" t="s">
        <v>31</v>
      </c>
      <c r="AX1044" s="13" t="s">
        <v>69</v>
      </c>
      <c r="AY1044" s="244" t="s">
        <v>225</v>
      </c>
    </row>
    <row r="1045" s="14" customFormat="1">
      <c r="A1045" s="14"/>
      <c r="B1045" s="245"/>
      <c r="C1045" s="246"/>
      <c r="D1045" s="233" t="s">
        <v>238</v>
      </c>
      <c r="E1045" s="247" t="s">
        <v>19</v>
      </c>
      <c r="F1045" s="248" t="s">
        <v>244</v>
      </c>
      <c r="G1045" s="246"/>
      <c r="H1045" s="249">
        <v>3</v>
      </c>
      <c r="I1045" s="250"/>
      <c r="J1045" s="246"/>
      <c r="K1045" s="246"/>
      <c r="L1045" s="251"/>
      <c r="M1045" s="252"/>
      <c r="N1045" s="253"/>
      <c r="O1045" s="253"/>
      <c r="P1045" s="253"/>
      <c r="Q1045" s="253"/>
      <c r="R1045" s="253"/>
      <c r="S1045" s="253"/>
      <c r="T1045" s="254"/>
      <c r="U1045" s="14"/>
      <c r="V1045" s="14"/>
      <c r="W1045" s="14"/>
      <c r="X1045" s="14"/>
      <c r="Y1045" s="14"/>
      <c r="Z1045" s="14"/>
      <c r="AA1045" s="14"/>
      <c r="AB1045" s="14"/>
      <c r="AC1045" s="14"/>
      <c r="AD1045" s="14"/>
      <c r="AE1045" s="14"/>
      <c r="AT1045" s="255" t="s">
        <v>238</v>
      </c>
      <c r="AU1045" s="255" t="s">
        <v>78</v>
      </c>
      <c r="AV1045" s="14" t="s">
        <v>78</v>
      </c>
      <c r="AW1045" s="14" t="s">
        <v>31</v>
      </c>
      <c r="AX1045" s="14" t="s">
        <v>69</v>
      </c>
      <c r="AY1045" s="255" t="s">
        <v>225</v>
      </c>
    </row>
    <row r="1046" s="16" customFormat="1">
      <c r="A1046" s="16"/>
      <c r="B1046" s="267"/>
      <c r="C1046" s="268"/>
      <c r="D1046" s="233" t="s">
        <v>238</v>
      </c>
      <c r="E1046" s="269" t="s">
        <v>19</v>
      </c>
      <c r="F1046" s="270" t="s">
        <v>245</v>
      </c>
      <c r="G1046" s="268"/>
      <c r="H1046" s="271">
        <v>35</v>
      </c>
      <c r="I1046" s="272"/>
      <c r="J1046" s="268"/>
      <c r="K1046" s="268"/>
      <c r="L1046" s="273"/>
      <c r="M1046" s="274"/>
      <c r="N1046" s="275"/>
      <c r="O1046" s="275"/>
      <c r="P1046" s="275"/>
      <c r="Q1046" s="275"/>
      <c r="R1046" s="275"/>
      <c r="S1046" s="275"/>
      <c r="T1046" s="276"/>
      <c r="U1046" s="16"/>
      <c r="V1046" s="16"/>
      <c r="W1046" s="16"/>
      <c r="X1046" s="16"/>
      <c r="Y1046" s="16"/>
      <c r="Z1046" s="16"/>
      <c r="AA1046" s="16"/>
      <c r="AB1046" s="16"/>
      <c r="AC1046" s="16"/>
      <c r="AD1046" s="16"/>
      <c r="AE1046" s="16"/>
      <c r="AT1046" s="277" t="s">
        <v>238</v>
      </c>
      <c r="AU1046" s="277" t="s">
        <v>78</v>
      </c>
      <c r="AV1046" s="16" t="s">
        <v>232</v>
      </c>
      <c r="AW1046" s="16" t="s">
        <v>31</v>
      </c>
      <c r="AX1046" s="16" t="s">
        <v>76</v>
      </c>
      <c r="AY1046" s="277" t="s">
        <v>225</v>
      </c>
    </row>
    <row r="1047" s="2" customFormat="1" ht="16.5" customHeight="1">
      <c r="A1047" s="39"/>
      <c r="B1047" s="40"/>
      <c r="C1047" s="215" t="s">
        <v>1302</v>
      </c>
      <c r="D1047" s="215" t="s">
        <v>227</v>
      </c>
      <c r="E1047" s="216" t="s">
        <v>1280</v>
      </c>
      <c r="F1047" s="217" t="s">
        <v>1281</v>
      </c>
      <c r="G1047" s="218" t="s">
        <v>326</v>
      </c>
      <c r="H1047" s="219">
        <v>62.579999999999998</v>
      </c>
      <c r="I1047" s="220"/>
      <c r="J1047" s="221">
        <f>ROUND(I1047*H1047,2)</f>
        <v>0</v>
      </c>
      <c r="K1047" s="217" t="s">
        <v>249</v>
      </c>
      <c r="L1047" s="45"/>
      <c r="M1047" s="222" t="s">
        <v>19</v>
      </c>
      <c r="N1047" s="223" t="s">
        <v>40</v>
      </c>
      <c r="O1047" s="85"/>
      <c r="P1047" s="224">
        <f>O1047*H1047</f>
        <v>0</v>
      </c>
      <c r="Q1047" s="224">
        <v>0</v>
      </c>
      <c r="R1047" s="224">
        <f>Q1047*H1047</f>
        <v>0</v>
      </c>
      <c r="S1047" s="224">
        <v>0.00167</v>
      </c>
      <c r="T1047" s="225">
        <f>S1047*H1047</f>
        <v>0.10450859999999999</v>
      </c>
      <c r="U1047" s="39"/>
      <c r="V1047" s="39"/>
      <c r="W1047" s="39"/>
      <c r="X1047" s="39"/>
      <c r="Y1047" s="39"/>
      <c r="Z1047" s="39"/>
      <c r="AA1047" s="39"/>
      <c r="AB1047" s="39"/>
      <c r="AC1047" s="39"/>
      <c r="AD1047" s="39"/>
      <c r="AE1047" s="39"/>
      <c r="AR1047" s="226" t="s">
        <v>347</v>
      </c>
      <c r="AT1047" s="226" t="s">
        <v>227</v>
      </c>
      <c r="AU1047" s="226" t="s">
        <v>78</v>
      </c>
      <c r="AY1047" s="18" t="s">
        <v>225</v>
      </c>
      <c r="BE1047" s="227">
        <f>IF(N1047="základní",J1047,0)</f>
        <v>0</v>
      </c>
      <c r="BF1047" s="227">
        <f>IF(N1047="snížená",J1047,0)</f>
        <v>0</v>
      </c>
      <c r="BG1047" s="227">
        <f>IF(N1047="zákl. přenesená",J1047,0)</f>
        <v>0</v>
      </c>
      <c r="BH1047" s="227">
        <f>IF(N1047="sníž. přenesená",J1047,0)</f>
        <v>0</v>
      </c>
      <c r="BI1047" s="227">
        <f>IF(N1047="nulová",J1047,0)</f>
        <v>0</v>
      </c>
      <c r="BJ1047" s="18" t="s">
        <v>76</v>
      </c>
      <c r="BK1047" s="227">
        <f>ROUND(I1047*H1047,2)</f>
        <v>0</v>
      </c>
      <c r="BL1047" s="18" t="s">
        <v>347</v>
      </c>
      <c r="BM1047" s="226" t="s">
        <v>1303</v>
      </c>
    </row>
    <row r="1048" s="2" customFormat="1">
      <c r="A1048" s="39"/>
      <c r="B1048" s="40"/>
      <c r="C1048" s="41"/>
      <c r="D1048" s="228" t="s">
        <v>234</v>
      </c>
      <c r="E1048" s="41"/>
      <c r="F1048" s="229" t="s">
        <v>1283</v>
      </c>
      <c r="G1048" s="41"/>
      <c r="H1048" s="41"/>
      <c r="I1048" s="230"/>
      <c r="J1048" s="41"/>
      <c r="K1048" s="41"/>
      <c r="L1048" s="45"/>
      <c r="M1048" s="231"/>
      <c r="N1048" s="232"/>
      <c r="O1048" s="85"/>
      <c r="P1048" s="85"/>
      <c r="Q1048" s="85"/>
      <c r="R1048" s="85"/>
      <c r="S1048" s="85"/>
      <c r="T1048" s="86"/>
      <c r="U1048" s="39"/>
      <c r="V1048" s="39"/>
      <c r="W1048" s="39"/>
      <c r="X1048" s="39"/>
      <c r="Y1048" s="39"/>
      <c r="Z1048" s="39"/>
      <c r="AA1048" s="39"/>
      <c r="AB1048" s="39"/>
      <c r="AC1048" s="39"/>
      <c r="AD1048" s="39"/>
      <c r="AE1048" s="39"/>
      <c r="AT1048" s="18" t="s">
        <v>234</v>
      </c>
      <c r="AU1048" s="18" t="s">
        <v>78</v>
      </c>
    </row>
    <row r="1049" s="14" customFormat="1">
      <c r="A1049" s="14"/>
      <c r="B1049" s="245"/>
      <c r="C1049" s="246"/>
      <c r="D1049" s="233" t="s">
        <v>238</v>
      </c>
      <c r="E1049" s="247" t="s">
        <v>19</v>
      </c>
      <c r="F1049" s="248" t="s">
        <v>120</v>
      </c>
      <c r="G1049" s="246"/>
      <c r="H1049" s="249">
        <v>53.329999999999998</v>
      </c>
      <c r="I1049" s="250"/>
      <c r="J1049" s="246"/>
      <c r="K1049" s="246"/>
      <c r="L1049" s="251"/>
      <c r="M1049" s="252"/>
      <c r="N1049" s="253"/>
      <c r="O1049" s="253"/>
      <c r="P1049" s="253"/>
      <c r="Q1049" s="253"/>
      <c r="R1049" s="253"/>
      <c r="S1049" s="253"/>
      <c r="T1049" s="254"/>
      <c r="U1049" s="14"/>
      <c r="V1049" s="14"/>
      <c r="W1049" s="14"/>
      <c r="X1049" s="14"/>
      <c r="Y1049" s="14"/>
      <c r="Z1049" s="14"/>
      <c r="AA1049" s="14"/>
      <c r="AB1049" s="14"/>
      <c r="AC1049" s="14"/>
      <c r="AD1049" s="14"/>
      <c r="AE1049" s="14"/>
      <c r="AT1049" s="255" t="s">
        <v>238</v>
      </c>
      <c r="AU1049" s="255" t="s">
        <v>78</v>
      </c>
      <c r="AV1049" s="14" t="s">
        <v>78</v>
      </c>
      <c r="AW1049" s="14" t="s">
        <v>31</v>
      </c>
      <c r="AX1049" s="14" t="s">
        <v>69</v>
      </c>
      <c r="AY1049" s="255" t="s">
        <v>225</v>
      </c>
    </row>
    <row r="1050" s="14" customFormat="1">
      <c r="A1050" s="14"/>
      <c r="B1050" s="245"/>
      <c r="C1050" s="246"/>
      <c r="D1050" s="233" t="s">
        <v>238</v>
      </c>
      <c r="E1050" s="247" t="s">
        <v>19</v>
      </c>
      <c r="F1050" s="248" t="s">
        <v>121</v>
      </c>
      <c r="G1050" s="246"/>
      <c r="H1050" s="249">
        <v>9.25</v>
      </c>
      <c r="I1050" s="250"/>
      <c r="J1050" s="246"/>
      <c r="K1050" s="246"/>
      <c r="L1050" s="251"/>
      <c r="M1050" s="252"/>
      <c r="N1050" s="253"/>
      <c r="O1050" s="253"/>
      <c r="P1050" s="253"/>
      <c r="Q1050" s="253"/>
      <c r="R1050" s="253"/>
      <c r="S1050" s="253"/>
      <c r="T1050" s="254"/>
      <c r="U1050" s="14"/>
      <c r="V1050" s="14"/>
      <c r="W1050" s="14"/>
      <c r="X1050" s="14"/>
      <c r="Y1050" s="14"/>
      <c r="Z1050" s="14"/>
      <c r="AA1050" s="14"/>
      <c r="AB1050" s="14"/>
      <c r="AC1050" s="14"/>
      <c r="AD1050" s="14"/>
      <c r="AE1050" s="14"/>
      <c r="AT1050" s="255" t="s">
        <v>238</v>
      </c>
      <c r="AU1050" s="255" t="s">
        <v>78</v>
      </c>
      <c r="AV1050" s="14" t="s">
        <v>78</v>
      </c>
      <c r="AW1050" s="14" t="s">
        <v>31</v>
      </c>
      <c r="AX1050" s="14" t="s">
        <v>69</v>
      </c>
      <c r="AY1050" s="255" t="s">
        <v>225</v>
      </c>
    </row>
    <row r="1051" s="16" customFormat="1">
      <c r="A1051" s="16"/>
      <c r="B1051" s="267"/>
      <c r="C1051" s="268"/>
      <c r="D1051" s="233" t="s">
        <v>238</v>
      </c>
      <c r="E1051" s="269" t="s">
        <v>19</v>
      </c>
      <c r="F1051" s="270" t="s">
        <v>245</v>
      </c>
      <c r="G1051" s="268"/>
      <c r="H1051" s="271">
        <v>62.579999999999998</v>
      </c>
      <c r="I1051" s="272"/>
      <c r="J1051" s="268"/>
      <c r="K1051" s="268"/>
      <c r="L1051" s="273"/>
      <c r="M1051" s="274"/>
      <c r="N1051" s="275"/>
      <c r="O1051" s="275"/>
      <c r="P1051" s="275"/>
      <c r="Q1051" s="275"/>
      <c r="R1051" s="275"/>
      <c r="S1051" s="275"/>
      <c r="T1051" s="276"/>
      <c r="U1051" s="16"/>
      <c r="V1051" s="16"/>
      <c r="W1051" s="16"/>
      <c r="X1051" s="16"/>
      <c r="Y1051" s="16"/>
      <c r="Z1051" s="16"/>
      <c r="AA1051" s="16"/>
      <c r="AB1051" s="16"/>
      <c r="AC1051" s="16"/>
      <c r="AD1051" s="16"/>
      <c r="AE1051" s="16"/>
      <c r="AT1051" s="277" t="s">
        <v>238</v>
      </c>
      <c r="AU1051" s="277" t="s">
        <v>78</v>
      </c>
      <c r="AV1051" s="16" t="s">
        <v>232</v>
      </c>
      <c r="AW1051" s="16" t="s">
        <v>31</v>
      </c>
      <c r="AX1051" s="16" t="s">
        <v>76</v>
      </c>
      <c r="AY1051" s="277" t="s">
        <v>225</v>
      </c>
    </row>
    <row r="1052" s="2" customFormat="1" ht="16.5" customHeight="1">
      <c r="A1052" s="39"/>
      <c r="B1052" s="40"/>
      <c r="C1052" s="215" t="s">
        <v>1304</v>
      </c>
      <c r="D1052" s="215" t="s">
        <v>227</v>
      </c>
      <c r="E1052" s="216" t="s">
        <v>1305</v>
      </c>
      <c r="F1052" s="217" t="s">
        <v>1306</v>
      </c>
      <c r="G1052" s="218" t="s">
        <v>326</v>
      </c>
      <c r="H1052" s="219">
        <v>30.559999999999999</v>
      </c>
      <c r="I1052" s="220"/>
      <c r="J1052" s="221">
        <f>ROUND(I1052*H1052,2)</f>
        <v>0</v>
      </c>
      <c r="K1052" s="217" t="s">
        <v>249</v>
      </c>
      <c r="L1052" s="45"/>
      <c r="M1052" s="222" t="s">
        <v>19</v>
      </c>
      <c r="N1052" s="223" t="s">
        <v>40</v>
      </c>
      <c r="O1052" s="85"/>
      <c r="P1052" s="224">
        <f>O1052*H1052</f>
        <v>0</v>
      </c>
      <c r="Q1052" s="224">
        <v>0.0020899999999999998</v>
      </c>
      <c r="R1052" s="224">
        <f>Q1052*H1052</f>
        <v>0.063870399999999994</v>
      </c>
      <c r="S1052" s="224">
        <v>0</v>
      </c>
      <c r="T1052" s="225">
        <f>S1052*H1052</f>
        <v>0</v>
      </c>
      <c r="U1052" s="39"/>
      <c r="V1052" s="39"/>
      <c r="W1052" s="39"/>
      <c r="X1052" s="39"/>
      <c r="Y1052" s="39"/>
      <c r="Z1052" s="39"/>
      <c r="AA1052" s="39"/>
      <c r="AB1052" s="39"/>
      <c r="AC1052" s="39"/>
      <c r="AD1052" s="39"/>
      <c r="AE1052" s="39"/>
      <c r="AR1052" s="226" t="s">
        <v>347</v>
      </c>
      <c r="AT1052" s="226" t="s">
        <v>227</v>
      </c>
      <c r="AU1052" s="226" t="s">
        <v>78</v>
      </c>
      <c r="AY1052" s="18" t="s">
        <v>225</v>
      </c>
      <c r="BE1052" s="227">
        <f>IF(N1052="základní",J1052,0)</f>
        <v>0</v>
      </c>
      <c r="BF1052" s="227">
        <f>IF(N1052="snížená",J1052,0)</f>
        <v>0</v>
      </c>
      <c r="BG1052" s="227">
        <f>IF(N1052="zákl. přenesená",J1052,0)</f>
        <v>0</v>
      </c>
      <c r="BH1052" s="227">
        <f>IF(N1052="sníž. přenesená",J1052,0)</f>
        <v>0</v>
      </c>
      <c r="BI1052" s="227">
        <f>IF(N1052="nulová",J1052,0)</f>
        <v>0</v>
      </c>
      <c r="BJ1052" s="18" t="s">
        <v>76</v>
      </c>
      <c r="BK1052" s="227">
        <f>ROUND(I1052*H1052,2)</f>
        <v>0</v>
      </c>
      <c r="BL1052" s="18" t="s">
        <v>347</v>
      </c>
      <c r="BM1052" s="226" t="s">
        <v>1307</v>
      </c>
    </row>
    <row r="1053" s="2" customFormat="1">
      <c r="A1053" s="39"/>
      <c r="B1053" s="40"/>
      <c r="C1053" s="41"/>
      <c r="D1053" s="228" t="s">
        <v>234</v>
      </c>
      <c r="E1053" s="41"/>
      <c r="F1053" s="229" t="s">
        <v>1308</v>
      </c>
      <c r="G1053" s="41"/>
      <c r="H1053" s="41"/>
      <c r="I1053" s="230"/>
      <c r="J1053" s="41"/>
      <c r="K1053" s="41"/>
      <c r="L1053" s="45"/>
      <c r="M1053" s="231"/>
      <c r="N1053" s="232"/>
      <c r="O1053" s="85"/>
      <c r="P1053" s="85"/>
      <c r="Q1053" s="85"/>
      <c r="R1053" s="85"/>
      <c r="S1053" s="85"/>
      <c r="T1053" s="86"/>
      <c r="U1053" s="39"/>
      <c r="V1053" s="39"/>
      <c r="W1053" s="39"/>
      <c r="X1053" s="39"/>
      <c r="Y1053" s="39"/>
      <c r="Z1053" s="39"/>
      <c r="AA1053" s="39"/>
      <c r="AB1053" s="39"/>
      <c r="AC1053" s="39"/>
      <c r="AD1053" s="39"/>
      <c r="AE1053" s="39"/>
      <c r="AT1053" s="18" t="s">
        <v>234</v>
      </c>
      <c r="AU1053" s="18" t="s">
        <v>78</v>
      </c>
    </row>
    <row r="1054" s="2" customFormat="1">
      <c r="A1054" s="39"/>
      <c r="B1054" s="40"/>
      <c r="C1054" s="41"/>
      <c r="D1054" s="233" t="s">
        <v>236</v>
      </c>
      <c r="E1054" s="41"/>
      <c r="F1054" s="234" t="s">
        <v>1309</v>
      </c>
      <c r="G1054" s="41"/>
      <c r="H1054" s="41"/>
      <c r="I1054" s="230"/>
      <c r="J1054" s="41"/>
      <c r="K1054" s="41"/>
      <c r="L1054" s="45"/>
      <c r="M1054" s="231"/>
      <c r="N1054" s="232"/>
      <c r="O1054" s="85"/>
      <c r="P1054" s="85"/>
      <c r="Q1054" s="85"/>
      <c r="R1054" s="85"/>
      <c r="S1054" s="85"/>
      <c r="T1054" s="86"/>
      <c r="U1054" s="39"/>
      <c r="V1054" s="39"/>
      <c r="W1054" s="39"/>
      <c r="X1054" s="39"/>
      <c r="Y1054" s="39"/>
      <c r="Z1054" s="39"/>
      <c r="AA1054" s="39"/>
      <c r="AB1054" s="39"/>
      <c r="AC1054" s="39"/>
      <c r="AD1054" s="39"/>
      <c r="AE1054" s="39"/>
      <c r="AT1054" s="18" t="s">
        <v>236</v>
      </c>
      <c r="AU1054" s="18" t="s">
        <v>78</v>
      </c>
    </row>
    <row r="1055" s="13" customFormat="1">
      <c r="A1055" s="13"/>
      <c r="B1055" s="235"/>
      <c r="C1055" s="236"/>
      <c r="D1055" s="233" t="s">
        <v>238</v>
      </c>
      <c r="E1055" s="237" t="s">
        <v>19</v>
      </c>
      <c r="F1055" s="238" t="s">
        <v>1310</v>
      </c>
      <c r="G1055" s="236"/>
      <c r="H1055" s="237" t="s">
        <v>19</v>
      </c>
      <c r="I1055" s="239"/>
      <c r="J1055" s="236"/>
      <c r="K1055" s="236"/>
      <c r="L1055" s="240"/>
      <c r="M1055" s="241"/>
      <c r="N1055" s="242"/>
      <c r="O1055" s="242"/>
      <c r="P1055" s="242"/>
      <c r="Q1055" s="242"/>
      <c r="R1055" s="242"/>
      <c r="S1055" s="242"/>
      <c r="T1055" s="243"/>
      <c r="U1055" s="13"/>
      <c r="V1055" s="13"/>
      <c r="W1055" s="13"/>
      <c r="X1055" s="13"/>
      <c r="Y1055" s="13"/>
      <c r="Z1055" s="13"/>
      <c r="AA1055" s="13"/>
      <c r="AB1055" s="13"/>
      <c r="AC1055" s="13"/>
      <c r="AD1055" s="13"/>
      <c r="AE1055" s="13"/>
      <c r="AT1055" s="244" t="s">
        <v>238</v>
      </c>
      <c r="AU1055" s="244" t="s">
        <v>78</v>
      </c>
      <c r="AV1055" s="13" t="s">
        <v>76</v>
      </c>
      <c r="AW1055" s="13" t="s">
        <v>31</v>
      </c>
      <c r="AX1055" s="13" t="s">
        <v>69</v>
      </c>
      <c r="AY1055" s="244" t="s">
        <v>225</v>
      </c>
    </row>
    <row r="1056" s="13" customFormat="1">
      <c r="A1056" s="13"/>
      <c r="B1056" s="235"/>
      <c r="C1056" s="236"/>
      <c r="D1056" s="233" t="s">
        <v>238</v>
      </c>
      <c r="E1056" s="237" t="s">
        <v>19</v>
      </c>
      <c r="F1056" s="238" t="s">
        <v>1311</v>
      </c>
      <c r="G1056" s="236"/>
      <c r="H1056" s="237" t="s">
        <v>19</v>
      </c>
      <c r="I1056" s="239"/>
      <c r="J1056" s="236"/>
      <c r="K1056" s="236"/>
      <c r="L1056" s="240"/>
      <c r="M1056" s="241"/>
      <c r="N1056" s="242"/>
      <c r="O1056" s="242"/>
      <c r="P1056" s="242"/>
      <c r="Q1056" s="242"/>
      <c r="R1056" s="242"/>
      <c r="S1056" s="242"/>
      <c r="T1056" s="243"/>
      <c r="U1056" s="13"/>
      <c r="V1056" s="13"/>
      <c r="W1056" s="13"/>
      <c r="X1056" s="13"/>
      <c r="Y1056" s="13"/>
      <c r="Z1056" s="13"/>
      <c r="AA1056" s="13"/>
      <c r="AB1056" s="13"/>
      <c r="AC1056" s="13"/>
      <c r="AD1056" s="13"/>
      <c r="AE1056" s="13"/>
      <c r="AT1056" s="244" t="s">
        <v>238</v>
      </c>
      <c r="AU1056" s="244" t="s">
        <v>78</v>
      </c>
      <c r="AV1056" s="13" t="s">
        <v>76</v>
      </c>
      <c r="AW1056" s="13" t="s">
        <v>31</v>
      </c>
      <c r="AX1056" s="13" t="s">
        <v>69</v>
      </c>
      <c r="AY1056" s="244" t="s">
        <v>225</v>
      </c>
    </row>
    <row r="1057" s="14" customFormat="1">
      <c r="A1057" s="14"/>
      <c r="B1057" s="245"/>
      <c r="C1057" s="246"/>
      <c r="D1057" s="233" t="s">
        <v>238</v>
      </c>
      <c r="E1057" s="247" t="s">
        <v>19</v>
      </c>
      <c r="F1057" s="248" t="s">
        <v>988</v>
      </c>
      <c r="G1057" s="246"/>
      <c r="H1057" s="249">
        <v>24.559999999999999</v>
      </c>
      <c r="I1057" s="250"/>
      <c r="J1057" s="246"/>
      <c r="K1057" s="246"/>
      <c r="L1057" s="251"/>
      <c r="M1057" s="252"/>
      <c r="N1057" s="253"/>
      <c r="O1057" s="253"/>
      <c r="P1057" s="253"/>
      <c r="Q1057" s="253"/>
      <c r="R1057" s="253"/>
      <c r="S1057" s="253"/>
      <c r="T1057" s="254"/>
      <c r="U1057" s="14"/>
      <c r="V1057" s="14"/>
      <c r="W1057" s="14"/>
      <c r="X1057" s="14"/>
      <c r="Y1057" s="14"/>
      <c r="Z1057" s="14"/>
      <c r="AA1057" s="14"/>
      <c r="AB1057" s="14"/>
      <c r="AC1057" s="14"/>
      <c r="AD1057" s="14"/>
      <c r="AE1057" s="14"/>
      <c r="AT1057" s="255" t="s">
        <v>238</v>
      </c>
      <c r="AU1057" s="255" t="s">
        <v>78</v>
      </c>
      <c r="AV1057" s="14" t="s">
        <v>78</v>
      </c>
      <c r="AW1057" s="14" t="s">
        <v>31</v>
      </c>
      <c r="AX1057" s="14" t="s">
        <v>69</v>
      </c>
      <c r="AY1057" s="255" t="s">
        <v>225</v>
      </c>
    </row>
    <row r="1058" s="13" customFormat="1">
      <c r="A1058" s="13"/>
      <c r="B1058" s="235"/>
      <c r="C1058" s="236"/>
      <c r="D1058" s="233" t="s">
        <v>238</v>
      </c>
      <c r="E1058" s="237" t="s">
        <v>19</v>
      </c>
      <c r="F1058" s="238" t="s">
        <v>999</v>
      </c>
      <c r="G1058" s="236"/>
      <c r="H1058" s="237" t="s">
        <v>19</v>
      </c>
      <c r="I1058" s="239"/>
      <c r="J1058" s="236"/>
      <c r="K1058" s="236"/>
      <c r="L1058" s="240"/>
      <c r="M1058" s="241"/>
      <c r="N1058" s="242"/>
      <c r="O1058" s="242"/>
      <c r="P1058" s="242"/>
      <c r="Q1058" s="242"/>
      <c r="R1058" s="242"/>
      <c r="S1058" s="242"/>
      <c r="T1058" s="243"/>
      <c r="U1058" s="13"/>
      <c r="V1058" s="13"/>
      <c r="W1058" s="13"/>
      <c r="X1058" s="13"/>
      <c r="Y1058" s="13"/>
      <c r="Z1058" s="13"/>
      <c r="AA1058" s="13"/>
      <c r="AB1058" s="13"/>
      <c r="AC1058" s="13"/>
      <c r="AD1058" s="13"/>
      <c r="AE1058" s="13"/>
      <c r="AT1058" s="244" t="s">
        <v>238</v>
      </c>
      <c r="AU1058" s="244" t="s">
        <v>78</v>
      </c>
      <c r="AV1058" s="13" t="s">
        <v>76</v>
      </c>
      <c r="AW1058" s="13" t="s">
        <v>31</v>
      </c>
      <c r="AX1058" s="13" t="s">
        <v>69</v>
      </c>
      <c r="AY1058" s="244" t="s">
        <v>225</v>
      </c>
    </row>
    <row r="1059" s="14" customFormat="1">
      <c r="A1059" s="14"/>
      <c r="B1059" s="245"/>
      <c r="C1059" s="246"/>
      <c r="D1059" s="233" t="s">
        <v>238</v>
      </c>
      <c r="E1059" s="247" t="s">
        <v>19</v>
      </c>
      <c r="F1059" s="248" t="s">
        <v>990</v>
      </c>
      <c r="G1059" s="246"/>
      <c r="H1059" s="249">
        <v>6</v>
      </c>
      <c r="I1059" s="250"/>
      <c r="J1059" s="246"/>
      <c r="K1059" s="246"/>
      <c r="L1059" s="251"/>
      <c r="M1059" s="252"/>
      <c r="N1059" s="253"/>
      <c r="O1059" s="253"/>
      <c r="P1059" s="253"/>
      <c r="Q1059" s="253"/>
      <c r="R1059" s="253"/>
      <c r="S1059" s="253"/>
      <c r="T1059" s="254"/>
      <c r="U1059" s="14"/>
      <c r="V1059" s="14"/>
      <c r="W1059" s="14"/>
      <c r="X1059" s="14"/>
      <c r="Y1059" s="14"/>
      <c r="Z1059" s="14"/>
      <c r="AA1059" s="14"/>
      <c r="AB1059" s="14"/>
      <c r="AC1059" s="14"/>
      <c r="AD1059" s="14"/>
      <c r="AE1059" s="14"/>
      <c r="AT1059" s="255" t="s">
        <v>238</v>
      </c>
      <c r="AU1059" s="255" t="s">
        <v>78</v>
      </c>
      <c r="AV1059" s="14" t="s">
        <v>78</v>
      </c>
      <c r="AW1059" s="14" t="s">
        <v>31</v>
      </c>
      <c r="AX1059" s="14" t="s">
        <v>69</v>
      </c>
      <c r="AY1059" s="255" t="s">
        <v>225</v>
      </c>
    </row>
    <row r="1060" s="16" customFormat="1">
      <c r="A1060" s="16"/>
      <c r="B1060" s="267"/>
      <c r="C1060" s="268"/>
      <c r="D1060" s="233" t="s">
        <v>238</v>
      </c>
      <c r="E1060" s="269" t="s">
        <v>19</v>
      </c>
      <c r="F1060" s="270" t="s">
        <v>245</v>
      </c>
      <c r="G1060" s="268"/>
      <c r="H1060" s="271">
        <v>30.559999999999999</v>
      </c>
      <c r="I1060" s="272"/>
      <c r="J1060" s="268"/>
      <c r="K1060" s="268"/>
      <c r="L1060" s="273"/>
      <c r="M1060" s="274"/>
      <c r="N1060" s="275"/>
      <c r="O1060" s="275"/>
      <c r="P1060" s="275"/>
      <c r="Q1060" s="275"/>
      <c r="R1060" s="275"/>
      <c r="S1060" s="275"/>
      <c r="T1060" s="276"/>
      <c r="U1060" s="16"/>
      <c r="V1060" s="16"/>
      <c r="W1060" s="16"/>
      <c r="X1060" s="16"/>
      <c r="Y1060" s="16"/>
      <c r="Z1060" s="16"/>
      <c r="AA1060" s="16"/>
      <c r="AB1060" s="16"/>
      <c r="AC1060" s="16"/>
      <c r="AD1060" s="16"/>
      <c r="AE1060" s="16"/>
      <c r="AT1060" s="277" t="s">
        <v>238</v>
      </c>
      <c r="AU1060" s="277" t="s">
        <v>78</v>
      </c>
      <c r="AV1060" s="16" t="s">
        <v>232</v>
      </c>
      <c r="AW1060" s="16" t="s">
        <v>31</v>
      </c>
      <c r="AX1060" s="16" t="s">
        <v>76</v>
      </c>
      <c r="AY1060" s="277" t="s">
        <v>225</v>
      </c>
    </row>
    <row r="1061" s="2" customFormat="1" ht="16.5" customHeight="1">
      <c r="A1061" s="39"/>
      <c r="B1061" s="40"/>
      <c r="C1061" s="215" t="s">
        <v>1312</v>
      </c>
      <c r="D1061" s="215" t="s">
        <v>227</v>
      </c>
      <c r="E1061" s="216" t="s">
        <v>1313</v>
      </c>
      <c r="F1061" s="217" t="s">
        <v>1314</v>
      </c>
      <c r="G1061" s="218" t="s">
        <v>326</v>
      </c>
      <c r="H1061" s="219">
        <v>27.640000000000001</v>
      </c>
      <c r="I1061" s="220"/>
      <c r="J1061" s="221">
        <f>ROUND(I1061*H1061,2)</f>
        <v>0</v>
      </c>
      <c r="K1061" s="217" t="s">
        <v>249</v>
      </c>
      <c r="L1061" s="45"/>
      <c r="M1061" s="222" t="s">
        <v>19</v>
      </c>
      <c r="N1061" s="223" t="s">
        <v>40</v>
      </c>
      <c r="O1061" s="85"/>
      <c r="P1061" s="224">
        <f>O1061*H1061</f>
        <v>0</v>
      </c>
      <c r="Q1061" s="224">
        <v>0.0036900000000000001</v>
      </c>
      <c r="R1061" s="224">
        <f>Q1061*H1061</f>
        <v>0.1019916</v>
      </c>
      <c r="S1061" s="224">
        <v>0</v>
      </c>
      <c r="T1061" s="225">
        <f>S1061*H1061</f>
        <v>0</v>
      </c>
      <c r="U1061" s="39"/>
      <c r="V1061" s="39"/>
      <c r="W1061" s="39"/>
      <c r="X1061" s="39"/>
      <c r="Y1061" s="39"/>
      <c r="Z1061" s="39"/>
      <c r="AA1061" s="39"/>
      <c r="AB1061" s="39"/>
      <c r="AC1061" s="39"/>
      <c r="AD1061" s="39"/>
      <c r="AE1061" s="39"/>
      <c r="AR1061" s="226" t="s">
        <v>347</v>
      </c>
      <c r="AT1061" s="226" t="s">
        <v>227</v>
      </c>
      <c r="AU1061" s="226" t="s">
        <v>78</v>
      </c>
      <c r="AY1061" s="18" t="s">
        <v>225</v>
      </c>
      <c r="BE1061" s="227">
        <f>IF(N1061="základní",J1061,0)</f>
        <v>0</v>
      </c>
      <c r="BF1061" s="227">
        <f>IF(N1061="snížená",J1061,0)</f>
        <v>0</v>
      </c>
      <c r="BG1061" s="227">
        <f>IF(N1061="zákl. přenesená",J1061,0)</f>
        <v>0</v>
      </c>
      <c r="BH1061" s="227">
        <f>IF(N1061="sníž. přenesená",J1061,0)</f>
        <v>0</v>
      </c>
      <c r="BI1061" s="227">
        <f>IF(N1061="nulová",J1061,0)</f>
        <v>0</v>
      </c>
      <c r="BJ1061" s="18" t="s">
        <v>76</v>
      </c>
      <c r="BK1061" s="227">
        <f>ROUND(I1061*H1061,2)</f>
        <v>0</v>
      </c>
      <c r="BL1061" s="18" t="s">
        <v>347</v>
      </c>
      <c r="BM1061" s="226" t="s">
        <v>1315</v>
      </c>
    </row>
    <row r="1062" s="2" customFormat="1">
      <c r="A1062" s="39"/>
      <c r="B1062" s="40"/>
      <c r="C1062" s="41"/>
      <c r="D1062" s="228" t="s">
        <v>234</v>
      </c>
      <c r="E1062" s="41"/>
      <c r="F1062" s="229" t="s">
        <v>1316</v>
      </c>
      <c r="G1062" s="41"/>
      <c r="H1062" s="41"/>
      <c r="I1062" s="230"/>
      <c r="J1062" s="41"/>
      <c r="K1062" s="41"/>
      <c r="L1062" s="45"/>
      <c r="M1062" s="231"/>
      <c r="N1062" s="232"/>
      <c r="O1062" s="85"/>
      <c r="P1062" s="85"/>
      <c r="Q1062" s="85"/>
      <c r="R1062" s="85"/>
      <c r="S1062" s="85"/>
      <c r="T1062" s="86"/>
      <c r="U1062" s="39"/>
      <c r="V1062" s="39"/>
      <c r="W1062" s="39"/>
      <c r="X1062" s="39"/>
      <c r="Y1062" s="39"/>
      <c r="Z1062" s="39"/>
      <c r="AA1062" s="39"/>
      <c r="AB1062" s="39"/>
      <c r="AC1062" s="39"/>
      <c r="AD1062" s="39"/>
      <c r="AE1062" s="39"/>
      <c r="AT1062" s="18" t="s">
        <v>234</v>
      </c>
      <c r="AU1062" s="18" t="s">
        <v>78</v>
      </c>
    </row>
    <row r="1063" s="2" customFormat="1">
      <c r="A1063" s="39"/>
      <c r="B1063" s="40"/>
      <c r="C1063" s="41"/>
      <c r="D1063" s="233" t="s">
        <v>236</v>
      </c>
      <c r="E1063" s="41"/>
      <c r="F1063" s="234" t="s">
        <v>1309</v>
      </c>
      <c r="G1063" s="41"/>
      <c r="H1063" s="41"/>
      <c r="I1063" s="230"/>
      <c r="J1063" s="41"/>
      <c r="K1063" s="41"/>
      <c r="L1063" s="45"/>
      <c r="M1063" s="231"/>
      <c r="N1063" s="232"/>
      <c r="O1063" s="85"/>
      <c r="P1063" s="85"/>
      <c r="Q1063" s="85"/>
      <c r="R1063" s="85"/>
      <c r="S1063" s="85"/>
      <c r="T1063" s="86"/>
      <c r="U1063" s="39"/>
      <c r="V1063" s="39"/>
      <c r="W1063" s="39"/>
      <c r="X1063" s="39"/>
      <c r="Y1063" s="39"/>
      <c r="Z1063" s="39"/>
      <c r="AA1063" s="39"/>
      <c r="AB1063" s="39"/>
      <c r="AC1063" s="39"/>
      <c r="AD1063" s="39"/>
      <c r="AE1063" s="39"/>
      <c r="AT1063" s="18" t="s">
        <v>236</v>
      </c>
      <c r="AU1063" s="18" t="s">
        <v>78</v>
      </c>
    </row>
    <row r="1064" s="13" customFormat="1">
      <c r="A1064" s="13"/>
      <c r="B1064" s="235"/>
      <c r="C1064" s="236"/>
      <c r="D1064" s="233" t="s">
        <v>238</v>
      </c>
      <c r="E1064" s="237" t="s">
        <v>19</v>
      </c>
      <c r="F1064" s="238" t="s">
        <v>1317</v>
      </c>
      <c r="G1064" s="236"/>
      <c r="H1064" s="237" t="s">
        <v>19</v>
      </c>
      <c r="I1064" s="239"/>
      <c r="J1064" s="236"/>
      <c r="K1064" s="236"/>
      <c r="L1064" s="240"/>
      <c r="M1064" s="241"/>
      <c r="N1064" s="242"/>
      <c r="O1064" s="242"/>
      <c r="P1064" s="242"/>
      <c r="Q1064" s="242"/>
      <c r="R1064" s="242"/>
      <c r="S1064" s="242"/>
      <c r="T1064" s="243"/>
      <c r="U1064" s="13"/>
      <c r="V1064" s="13"/>
      <c r="W1064" s="13"/>
      <c r="X1064" s="13"/>
      <c r="Y1064" s="13"/>
      <c r="Z1064" s="13"/>
      <c r="AA1064" s="13"/>
      <c r="AB1064" s="13"/>
      <c r="AC1064" s="13"/>
      <c r="AD1064" s="13"/>
      <c r="AE1064" s="13"/>
      <c r="AT1064" s="244" t="s">
        <v>238</v>
      </c>
      <c r="AU1064" s="244" t="s">
        <v>78</v>
      </c>
      <c r="AV1064" s="13" t="s">
        <v>76</v>
      </c>
      <c r="AW1064" s="13" t="s">
        <v>31</v>
      </c>
      <c r="AX1064" s="13" t="s">
        <v>69</v>
      </c>
      <c r="AY1064" s="244" t="s">
        <v>225</v>
      </c>
    </row>
    <row r="1065" s="13" customFormat="1">
      <c r="A1065" s="13"/>
      <c r="B1065" s="235"/>
      <c r="C1065" s="236"/>
      <c r="D1065" s="233" t="s">
        <v>238</v>
      </c>
      <c r="E1065" s="237" t="s">
        <v>19</v>
      </c>
      <c r="F1065" s="238" t="s">
        <v>353</v>
      </c>
      <c r="G1065" s="236"/>
      <c r="H1065" s="237" t="s">
        <v>19</v>
      </c>
      <c r="I1065" s="239"/>
      <c r="J1065" s="236"/>
      <c r="K1065" s="236"/>
      <c r="L1065" s="240"/>
      <c r="M1065" s="241"/>
      <c r="N1065" s="242"/>
      <c r="O1065" s="242"/>
      <c r="P1065" s="242"/>
      <c r="Q1065" s="242"/>
      <c r="R1065" s="242"/>
      <c r="S1065" s="242"/>
      <c r="T1065" s="243"/>
      <c r="U1065" s="13"/>
      <c r="V1065" s="13"/>
      <c r="W1065" s="13"/>
      <c r="X1065" s="13"/>
      <c r="Y1065" s="13"/>
      <c r="Z1065" s="13"/>
      <c r="AA1065" s="13"/>
      <c r="AB1065" s="13"/>
      <c r="AC1065" s="13"/>
      <c r="AD1065" s="13"/>
      <c r="AE1065" s="13"/>
      <c r="AT1065" s="244" t="s">
        <v>238</v>
      </c>
      <c r="AU1065" s="244" t="s">
        <v>78</v>
      </c>
      <c r="AV1065" s="13" t="s">
        <v>76</v>
      </c>
      <c r="AW1065" s="13" t="s">
        <v>31</v>
      </c>
      <c r="AX1065" s="13" t="s">
        <v>69</v>
      </c>
      <c r="AY1065" s="244" t="s">
        <v>225</v>
      </c>
    </row>
    <row r="1066" s="14" customFormat="1">
      <c r="A1066" s="14"/>
      <c r="B1066" s="245"/>
      <c r="C1066" s="246"/>
      <c r="D1066" s="233" t="s">
        <v>238</v>
      </c>
      <c r="E1066" s="247" t="s">
        <v>19</v>
      </c>
      <c r="F1066" s="248" t="s">
        <v>688</v>
      </c>
      <c r="G1066" s="246"/>
      <c r="H1066" s="249">
        <v>27.640000000000001</v>
      </c>
      <c r="I1066" s="250"/>
      <c r="J1066" s="246"/>
      <c r="K1066" s="246"/>
      <c r="L1066" s="251"/>
      <c r="M1066" s="252"/>
      <c r="N1066" s="253"/>
      <c r="O1066" s="253"/>
      <c r="P1066" s="253"/>
      <c r="Q1066" s="253"/>
      <c r="R1066" s="253"/>
      <c r="S1066" s="253"/>
      <c r="T1066" s="254"/>
      <c r="U1066" s="14"/>
      <c r="V1066" s="14"/>
      <c r="W1066" s="14"/>
      <c r="X1066" s="14"/>
      <c r="Y1066" s="14"/>
      <c r="Z1066" s="14"/>
      <c r="AA1066" s="14"/>
      <c r="AB1066" s="14"/>
      <c r="AC1066" s="14"/>
      <c r="AD1066" s="14"/>
      <c r="AE1066" s="14"/>
      <c r="AT1066" s="255" t="s">
        <v>238</v>
      </c>
      <c r="AU1066" s="255" t="s">
        <v>78</v>
      </c>
      <c r="AV1066" s="14" t="s">
        <v>78</v>
      </c>
      <c r="AW1066" s="14" t="s">
        <v>31</v>
      </c>
      <c r="AX1066" s="14" t="s">
        <v>76</v>
      </c>
      <c r="AY1066" s="255" t="s">
        <v>225</v>
      </c>
    </row>
    <row r="1067" s="2" customFormat="1" ht="24.15" customHeight="1">
      <c r="A1067" s="39"/>
      <c r="B1067" s="40"/>
      <c r="C1067" s="215" t="s">
        <v>1318</v>
      </c>
      <c r="D1067" s="215" t="s">
        <v>227</v>
      </c>
      <c r="E1067" s="216" t="s">
        <v>1319</v>
      </c>
      <c r="F1067" s="217" t="s">
        <v>1320</v>
      </c>
      <c r="G1067" s="218" t="s">
        <v>290</v>
      </c>
      <c r="H1067" s="219">
        <v>1.042</v>
      </c>
      <c r="I1067" s="220"/>
      <c r="J1067" s="221">
        <f>ROUND(I1067*H1067,2)</f>
        <v>0</v>
      </c>
      <c r="K1067" s="217" t="s">
        <v>249</v>
      </c>
      <c r="L1067" s="45"/>
      <c r="M1067" s="222" t="s">
        <v>19</v>
      </c>
      <c r="N1067" s="223" t="s">
        <v>40</v>
      </c>
      <c r="O1067" s="85"/>
      <c r="P1067" s="224">
        <f>O1067*H1067</f>
        <v>0</v>
      </c>
      <c r="Q1067" s="224">
        <v>0.0065994000000000001</v>
      </c>
      <c r="R1067" s="224">
        <f>Q1067*H1067</f>
        <v>0.0068765748000000002</v>
      </c>
      <c r="S1067" s="224">
        <v>0</v>
      </c>
      <c r="T1067" s="225">
        <f>S1067*H1067</f>
        <v>0</v>
      </c>
      <c r="U1067" s="39"/>
      <c r="V1067" s="39"/>
      <c r="W1067" s="39"/>
      <c r="X1067" s="39"/>
      <c r="Y1067" s="39"/>
      <c r="Z1067" s="39"/>
      <c r="AA1067" s="39"/>
      <c r="AB1067" s="39"/>
      <c r="AC1067" s="39"/>
      <c r="AD1067" s="39"/>
      <c r="AE1067" s="39"/>
      <c r="AR1067" s="226" t="s">
        <v>347</v>
      </c>
      <c r="AT1067" s="226" t="s">
        <v>227</v>
      </c>
      <c r="AU1067" s="226" t="s">
        <v>78</v>
      </c>
      <c r="AY1067" s="18" t="s">
        <v>225</v>
      </c>
      <c r="BE1067" s="227">
        <f>IF(N1067="základní",J1067,0)</f>
        <v>0</v>
      </c>
      <c r="BF1067" s="227">
        <f>IF(N1067="snížená",J1067,0)</f>
        <v>0</v>
      </c>
      <c r="BG1067" s="227">
        <f>IF(N1067="zákl. přenesená",J1067,0)</f>
        <v>0</v>
      </c>
      <c r="BH1067" s="227">
        <f>IF(N1067="sníž. přenesená",J1067,0)</f>
        <v>0</v>
      </c>
      <c r="BI1067" s="227">
        <f>IF(N1067="nulová",J1067,0)</f>
        <v>0</v>
      </c>
      <c r="BJ1067" s="18" t="s">
        <v>76</v>
      </c>
      <c r="BK1067" s="227">
        <f>ROUND(I1067*H1067,2)</f>
        <v>0</v>
      </c>
      <c r="BL1067" s="18" t="s">
        <v>347</v>
      </c>
      <c r="BM1067" s="226" t="s">
        <v>1321</v>
      </c>
    </row>
    <row r="1068" s="2" customFormat="1">
      <c r="A1068" s="39"/>
      <c r="B1068" s="40"/>
      <c r="C1068" s="41"/>
      <c r="D1068" s="228" t="s">
        <v>234</v>
      </c>
      <c r="E1068" s="41"/>
      <c r="F1068" s="229" t="s">
        <v>1322</v>
      </c>
      <c r="G1068" s="41"/>
      <c r="H1068" s="41"/>
      <c r="I1068" s="230"/>
      <c r="J1068" s="41"/>
      <c r="K1068" s="41"/>
      <c r="L1068" s="45"/>
      <c r="M1068" s="231"/>
      <c r="N1068" s="232"/>
      <c r="O1068" s="85"/>
      <c r="P1068" s="85"/>
      <c r="Q1068" s="85"/>
      <c r="R1068" s="85"/>
      <c r="S1068" s="85"/>
      <c r="T1068" s="86"/>
      <c r="U1068" s="39"/>
      <c r="V1068" s="39"/>
      <c r="W1068" s="39"/>
      <c r="X1068" s="39"/>
      <c r="Y1068" s="39"/>
      <c r="Z1068" s="39"/>
      <c r="AA1068" s="39"/>
      <c r="AB1068" s="39"/>
      <c r="AC1068" s="39"/>
      <c r="AD1068" s="39"/>
      <c r="AE1068" s="39"/>
      <c r="AT1068" s="18" t="s">
        <v>234</v>
      </c>
      <c r="AU1068" s="18" t="s">
        <v>78</v>
      </c>
    </row>
    <row r="1069" s="13" customFormat="1">
      <c r="A1069" s="13"/>
      <c r="B1069" s="235"/>
      <c r="C1069" s="236"/>
      <c r="D1069" s="233" t="s">
        <v>238</v>
      </c>
      <c r="E1069" s="237" t="s">
        <v>19</v>
      </c>
      <c r="F1069" s="238" t="s">
        <v>357</v>
      </c>
      <c r="G1069" s="236"/>
      <c r="H1069" s="237" t="s">
        <v>19</v>
      </c>
      <c r="I1069" s="239"/>
      <c r="J1069" s="236"/>
      <c r="K1069" s="236"/>
      <c r="L1069" s="240"/>
      <c r="M1069" s="241"/>
      <c r="N1069" s="242"/>
      <c r="O1069" s="242"/>
      <c r="P1069" s="242"/>
      <c r="Q1069" s="242"/>
      <c r="R1069" s="242"/>
      <c r="S1069" s="242"/>
      <c r="T1069" s="243"/>
      <c r="U1069" s="13"/>
      <c r="V1069" s="13"/>
      <c r="W1069" s="13"/>
      <c r="X1069" s="13"/>
      <c r="Y1069" s="13"/>
      <c r="Z1069" s="13"/>
      <c r="AA1069" s="13"/>
      <c r="AB1069" s="13"/>
      <c r="AC1069" s="13"/>
      <c r="AD1069" s="13"/>
      <c r="AE1069" s="13"/>
      <c r="AT1069" s="244" t="s">
        <v>238</v>
      </c>
      <c r="AU1069" s="244" t="s">
        <v>78</v>
      </c>
      <c r="AV1069" s="13" t="s">
        <v>76</v>
      </c>
      <c r="AW1069" s="13" t="s">
        <v>31</v>
      </c>
      <c r="AX1069" s="13" t="s">
        <v>69</v>
      </c>
      <c r="AY1069" s="244" t="s">
        <v>225</v>
      </c>
    </row>
    <row r="1070" s="14" customFormat="1">
      <c r="A1070" s="14"/>
      <c r="B1070" s="245"/>
      <c r="C1070" s="246"/>
      <c r="D1070" s="233" t="s">
        <v>238</v>
      </c>
      <c r="E1070" s="247" t="s">
        <v>19</v>
      </c>
      <c r="F1070" s="248" t="s">
        <v>772</v>
      </c>
      <c r="G1070" s="246"/>
      <c r="H1070" s="249">
        <v>1.042</v>
      </c>
      <c r="I1070" s="250"/>
      <c r="J1070" s="246"/>
      <c r="K1070" s="246"/>
      <c r="L1070" s="251"/>
      <c r="M1070" s="252"/>
      <c r="N1070" s="253"/>
      <c r="O1070" s="253"/>
      <c r="P1070" s="253"/>
      <c r="Q1070" s="253"/>
      <c r="R1070" s="253"/>
      <c r="S1070" s="253"/>
      <c r="T1070" s="254"/>
      <c r="U1070" s="14"/>
      <c r="V1070" s="14"/>
      <c r="W1070" s="14"/>
      <c r="X1070" s="14"/>
      <c r="Y1070" s="14"/>
      <c r="Z1070" s="14"/>
      <c r="AA1070" s="14"/>
      <c r="AB1070" s="14"/>
      <c r="AC1070" s="14"/>
      <c r="AD1070" s="14"/>
      <c r="AE1070" s="14"/>
      <c r="AT1070" s="255" t="s">
        <v>238</v>
      </c>
      <c r="AU1070" s="255" t="s">
        <v>78</v>
      </c>
      <c r="AV1070" s="14" t="s">
        <v>78</v>
      </c>
      <c r="AW1070" s="14" t="s">
        <v>31</v>
      </c>
      <c r="AX1070" s="14" t="s">
        <v>76</v>
      </c>
      <c r="AY1070" s="255" t="s">
        <v>225</v>
      </c>
    </row>
    <row r="1071" s="2" customFormat="1" ht="33" customHeight="1">
      <c r="A1071" s="39"/>
      <c r="B1071" s="40"/>
      <c r="C1071" s="215" t="s">
        <v>1323</v>
      </c>
      <c r="D1071" s="215" t="s">
        <v>227</v>
      </c>
      <c r="E1071" s="216" t="s">
        <v>1324</v>
      </c>
      <c r="F1071" s="217" t="s">
        <v>1325</v>
      </c>
      <c r="G1071" s="218" t="s">
        <v>290</v>
      </c>
      <c r="H1071" s="219">
        <v>7.5650000000000004</v>
      </c>
      <c r="I1071" s="220"/>
      <c r="J1071" s="221">
        <f>ROUND(I1071*H1071,2)</f>
        <v>0</v>
      </c>
      <c r="K1071" s="217" t="s">
        <v>249</v>
      </c>
      <c r="L1071" s="45"/>
      <c r="M1071" s="222" t="s">
        <v>19</v>
      </c>
      <c r="N1071" s="223" t="s">
        <v>40</v>
      </c>
      <c r="O1071" s="85"/>
      <c r="P1071" s="224">
        <f>O1071*H1071</f>
        <v>0</v>
      </c>
      <c r="Q1071" s="224">
        <v>0.00034499999999999998</v>
      </c>
      <c r="R1071" s="224">
        <f>Q1071*H1071</f>
        <v>0.0026099249999999999</v>
      </c>
      <c r="S1071" s="224">
        <v>0</v>
      </c>
      <c r="T1071" s="225">
        <f>S1071*H1071</f>
        <v>0</v>
      </c>
      <c r="U1071" s="39"/>
      <c r="V1071" s="39"/>
      <c r="W1071" s="39"/>
      <c r="X1071" s="39"/>
      <c r="Y1071" s="39"/>
      <c r="Z1071" s="39"/>
      <c r="AA1071" s="39"/>
      <c r="AB1071" s="39"/>
      <c r="AC1071" s="39"/>
      <c r="AD1071" s="39"/>
      <c r="AE1071" s="39"/>
      <c r="AR1071" s="226" t="s">
        <v>347</v>
      </c>
      <c r="AT1071" s="226" t="s">
        <v>227</v>
      </c>
      <c r="AU1071" s="226" t="s">
        <v>78</v>
      </c>
      <c r="AY1071" s="18" t="s">
        <v>225</v>
      </c>
      <c r="BE1071" s="227">
        <f>IF(N1071="základní",J1071,0)</f>
        <v>0</v>
      </c>
      <c r="BF1071" s="227">
        <f>IF(N1071="snížená",J1071,0)</f>
        <v>0</v>
      </c>
      <c r="BG1071" s="227">
        <f>IF(N1071="zákl. přenesená",J1071,0)</f>
        <v>0</v>
      </c>
      <c r="BH1071" s="227">
        <f>IF(N1071="sníž. přenesená",J1071,0)</f>
        <v>0</v>
      </c>
      <c r="BI1071" s="227">
        <f>IF(N1071="nulová",J1071,0)</f>
        <v>0</v>
      </c>
      <c r="BJ1071" s="18" t="s">
        <v>76</v>
      </c>
      <c r="BK1071" s="227">
        <f>ROUND(I1071*H1071,2)</f>
        <v>0</v>
      </c>
      <c r="BL1071" s="18" t="s">
        <v>347</v>
      </c>
      <c r="BM1071" s="226" t="s">
        <v>1326</v>
      </c>
    </row>
    <row r="1072" s="2" customFormat="1">
      <c r="A1072" s="39"/>
      <c r="B1072" s="40"/>
      <c r="C1072" s="41"/>
      <c r="D1072" s="228" t="s">
        <v>234</v>
      </c>
      <c r="E1072" s="41"/>
      <c r="F1072" s="229" t="s">
        <v>1327</v>
      </c>
      <c r="G1072" s="41"/>
      <c r="H1072" s="41"/>
      <c r="I1072" s="230"/>
      <c r="J1072" s="41"/>
      <c r="K1072" s="41"/>
      <c r="L1072" s="45"/>
      <c r="M1072" s="231"/>
      <c r="N1072" s="232"/>
      <c r="O1072" s="85"/>
      <c r="P1072" s="85"/>
      <c r="Q1072" s="85"/>
      <c r="R1072" s="85"/>
      <c r="S1072" s="85"/>
      <c r="T1072" s="86"/>
      <c r="U1072" s="39"/>
      <c r="V1072" s="39"/>
      <c r="W1072" s="39"/>
      <c r="X1072" s="39"/>
      <c r="Y1072" s="39"/>
      <c r="Z1072" s="39"/>
      <c r="AA1072" s="39"/>
      <c r="AB1072" s="39"/>
      <c r="AC1072" s="39"/>
      <c r="AD1072" s="39"/>
      <c r="AE1072" s="39"/>
      <c r="AT1072" s="18" t="s">
        <v>234</v>
      </c>
      <c r="AU1072" s="18" t="s">
        <v>78</v>
      </c>
    </row>
    <row r="1073" s="13" customFormat="1">
      <c r="A1073" s="13"/>
      <c r="B1073" s="235"/>
      <c r="C1073" s="236"/>
      <c r="D1073" s="233" t="s">
        <v>238</v>
      </c>
      <c r="E1073" s="237" t="s">
        <v>19</v>
      </c>
      <c r="F1073" s="238" t="s">
        <v>357</v>
      </c>
      <c r="G1073" s="236"/>
      <c r="H1073" s="237" t="s">
        <v>19</v>
      </c>
      <c r="I1073" s="239"/>
      <c r="J1073" s="236"/>
      <c r="K1073" s="236"/>
      <c r="L1073" s="240"/>
      <c r="M1073" s="241"/>
      <c r="N1073" s="242"/>
      <c r="O1073" s="242"/>
      <c r="P1073" s="242"/>
      <c r="Q1073" s="242"/>
      <c r="R1073" s="242"/>
      <c r="S1073" s="242"/>
      <c r="T1073" s="243"/>
      <c r="U1073" s="13"/>
      <c r="V1073" s="13"/>
      <c r="W1073" s="13"/>
      <c r="X1073" s="13"/>
      <c r="Y1073" s="13"/>
      <c r="Z1073" s="13"/>
      <c r="AA1073" s="13"/>
      <c r="AB1073" s="13"/>
      <c r="AC1073" s="13"/>
      <c r="AD1073" s="13"/>
      <c r="AE1073" s="13"/>
      <c r="AT1073" s="244" t="s">
        <v>238</v>
      </c>
      <c r="AU1073" s="244" t="s">
        <v>78</v>
      </c>
      <c r="AV1073" s="13" t="s">
        <v>76</v>
      </c>
      <c r="AW1073" s="13" t="s">
        <v>31</v>
      </c>
      <c r="AX1073" s="13" t="s">
        <v>69</v>
      </c>
      <c r="AY1073" s="244" t="s">
        <v>225</v>
      </c>
    </row>
    <row r="1074" s="14" customFormat="1">
      <c r="A1074" s="14"/>
      <c r="B1074" s="245"/>
      <c r="C1074" s="246"/>
      <c r="D1074" s="233" t="s">
        <v>238</v>
      </c>
      <c r="E1074" s="247" t="s">
        <v>19</v>
      </c>
      <c r="F1074" s="248" t="s">
        <v>772</v>
      </c>
      <c r="G1074" s="246"/>
      <c r="H1074" s="249">
        <v>1.042</v>
      </c>
      <c r="I1074" s="250"/>
      <c r="J1074" s="246"/>
      <c r="K1074" s="246"/>
      <c r="L1074" s="251"/>
      <c r="M1074" s="252"/>
      <c r="N1074" s="253"/>
      <c r="O1074" s="253"/>
      <c r="P1074" s="253"/>
      <c r="Q1074" s="253"/>
      <c r="R1074" s="253"/>
      <c r="S1074" s="253"/>
      <c r="T1074" s="254"/>
      <c r="U1074" s="14"/>
      <c r="V1074" s="14"/>
      <c r="W1074" s="14"/>
      <c r="X1074" s="14"/>
      <c r="Y1074" s="14"/>
      <c r="Z1074" s="14"/>
      <c r="AA1074" s="14"/>
      <c r="AB1074" s="14"/>
      <c r="AC1074" s="14"/>
      <c r="AD1074" s="14"/>
      <c r="AE1074" s="14"/>
      <c r="AT1074" s="255" t="s">
        <v>238</v>
      </c>
      <c r="AU1074" s="255" t="s">
        <v>78</v>
      </c>
      <c r="AV1074" s="14" t="s">
        <v>78</v>
      </c>
      <c r="AW1074" s="14" t="s">
        <v>31</v>
      </c>
      <c r="AX1074" s="14" t="s">
        <v>69</v>
      </c>
      <c r="AY1074" s="255" t="s">
        <v>225</v>
      </c>
    </row>
    <row r="1075" s="13" customFormat="1">
      <c r="A1075" s="13"/>
      <c r="B1075" s="235"/>
      <c r="C1075" s="236"/>
      <c r="D1075" s="233" t="s">
        <v>238</v>
      </c>
      <c r="E1075" s="237" t="s">
        <v>19</v>
      </c>
      <c r="F1075" s="238" t="s">
        <v>1328</v>
      </c>
      <c r="G1075" s="236"/>
      <c r="H1075" s="237" t="s">
        <v>19</v>
      </c>
      <c r="I1075" s="239"/>
      <c r="J1075" s="236"/>
      <c r="K1075" s="236"/>
      <c r="L1075" s="240"/>
      <c r="M1075" s="241"/>
      <c r="N1075" s="242"/>
      <c r="O1075" s="242"/>
      <c r="P1075" s="242"/>
      <c r="Q1075" s="242"/>
      <c r="R1075" s="242"/>
      <c r="S1075" s="242"/>
      <c r="T1075" s="243"/>
      <c r="U1075" s="13"/>
      <c r="V1075" s="13"/>
      <c r="W1075" s="13"/>
      <c r="X1075" s="13"/>
      <c r="Y1075" s="13"/>
      <c r="Z1075" s="13"/>
      <c r="AA1075" s="13"/>
      <c r="AB1075" s="13"/>
      <c r="AC1075" s="13"/>
      <c r="AD1075" s="13"/>
      <c r="AE1075" s="13"/>
      <c r="AT1075" s="244" t="s">
        <v>238</v>
      </c>
      <c r="AU1075" s="244" t="s">
        <v>78</v>
      </c>
      <c r="AV1075" s="13" t="s">
        <v>76</v>
      </c>
      <c r="AW1075" s="13" t="s">
        <v>31</v>
      </c>
      <c r="AX1075" s="13" t="s">
        <v>69</v>
      </c>
      <c r="AY1075" s="244" t="s">
        <v>225</v>
      </c>
    </row>
    <row r="1076" s="14" customFormat="1">
      <c r="A1076" s="14"/>
      <c r="B1076" s="245"/>
      <c r="C1076" s="246"/>
      <c r="D1076" s="233" t="s">
        <v>238</v>
      </c>
      <c r="E1076" s="247" t="s">
        <v>19</v>
      </c>
      <c r="F1076" s="248" t="s">
        <v>1329</v>
      </c>
      <c r="G1076" s="246"/>
      <c r="H1076" s="249">
        <v>6.5229999999999997</v>
      </c>
      <c r="I1076" s="250"/>
      <c r="J1076" s="246"/>
      <c r="K1076" s="246"/>
      <c r="L1076" s="251"/>
      <c r="M1076" s="252"/>
      <c r="N1076" s="253"/>
      <c r="O1076" s="253"/>
      <c r="P1076" s="253"/>
      <c r="Q1076" s="253"/>
      <c r="R1076" s="253"/>
      <c r="S1076" s="253"/>
      <c r="T1076" s="254"/>
      <c r="U1076" s="14"/>
      <c r="V1076" s="14"/>
      <c r="W1076" s="14"/>
      <c r="X1076" s="14"/>
      <c r="Y1076" s="14"/>
      <c r="Z1076" s="14"/>
      <c r="AA1076" s="14"/>
      <c r="AB1076" s="14"/>
      <c r="AC1076" s="14"/>
      <c r="AD1076" s="14"/>
      <c r="AE1076" s="14"/>
      <c r="AT1076" s="255" t="s">
        <v>238</v>
      </c>
      <c r="AU1076" s="255" t="s">
        <v>78</v>
      </c>
      <c r="AV1076" s="14" t="s">
        <v>78</v>
      </c>
      <c r="AW1076" s="14" t="s">
        <v>31</v>
      </c>
      <c r="AX1076" s="14" t="s">
        <v>69</v>
      </c>
      <c r="AY1076" s="255" t="s">
        <v>225</v>
      </c>
    </row>
    <row r="1077" s="16" customFormat="1">
      <c r="A1077" s="16"/>
      <c r="B1077" s="267"/>
      <c r="C1077" s="268"/>
      <c r="D1077" s="233" t="s">
        <v>238</v>
      </c>
      <c r="E1077" s="269" t="s">
        <v>19</v>
      </c>
      <c r="F1077" s="270" t="s">
        <v>245</v>
      </c>
      <c r="G1077" s="268"/>
      <c r="H1077" s="271">
        <v>7.5650000000000004</v>
      </c>
      <c r="I1077" s="272"/>
      <c r="J1077" s="268"/>
      <c r="K1077" s="268"/>
      <c r="L1077" s="273"/>
      <c r="M1077" s="274"/>
      <c r="N1077" s="275"/>
      <c r="O1077" s="275"/>
      <c r="P1077" s="275"/>
      <c r="Q1077" s="275"/>
      <c r="R1077" s="275"/>
      <c r="S1077" s="275"/>
      <c r="T1077" s="276"/>
      <c r="U1077" s="16"/>
      <c r="V1077" s="16"/>
      <c r="W1077" s="16"/>
      <c r="X1077" s="16"/>
      <c r="Y1077" s="16"/>
      <c r="Z1077" s="16"/>
      <c r="AA1077" s="16"/>
      <c r="AB1077" s="16"/>
      <c r="AC1077" s="16"/>
      <c r="AD1077" s="16"/>
      <c r="AE1077" s="16"/>
      <c r="AT1077" s="277" t="s">
        <v>238</v>
      </c>
      <c r="AU1077" s="277" t="s">
        <v>78</v>
      </c>
      <c r="AV1077" s="16" t="s">
        <v>232</v>
      </c>
      <c r="AW1077" s="16" t="s">
        <v>31</v>
      </c>
      <c r="AX1077" s="16" t="s">
        <v>76</v>
      </c>
      <c r="AY1077" s="277" t="s">
        <v>225</v>
      </c>
    </row>
    <row r="1078" s="2" customFormat="1" ht="24.15" customHeight="1">
      <c r="A1078" s="39"/>
      <c r="B1078" s="40"/>
      <c r="C1078" s="215" t="s">
        <v>1330</v>
      </c>
      <c r="D1078" s="215" t="s">
        <v>227</v>
      </c>
      <c r="E1078" s="216" t="s">
        <v>1331</v>
      </c>
      <c r="F1078" s="217" t="s">
        <v>1332</v>
      </c>
      <c r="G1078" s="218" t="s">
        <v>290</v>
      </c>
      <c r="H1078" s="219">
        <v>6.5229999999999997</v>
      </c>
      <c r="I1078" s="220"/>
      <c r="J1078" s="221">
        <f>ROUND(I1078*H1078,2)</f>
        <v>0</v>
      </c>
      <c r="K1078" s="217" t="s">
        <v>249</v>
      </c>
      <c r="L1078" s="45"/>
      <c r="M1078" s="222" t="s">
        <v>19</v>
      </c>
      <c r="N1078" s="223" t="s">
        <v>40</v>
      </c>
      <c r="O1078" s="85"/>
      <c r="P1078" s="224">
        <f>O1078*H1078</f>
        <v>0</v>
      </c>
      <c r="Q1078" s="224">
        <v>0</v>
      </c>
      <c r="R1078" s="224">
        <f>Q1078*H1078</f>
        <v>0</v>
      </c>
      <c r="S1078" s="224">
        <v>0</v>
      </c>
      <c r="T1078" s="225">
        <f>S1078*H1078</f>
        <v>0</v>
      </c>
      <c r="U1078" s="39"/>
      <c r="V1078" s="39"/>
      <c r="W1078" s="39"/>
      <c r="X1078" s="39"/>
      <c r="Y1078" s="39"/>
      <c r="Z1078" s="39"/>
      <c r="AA1078" s="39"/>
      <c r="AB1078" s="39"/>
      <c r="AC1078" s="39"/>
      <c r="AD1078" s="39"/>
      <c r="AE1078" s="39"/>
      <c r="AR1078" s="226" t="s">
        <v>347</v>
      </c>
      <c r="AT1078" s="226" t="s">
        <v>227</v>
      </c>
      <c r="AU1078" s="226" t="s">
        <v>78</v>
      </c>
      <c r="AY1078" s="18" t="s">
        <v>225</v>
      </c>
      <c r="BE1078" s="227">
        <f>IF(N1078="základní",J1078,0)</f>
        <v>0</v>
      </c>
      <c r="BF1078" s="227">
        <f>IF(N1078="snížená",J1078,0)</f>
        <v>0</v>
      </c>
      <c r="BG1078" s="227">
        <f>IF(N1078="zákl. přenesená",J1078,0)</f>
        <v>0</v>
      </c>
      <c r="BH1078" s="227">
        <f>IF(N1078="sníž. přenesená",J1078,0)</f>
        <v>0</v>
      </c>
      <c r="BI1078" s="227">
        <f>IF(N1078="nulová",J1078,0)</f>
        <v>0</v>
      </c>
      <c r="BJ1078" s="18" t="s">
        <v>76</v>
      </c>
      <c r="BK1078" s="227">
        <f>ROUND(I1078*H1078,2)</f>
        <v>0</v>
      </c>
      <c r="BL1078" s="18" t="s">
        <v>347</v>
      </c>
      <c r="BM1078" s="226" t="s">
        <v>1333</v>
      </c>
    </row>
    <row r="1079" s="2" customFormat="1">
      <c r="A1079" s="39"/>
      <c r="B1079" s="40"/>
      <c r="C1079" s="41"/>
      <c r="D1079" s="228" t="s">
        <v>234</v>
      </c>
      <c r="E1079" s="41"/>
      <c r="F1079" s="229" t="s">
        <v>1334</v>
      </c>
      <c r="G1079" s="41"/>
      <c r="H1079" s="41"/>
      <c r="I1079" s="230"/>
      <c r="J1079" s="41"/>
      <c r="K1079" s="41"/>
      <c r="L1079" s="45"/>
      <c r="M1079" s="231"/>
      <c r="N1079" s="232"/>
      <c r="O1079" s="85"/>
      <c r="P1079" s="85"/>
      <c r="Q1079" s="85"/>
      <c r="R1079" s="85"/>
      <c r="S1079" s="85"/>
      <c r="T1079" s="86"/>
      <c r="U1079" s="39"/>
      <c r="V1079" s="39"/>
      <c r="W1079" s="39"/>
      <c r="X1079" s="39"/>
      <c r="Y1079" s="39"/>
      <c r="Z1079" s="39"/>
      <c r="AA1079" s="39"/>
      <c r="AB1079" s="39"/>
      <c r="AC1079" s="39"/>
      <c r="AD1079" s="39"/>
      <c r="AE1079" s="39"/>
      <c r="AT1079" s="18" t="s">
        <v>234</v>
      </c>
      <c r="AU1079" s="18" t="s">
        <v>78</v>
      </c>
    </row>
    <row r="1080" s="2" customFormat="1">
      <c r="A1080" s="39"/>
      <c r="B1080" s="40"/>
      <c r="C1080" s="41"/>
      <c r="D1080" s="233" t="s">
        <v>236</v>
      </c>
      <c r="E1080" s="41"/>
      <c r="F1080" s="234" t="s">
        <v>1335</v>
      </c>
      <c r="G1080" s="41"/>
      <c r="H1080" s="41"/>
      <c r="I1080" s="230"/>
      <c r="J1080" s="41"/>
      <c r="K1080" s="41"/>
      <c r="L1080" s="45"/>
      <c r="M1080" s="231"/>
      <c r="N1080" s="232"/>
      <c r="O1080" s="85"/>
      <c r="P1080" s="85"/>
      <c r="Q1080" s="85"/>
      <c r="R1080" s="85"/>
      <c r="S1080" s="85"/>
      <c r="T1080" s="86"/>
      <c r="U1080" s="39"/>
      <c r="V1080" s="39"/>
      <c r="W1080" s="39"/>
      <c r="X1080" s="39"/>
      <c r="Y1080" s="39"/>
      <c r="Z1080" s="39"/>
      <c r="AA1080" s="39"/>
      <c r="AB1080" s="39"/>
      <c r="AC1080" s="39"/>
      <c r="AD1080" s="39"/>
      <c r="AE1080" s="39"/>
      <c r="AT1080" s="18" t="s">
        <v>236</v>
      </c>
      <c r="AU1080" s="18" t="s">
        <v>78</v>
      </c>
    </row>
    <row r="1081" s="14" customFormat="1">
      <c r="A1081" s="14"/>
      <c r="B1081" s="245"/>
      <c r="C1081" s="246"/>
      <c r="D1081" s="233" t="s">
        <v>238</v>
      </c>
      <c r="E1081" s="247" t="s">
        <v>19</v>
      </c>
      <c r="F1081" s="248" t="s">
        <v>177</v>
      </c>
      <c r="G1081" s="246"/>
      <c r="H1081" s="249">
        <v>6.5229999999999997</v>
      </c>
      <c r="I1081" s="250"/>
      <c r="J1081" s="246"/>
      <c r="K1081" s="246"/>
      <c r="L1081" s="251"/>
      <c r="M1081" s="252"/>
      <c r="N1081" s="253"/>
      <c r="O1081" s="253"/>
      <c r="P1081" s="253"/>
      <c r="Q1081" s="253"/>
      <c r="R1081" s="253"/>
      <c r="S1081" s="253"/>
      <c r="T1081" s="254"/>
      <c r="U1081" s="14"/>
      <c r="V1081" s="14"/>
      <c r="W1081" s="14"/>
      <c r="X1081" s="14"/>
      <c r="Y1081" s="14"/>
      <c r="Z1081" s="14"/>
      <c r="AA1081" s="14"/>
      <c r="AB1081" s="14"/>
      <c r="AC1081" s="14"/>
      <c r="AD1081" s="14"/>
      <c r="AE1081" s="14"/>
      <c r="AT1081" s="255" t="s">
        <v>238</v>
      </c>
      <c r="AU1081" s="255" t="s">
        <v>78</v>
      </c>
      <c r="AV1081" s="14" t="s">
        <v>78</v>
      </c>
      <c r="AW1081" s="14" t="s">
        <v>31</v>
      </c>
      <c r="AX1081" s="14" t="s">
        <v>76</v>
      </c>
      <c r="AY1081" s="255" t="s">
        <v>225</v>
      </c>
    </row>
    <row r="1082" s="2" customFormat="1" ht="21.75" customHeight="1">
      <c r="A1082" s="39"/>
      <c r="B1082" s="40"/>
      <c r="C1082" s="278" t="s">
        <v>1336</v>
      </c>
      <c r="D1082" s="278" t="s">
        <v>255</v>
      </c>
      <c r="E1082" s="279" t="s">
        <v>1337</v>
      </c>
      <c r="F1082" s="280" t="s">
        <v>1338</v>
      </c>
      <c r="G1082" s="281" t="s">
        <v>290</v>
      </c>
      <c r="H1082" s="282">
        <v>7.5010000000000003</v>
      </c>
      <c r="I1082" s="283"/>
      <c r="J1082" s="284">
        <f>ROUND(I1082*H1082,2)</f>
        <v>0</v>
      </c>
      <c r="K1082" s="280" t="s">
        <v>249</v>
      </c>
      <c r="L1082" s="285"/>
      <c r="M1082" s="286" t="s">
        <v>19</v>
      </c>
      <c r="N1082" s="287" t="s">
        <v>40</v>
      </c>
      <c r="O1082" s="85"/>
      <c r="P1082" s="224">
        <f>O1082*H1082</f>
        <v>0</v>
      </c>
      <c r="Q1082" s="224">
        <v>0.00018000000000000001</v>
      </c>
      <c r="R1082" s="224">
        <f>Q1082*H1082</f>
        <v>0.0013501800000000001</v>
      </c>
      <c r="S1082" s="224">
        <v>0</v>
      </c>
      <c r="T1082" s="225">
        <f>S1082*H1082</f>
        <v>0</v>
      </c>
      <c r="U1082" s="39"/>
      <c r="V1082" s="39"/>
      <c r="W1082" s="39"/>
      <c r="X1082" s="39"/>
      <c r="Y1082" s="39"/>
      <c r="Z1082" s="39"/>
      <c r="AA1082" s="39"/>
      <c r="AB1082" s="39"/>
      <c r="AC1082" s="39"/>
      <c r="AD1082" s="39"/>
      <c r="AE1082" s="39"/>
      <c r="AR1082" s="226" t="s">
        <v>403</v>
      </c>
      <c r="AT1082" s="226" t="s">
        <v>255</v>
      </c>
      <c r="AU1082" s="226" t="s">
        <v>78</v>
      </c>
      <c r="AY1082" s="18" t="s">
        <v>225</v>
      </c>
      <c r="BE1082" s="227">
        <f>IF(N1082="základní",J1082,0)</f>
        <v>0</v>
      </c>
      <c r="BF1082" s="227">
        <f>IF(N1082="snížená",J1082,0)</f>
        <v>0</v>
      </c>
      <c r="BG1082" s="227">
        <f>IF(N1082="zákl. přenesená",J1082,0)</f>
        <v>0</v>
      </c>
      <c r="BH1082" s="227">
        <f>IF(N1082="sníž. přenesená",J1082,0)</f>
        <v>0</v>
      </c>
      <c r="BI1082" s="227">
        <f>IF(N1082="nulová",J1082,0)</f>
        <v>0</v>
      </c>
      <c r="BJ1082" s="18" t="s">
        <v>76</v>
      </c>
      <c r="BK1082" s="227">
        <f>ROUND(I1082*H1082,2)</f>
        <v>0</v>
      </c>
      <c r="BL1082" s="18" t="s">
        <v>347</v>
      </c>
      <c r="BM1082" s="226" t="s">
        <v>1339</v>
      </c>
    </row>
    <row r="1083" s="13" customFormat="1">
      <c r="A1083" s="13"/>
      <c r="B1083" s="235"/>
      <c r="C1083" s="236"/>
      <c r="D1083" s="233" t="s">
        <v>238</v>
      </c>
      <c r="E1083" s="237" t="s">
        <v>19</v>
      </c>
      <c r="F1083" s="238" t="s">
        <v>1044</v>
      </c>
      <c r="G1083" s="236"/>
      <c r="H1083" s="237" t="s">
        <v>19</v>
      </c>
      <c r="I1083" s="239"/>
      <c r="J1083" s="236"/>
      <c r="K1083" s="236"/>
      <c r="L1083" s="240"/>
      <c r="M1083" s="241"/>
      <c r="N1083" s="242"/>
      <c r="O1083" s="242"/>
      <c r="P1083" s="242"/>
      <c r="Q1083" s="242"/>
      <c r="R1083" s="242"/>
      <c r="S1083" s="242"/>
      <c r="T1083" s="243"/>
      <c r="U1083" s="13"/>
      <c r="V1083" s="13"/>
      <c r="W1083" s="13"/>
      <c r="X1083" s="13"/>
      <c r="Y1083" s="13"/>
      <c r="Z1083" s="13"/>
      <c r="AA1083" s="13"/>
      <c r="AB1083" s="13"/>
      <c r="AC1083" s="13"/>
      <c r="AD1083" s="13"/>
      <c r="AE1083" s="13"/>
      <c r="AT1083" s="244" t="s">
        <v>238</v>
      </c>
      <c r="AU1083" s="244" t="s">
        <v>78</v>
      </c>
      <c r="AV1083" s="13" t="s">
        <v>76</v>
      </c>
      <c r="AW1083" s="13" t="s">
        <v>31</v>
      </c>
      <c r="AX1083" s="13" t="s">
        <v>69</v>
      </c>
      <c r="AY1083" s="244" t="s">
        <v>225</v>
      </c>
    </row>
    <row r="1084" s="14" customFormat="1">
      <c r="A1084" s="14"/>
      <c r="B1084" s="245"/>
      <c r="C1084" s="246"/>
      <c r="D1084" s="233" t="s">
        <v>238</v>
      </c>
      <c r="E1084" s="247" t="s">
        <v>19</v>
      </c>
      <c r="F1084" s="248" t="s">
        <v>1340</v>
      </c>
      <c r="G1084" s="246"/>
      <c r="H1084" s="249">
        <v>7.5010000000000003</v>
      </c>
      <c r="I1084" s="250"/>
      <c r="J1084" s="246"/>
      <c r="K1084" s="246"/>
      <c r="L1084" s="251"/>
      <c r="M1084" s="252"/>
      <c r="N1084" s="253"/>
      <c r="O1084" s="253"/>
      <c r="P1084" s="253"/>
      <c r="Q1084" s="253"/>
      <c r="R1084" s="253"/>
      <c r="S1084" s="253"/>
      <c r="T1084" s="254"/>
      <c r="U1084" s="14"/>
      <c r="V1084" s="14"/>
      <c r="W1084" s="14"/>
      <c r="X1084" s="14"/>
      <c r="Y1084" s="14"/>
      <c r="Z1084" s="14"/>
      <c r="AA1084" s="14"/>
      <c r="AB1084" s="14"/>
      <c r="AC1084" s="14"/>
      <c r="AD1084" s="14"/>
      <c r="AE1084" s="14"/>
      <c r="AT1084" s="255" t="s">
        <v>238</v>
      </c>
      <c r="AU1084" s="255" t="s">
        <v>78</v>
      </c>
      <c r="AV1084" s="14" t="s">
        <v>78</v>
      </c>
      <c r="AW1084" s="14" t="s">
        <v>31</v>
      </c>
      <c r="AX1084" s="14" t="s">
        <v>76</v>
      </c>
      <c r="AY1084" s="255" t="s">
        <v>225</v>
      </c>
    </row>
    <row r="1085" s="2" customFormat="1" ht="21.75" customHeight="1">
      <c r="A1085" s="39"/>
      <c r="B1085" s="40"/>
      <c r="C1085" s="215" t="s">
        <v>1341</v>
      </c>
      <c r="D1085" s="215" t="s">
        <v>227</v>
      </c>
      <c r="E1085" s="216" t="s">
        <v>1342</v>
      </c>
      <c r="F1085" s="217" t="s">
        <v>1343</v>
      </c>
      <c r="G1085" s="218" t="s">
        <v>326</v>
      </c>
      <c r="H1085" s="219">
        <v>32.719999999999999</v>
      </c>
      <c r="I1085" s="220"/>
      <c r="J1085" s="221">
        <f>ROUND(I1085*H1085,2)</f>
        <v>0</v>
      </c>
      <c r="K1085" s="217" t="s">
        <v>249</v>
      </c>
      <c r="L1085" s="45"/>
      <c r="M1085" s="222" t="s">
        <v>19</v>
      </c>
      <c r="N1085" s="223" t="s">
        <v>40</v>
      </c>
      <c r="O1085" s="85"/>
      <c r="P1085" s="224">
        <f>O1085*H1085</f>
        <v>0</v>
      </c>
      <c r="Q1085" s="224">
        <v>0.0028668500000000002</v>
      </c>
      <c r="R1085" s="224">
        <f>Q1085*H1085</f>
        <v>0.093803332000000003</v>
      </c>
      <c r="S1085" s="224">
        <v>0</v>
      </c>
      <c r="T1085" s="225">
        <f>S1085*H1085</f>
        <v>0</v>
      </c>
      <c r="U1085" s="39"/>
      <c r="V1085" s="39"/>
      <c r="W1085" s="39"/>
      <c r="X1085" s="39"/>
      <c r="Y1085" s="39"/>
      <c r="Z1085" s="39"/>
      <c r="AA1085" s="39"/>
      <c r="AB1085" s="39"/>
      <c r="AC1085" s="39"/>
      <c r="AD1085" s="39"/>
      <c r="AE1085" s="39"/>
      <c r="AR1085" s="226" t="s">
        <v>347</v>
      </c>
      <c r="AT1085" s="226" t="s">
        <v>227</v>
      </c>
      <c r="AU1085" s="226" t="s">
        <v>78</v>
      </c>
      <c r="AY1085" s="18" t="s">
        <v>225</v>
      </c>
      <c r="BE1085" s="227">
        <f>IF(N1085="základní",J1085,0)</f>
        <v>0</v>
      </c>
      <c r="BF1085" s="227">
        <f>IF(N1085="snížená",J1085,0)</f>
        <v>0</v>
      </c>
      <c r="BG1085" s="227">
        <f>IF(N1085="zákl. přenesená",J1085,0)</f>
        <v>0</v>
      </c>
      <c r="BH1085" s="227">
        <f>IF(N1085="sníž. přenesená",J1085,0)</f>
        <v>0</v>
      </c>
      <c r="BI1085" s="227">
        <f>IF(N1085="nulová",J1085,0)</f>
        <v>0</v>
      </c>
      <c r="BJ1085" s="18" t="s">
        <v>76</v>
      </c>
      <c r="BK1085" s="227">
        <f>ROUND(I1085*H1085,2)</f>
        <v>0</v>
      </c>
      <c r="BL1085" s="18" t="s">
        <v>347</v>
      </c>
      <c r="BM1085" s="226" t="s">
        <v>1344</v>
      </c>
    </row>
    <row r="1086" s="2" customFormat="1">
      <c r="A1086" s="39"/>
      <c r="B1086" s="40"/>
      <c r="C1086" s="41"/>
      <c r="D1086" s="228" t="s">
        <v>234</v>
      </c>
      <c r="E1086" s="41"/>
      <c r="F1086" s="229" t="s">
        <v>1345</v>
      </c>
      <c r="G1086" s="41"/>
      <c r="H1086" s="41"/>
      <c r="I1086" s="230"/>
      <c r="J1086" s="41"/>
      <c r="K1086" s="41"/>
      <c r="L1086" s="45"/>
      <c r="M1086" s="231"/>
      <c r="N1086" s="232"/>
      <c r="O1086" s="85"/>
      <c r="P1086" s="85"/>
      <c r="Q1086" s="85"/>
      <c r="R1086" s="85"/>
      <c r="S1086" s="85"/>
      <c r="T1086" s="86"/>
      <c r="U1086" s="39"/>
      <c r="V1086" s="39"/>
      <c r="W1086" s="39"/>
      <c r="X1086" s="39"/>
      <c r="Y1086" s="39"/>
      <c r="Z1086" s="39"/>
      <c r="AA1086" s="39"/>
      <c r="AB1086" s="39"/>
      <c r="AC1086" s="39"/>
      <c r="AD1086" s="39"/>
      <c r="AE1086" s="39"/>
      <c r="AT1086" s="18" t="s">
        <v>234</v>
      </c>
      <c r="AU1086" s="18" t="s">
        <v>78</v>
      </c>
    </row>
    <row r="1087" s="2" customFormat="1">
      <c r="A1087" s="39"/>
      <c r="B1087" s="40"/>
      <c r="C1087" s="41"/>
      <c r="D1087" s="233" t="s">
        <v>236</v>
      </c>
      <c r="E1087" s="41"/>
      <c r="F1087" s="234" t="s">
        <v>1346</v>
      </c>
      <c r="G1087" s="41"/>
      <c r="H1087" s="41"/>
      <c r="I1087" s="230"/>
      <c r="J1087" s="41"/>
      <c r="K1087" s="41"/>
      <c r="L1087" s="45"/>
      <c r="M1087" s="231"/>
      <c r="N1087" s="232"/>
      <c r="O1087" s="85"/>
      <c r="P1087" s="85"/>
      <c r="Q1087" s="85"/>
      <c r="R1087" s="85"/>
      <c r="S1087" s="85"/>
      <c r="T1087" s="86"/>
      <c r="U1087" s="39"/>
      <c r="V1087" s="39"/>
      <c r="W1087" s="39"/>
      <c r="X1087" s="39"/>
      <c r="Y1087" s="39"/>
      <c r="Z1087" s="39"/>
      <c r="AA1087" s="39"/>
      <c r="AB1087" s="39"/>
      <c r="AC1087" s="39"/>
      <c r="AD1087" s="39"/>
      <c r="AE1087" s="39"/>
      <c r="AT1087" s="18" t="s">
        <v>236</v>
      </c>
      <c r="AU1087" s="18" t="s">
        <v>78</v>
      </c>
    </row>
    <row r="1088" s="13" customFormat="1">
      <c r="A1088" s="13"/>
      <c r="B1088" s="235"/>
      <c r="C1088" s="236"/>
      <c r="D1088" s="233" t="s">
        <v>238</v>
      </c>
      <c r="E1088" s="237" t="s">
        <v>19</v>
      </c>
      <c r="F1088" s="238" t="s">
        <v>1347</v>
      </c>
      <c r="G1088" s="236"/>
      <c r="H1088" s="237" t="s">
        <v>19</v>
      </c>
      <c r="I1088" s="239"/>
      <c r="J1088" s="236"/>
      <c r="K1088" s="236"/>
      <c r="L1088" s="240"/>
      <c r="M1088" s="241"/>
      <c r="N1088" s="242"/>
      <c r="O1088" s="242"/>
      <c r="P1088" s="242"/>
      <c r="Q1088" s="242"/>
      <c r="R1088" s="242"/>
      <c r="S1088" s="242"/>
      <c r="T1088" s="243"/>
      <c r="U1088" s="13"/>
      <c r="V1088" s="13"/>
      <c r="W1088" s="13"/>
      <c r="X1088" s="13"/>
      <c r="Y1088" s="13"/>
      <c r="Z1088" s="13"/>
      <c r="AA1088" s="13"/>
      <c r="AB1088" s="13"/>
      <c r="AC1088" s="13"/>
      <c r="AD1088" s="13"/>
      <c r="AE1088" s="13"/>
      <c r="AT1088" s="244" t="s">
        <v>238</v>
      </c>
      <c r="AU1088" s="244" t="s">
        <v>78</v>
      </c>
      <c r="AV1088" s="13" t="s">
        <v>76</v>
      </c>
      <c r="AW1088" s="13" t="s">
        <v>31</v>
      </c>
      <c r="AX1088" s="13" t="s">
        <v>69</v>
      </c>
      <c r="AY1088" s="244" t="s">
        <v>225</v>
      </c>
    </row>
    <row r="1089" s="13" customFormat="1">
      <c r="A1089" s="13"/>
      <c r="B1089" s="235"/>
      <c r="C1089" s="236"/>
      <c r="D1089" s="233" t="s">
        <v>238</v>
      </c>
      <c r="E1089" s="237" t="s">
        <v>19</v>
      </c>
      <c r="F1089" s="238" t="s">
        <v>1311</v>
      </c>
      <c r="G1089" s="236"/>
      <c r="H1089" s="237" t="s">
        <v>19</v>
      </c>
      <c r="I1089" s="239"/>
      <c r="J1089" s="236"/>
      <c r="K1089" s="236"/>
      <c r="L1089" s="240"/>
      <c r="M1089" s="241"/>
      <c r="N1089" s="242"/>
      <c r="O1089" s="242"/>
      <c r="P1089" s="242"/>
      <c r="Q1089" s="242"/>
      <c r="R1089" s="242"/>
      <c r="S1089" s="242"/>
      <c r="T1089" s="243"/>
      <c r="U1089" s="13"/>
      <c r="V1089" s="13"/>
      <c r="W1089" s="13"/>
      <c r="X1089" s="13"/>
      <c r="Y1089" s="13"/>
      <c r="Z1089" s="13"/>
      <c r="AA1089" s="13"/>
      <c r="AB1089" s="13"/>
      <c r="AC1089" s="13"/>
      <c r="AD1089" s="13"/>
      <c r="AE1089" s="13"/>
      <c r="AT1089" s="244" t="s">
        <v>238</v>
      </c>
      <c r="AU1089" s="244" t="s">
        <v>78</v>
      </c>
      <c r="AV1089" s="13" t="s">
        <v>76</v>
      </c>
      <c r="AW1089" s="13" t="s">
        <v>31</v>
      </c>
      <c r="AX1089" s="13" t="s">
        <v>69</v>
      </c>
      <c r="AY1089" s="244" t="s">
        <v>225</v>
      </c>
    </row>
    <row r="1090" s="14" customFormat="1">
      <c r="A1090" s="14"/>
      <c r="B1090" s="245"/>
      <c r="C1090" s="246"/>
      <c r="D1090" s="233" t="s">
        <v>238</v>
      </c>
      <c r="E1090" s="247" t="s">
        <v>19</v>
      </c>
      <c r="F1090" s="248" t="s">
        <v>988</v>
      </c>
      <c r="G1090" s="246"/>
      <c r="H1090" s="249">
        <v>24.559999999999999</v>
      </c>
      <c r="I1090" s="250"/>
      <c r="J1090" s="246"/>
      <c r="K1090" s="246"/>
      <c r="L1090" s="251"/>
      <c r="M1090" s="252"/>
      <c r="N1090" s="253"/>
      <c r="O1090" s="253"/>
      <c r="P1090" s="253"/>
      <c r="Q1090" s="253"/>
      <c r="R1090" s="253"/>
      <c r="S1090" s="253"/>
      <c r="T1090" s="254"/>
      <c r="U1090" s="14"/>
      <c r="V1090" s="14"/>
      <c r="W1090" s="14"/>
      <c r="X1090" s="14"/>
      <c r="Y1090" s="14"/>
      <c r="Z1090" s="14"/>
      <c r="AA1090" s="14"/>
      <c r="AB1090" s="14"/>
      <c r="AC1090" s="14"/>
      <c r="AD1090" s="14"/>
      <c r="AE1090" s="14"/>
      <c r="AT1090" s="255" t="s">
        <v>238</v>
      </c>
      <c r="AU1090" s="255" t="s">
        <v>78</v>
      </c>
      <c r="AV1090" s="14" t="s">
        <v>78</v>
      </c>
      <c r="AW1090" s="14" t="s">
        <v>31</v>
      </c>
      <c r="AX1090" s="14" t="s">
        <v>69</v>
      </c>
      <c r="AY1090" s="255" t="s">
        <v>225</v>
      </c>
    </row>
    <row r="1091" s="13" customFormat="1">
      <c r="A1091" s="13"/>
      <c r="B1091" s="235"/>
      <c r="C1091" s="236"/>
      <c r="D1091" s="233" t="s">
        <v>238</v>
      </c>
      <c r="E1091" s="237" t="s">
        <v>19</v>
      </c>
      <c r="F1091" s="238" t="s">
        <v>999</v>
      </c>
      <c r="G1091" s="236"/>
      <c r="H1091" s="237" t="s">
        <v>19</v>
      </c>
      <c r="I1091" s="239"/>
      <c r="J1091" s="236"/>
      <c r="K1091" s="236"/>
      <c r="L1091" s="240"/>
      <c r="M1091" s="241"/>
      <c r="N1091" s="242"/>
      <c r="O1091" s="242"/>
      <c r="P1091" s="242"/>
      <c r="Q1091" s="242"/>
      <c r="R1091" s="242"/>
      <c r="S1091" s="242"/>
      <c r="T1091" s="243"/>
      <c r="U1091" s="13"/>
      <c r="V1091" s="13"/>
      <c r="W1091" s="13"/>
      <c r="X1091" s="13"/>
      <c r="Y1091" s="13"/>
      <c r="Z1091" s="13"/>
      <c r="AA1091" s="13"/>
      <c r="AB1091" s="13"/>
      <c r="AC1091" s="13"/>
      <c r="AD1091" s="13"/>
      <c r="AE1091" s="13"/>
      <c r="AT1091" s="244" t="s">
        <v>238</v>
      </c>
      <c r="AU1091" s="244" t="s">
        <v>78</v>
      </c>
      <c r="AV1091" s="13" t="s">
        <v>76</v>
      </c>
      <c r="AW1091" s="13" t="s">
        <v>31</v>
      </c>
      <c r="AX1091" s="13" t="s">
        <v>69</v>
      </c>
      <c r="AY1091" s="244" t="s">
        <v>225</v>
      </c>
    </row>
    <row r="1092" s="14" customFormat="1">
      <c r="A1092" s="14"/>
      <c r="B1092" s="245"/>
      <c r="C1092" s="246"/>
      <c r="D1092" s="233" t="s">
        <v>238</v>
      </c>
      <c r="E1092" s="247" t="s">
        <v>19</v>
      </c>
      <c r="F1092" s="248" t="s">
        <v>990</v>
      </c>
      <c r="G1092" s="246"/>
      <c r="H1092" s="249">
        <v>6</v>
      </c>
      <c r="I1092" s="250"/>
      <c r="J1092" s="246"/>
      <c r="K1092" s="246"/>
      <c r="L1092" s="251"/>
      <c r="M1092" s="252"/>
      <c r="N1092" s="253"/>
      <c r="O1092" s="253"/>
      <c r="P1092" s="253"/>
      <c r="Q1092" s="253"/>
      <c r="R1092" s="253"/>
      <c r="S1092" s="253"/>
      <c r="T1092" s="254"/>
      <c r="U1092" s="14"/>
      <c r="V1092" s="14"/>
      <c r="W1092" s="14"/>
      <c r="X1092" s="14"/>
      <c r="Y1092" s="14"/>
      <c r="Z1092" s="14"/>
      <c r="AA1092" s="14"/>
      <c r="AB1092" s="14"/>
      <c r="AC1092" s="14"/>
      <c r="AD1092" s="14"/>
      <c r="AE1092" s="14"/>
      <c r="AT1092" s="255" t="s">
        <v>238</v>
      </c>
      <c r="AU1092" s="255" t="s">
        <v>78</v>
      </c>
      <c r="AV1092" s="14" t="s">
        <v>78</v>
      </c>
      <c r="AW1092" s="14" t="s">
        <v>31</v>
      </c>
      <c r="AX1092" s="14" t="s">
        <v>69</v>
      </c>
      <c r="AY1092" s="255" t="s">
        <v>225</v>
      </c>
    </row>
    <row r="1093" s="13" customFormat="1">
      <c r="A1093" s="13"/>
      <c r="B1093" s="235"/>
      <c r="C1093" s="236"/>
      <c r="D1093" s="233" t="s">
        <v>238</v>
      </c>
      <c r="E1093" s="237" t="s">
        <v>19</v>
      </c>
      <c r="F1093" s="238" t="s">
        <v>1348</v>
      </c>
      <c r="G1093" s="236"/>
      <c r="H1093" s="237" t="s">
        <v>19</v>
      </c>
      <c r="I1093" s="239"/>
      <c r="J1093" s="236"/>
      <c r="K1093" s="236"/>
      <c r="L1093" s="240"/>
      <c r="M1093" s="241"/>
      <c r="N1093" s="242"/>
      <c r="O1093" s="242"/>
      <c r="P1093" s="242"/>
      <c r="Q1093" s="242"/>
      <c r="R1093" s="242"/>
      <c r="S1093" s="242"/>
      <c r="T1093" s="243"/>
      <c r="U1093" s="13"/>
      <c r="V1093" s="13"/>
      <c r="W1093" s="13"/>
      <c r="X1093" s="13"/>
      <c r="Y1093" s="13"/>
      <c r="Z1093" s="13"/>
      <c r="AA1093" s="13"/>
      <c r="AB1093" s="13"/>
      <c r="AC1093" s="13"/>
      <c r="AD1093" s="13"/>
      <c r="AE1093" s="13"/>
      <c r="AT1093" s="244" t="s">
        <v>238</v>
      </c>
      <c r="AU1093" s="244" t="s">
        <v>78</v>
      </c>
      <c r="AV1093" s="13" t="s">
        <v>76</v>
      </c>
      <c r="AW1093" s="13" t="s">
        <v>31</v>
      </c>
      <c r="AX1093" s="13" t="s">
        <v>69</v>
      </c>
      <c r="AY1093" s="244" t="s">
        <v>225</v>
      </c>
    </row>
    <row r="1094" s="14" customFormat="1">
      <c r="A1094" s="14"/>
      <c r="B1094" s="245"/>
      <c r="C1094" s="246"/>
      <c r="D1094" s="233" t="s">
        <v>238</v>
      </c>
      <c r="E1094" s="247" t="s">
        <v>19</v>
      </c>
      <c r="F1094" s="248" t="s">
        <v>1349</v>
      </c>
      <c r="G1094" s="246"/>
      <c r="H1094" s="249">
        <v>2.1600000000000001</v>
      </c>
      <c r="I1094" s="250"/>
      <c r="J1094" s="246"/>
      <c r="K1094" s="246"/>
      <c r="L1094" s="251"/>
      <c r="M1094" s="252"/>
      <c r="N1094" s="253"/>
      <c r="O1094" s="253"/>
      <c r="P1094" s="253"/>
      <c r="Q1094" s="253"/>
      <c r="R1094" s="253"/>
      <c r="S1094" s="253"/>
      <c r="T1094" s="254"/>
      <c r="U1094" s="14"/>
      <c r="V1094" s="14"/>
      <c r="W1094" s="14"/>
      <c r="X1094" s="14"/>
      <c r="Y1094" s="14"/>
      <c r="Z1094" s="14"/>
      <c r="AA1094" s="14"/>
      <c r="AB1094" s="14"/>
      <c r="AC1094" s="14"/>
      <c r="AD1094" s="14"/>
      <c r="AE1094" s="14"/>
      <c r="AT1094" s="255" t="s">
        <v>238</v>
      </c>
      <c r="AU1094" s="255" t="s">
        <v>78</v>
      </c>
      <c r="AV1094" s="14" t="s">
        <v>78</v>
      </c>
      <c r="AW1094" s="14" t="s">
        <v>31</v>
      </c>
      <c r="AX1094" s="14" t="s">
        <v>69</v>
      </c>
      <c r="AY1094" s="255" t="s">
        <v>225</v>
      </c>
    </row>
    <row r="1095" s="16" customFormat="1">
      <c r="A1095" s="16"/>
      <c r="B1095" s="267"/>
      <c r="C1095" s="268"/>
      <c r="D1095" s="233" t="s">
        <v>238</v>
      </c>
      <c r="E1095" s="269" t="s">
        <v>19</v>
      </c>
      <c r="F1095" s="270" t="s">
        <v>245</v>
      </c>
      <c r="G1095" s="268"/>
      <c r="H1095" s="271">
        <v>32.719999999999999</v>
      </c>
      <c r="I1095" s="272"/>
      <c r="J1095" s="268"/>
      <c r="K1095" s="268"/>
      <c r="L1095" s="273"/>
      <c r="M1095" s="274"/>
      <c r="N1095" s="275"/>
      <c r="O1095" s="275"/>
      <c r="P1095" s="275"/>
      <c r="Q1095" s="275"/>
      <c r="R1095" s="275"/>
      <c r="S1095" s="275"/>
      <c r="T1095" s="276"/>
      <c r="U1095" s="16"/>
      <c r="V1095" s="16"/>
      <c r="W1095" s="16"/>
      <c r="X1095" s="16"/>
      <c r="Y1095" s="16"/>
      <c r="Z1095" s="16"/>
      <c r="AA1095" s="16"/>
      <c r="AB1095" s="16"/>
      <c r="AC1095" s="16"/>
      <c r="AD1095" s="16"/>
      <c r="AE1095" s="16"/>
      <c r="AT1095" s="277" t="s">
        <v>238</v>
      </c>
      <c r="AU1095" s="277" t="s">
        <v>78</v>
      </c>
      <c r="AV1095" s="16" t="s">
        <v>232</v>
      </c>
      <c r="AW1095" s="16" t="s">
        <v>31</v>
      </c>
      <c r="AX1095" s="16" t="s">
        <v>76</v>
      </c>
      <c r="AY1095" s="277" t="s">
        <v>225</v>
      </c>
    </row>
    <row r="1096" s="2" customFormat="1" ht="24.15" customHeight="1">
      <c r="A1096" s="39"/>
      <c r="B1096" s="40"/>
      <c r="C1096" s="215" t="s">
        <v>1350</v>
      </c>
      <c r="D1096" s="215" t="s">
        <v>227</v>
      </c>
      <c r="E1096" s="216" t="s">
        <v>1351</v>
      </c>
      <c r="F1096" s="217" t="s">
        <v>1352</v>
      </c>
      <c r="G1096" s="218" t="s">
        <v>326</v>
      </c>
      <c r="H1096" s="219">
        <v>3.02</v>
      </c>
      <c r="I1096" s="220"/>
      <c r="J1096" s="221">
        <f>ROUND(I1096*H1096,2)</f>
        <v>0</v>
      </c>
      <c r="K1096" s="217" t="s">
        <v>249</v>
      </c>
      <c r="L1096" s="45"/>
      <c r="M1096" s="222" t="s">
        <v>19</v>
      </c>
      <c r="N1096" s="223" t="s">
        <v>40</v>
      </c>
      <c r="O1096" s="85"/>
      <c r="P1096" s="224">
        <f>O1096*H1096</f>
        <v>0</v>
      </c>
      <c r="Q1096" s="224">
        <v>0.0029739499999999999</v>
      </c>
      <c r="R1096" s="224">
        <f>Q1096*H1096</f>
        <v>0.0089813289999999997</v>
      </c>
      <c r="S1096" s="224">
        <v>0</v>
      </c>
      <c r="T1096" s="225">
        <f>S1096*H1096</f>
        <v>0</v>
      </c>
      <c r="U1096" s="39"/>
      <c r="V1096" s="39"/>
      <c r="W1096" s="39"/>
      <c r="X1096" s="39"/>
      <c r="Y1096" s="39"/>
      <c r="Z1096" s="39"/>
      <c r="AA1096" s="39"/>
      <c r="AB1096" s="39"/>
      <c r="AC1096" s="39"/>
      <c r="AD1096" s="39"/>
      <c r="AE1096" s="39"/>
      <c r="AR1096" s="226" t="s">
        <v>347</v>
      </c>
      <c r="AT1096" s="226" t="s">
        <v>227</v>
      </c>
      <c r="AU1096" s="226" t="s">
        <v>78</v>
      </c>
      <c r="AY1096" s="18" t="s">
        <v>225</v>
      </c>
      <c r="BE1096" s="227">
        <f>IF(N1096="základní",J1096,0)</f>
        <v>0</v>
      </c>
      <c r="BF1096" s="227">
        <f>IF(N1096="snížená",J1096,0)</f>
        <v>0</v>
      </c>
      <c r="BG1096" s="227">
        <f>IF(N1096="zákl. přenesená",J1096,0)</f>
        <v>0</v>
      </c>
      <c r="BH1096" s="227">
        <f>IF(N1096="sníž. přenesená",J1096,0)</f>
        <v>0</v>
      </c>
      <c r="BI1096" s="227">
        <f>IF(N1096="nulová",J1096,0)</f>
        <v>0</v>
      </c>
      <c r="BJ1096" s="18" t="s">
        <v>76</v>
      </c>
      <c r="BK1096" s="227">
        <f>ROUND(I1096*H1096,2)</f>
        <v>0</v>
      </c>
      <c r="BL1096" s="18" t="s">
        <v>347</v>
      </c>
      <c r="BM1096" s="226" t="s">
        <v>1353</v>
      </c>
    </row>
    <row r="1097" s="2" customFormat="1">
      <c r="A1097" s="39"/>
      <c r="B1097" s="40"/>
      <c r="C1097" s="41"/>
      <c r="D1097" s="228" t="s">
        <v>234</v>
      </c>
      <c r="E1097" s="41"/>
      <c r="F1097" s="229" t="s">
        <v>1354</v>
      </c>
      <c r="G1097" s="41"/>
      <c r="H1097" s="41"/>
      <c r="I1097" s="230"/>
      <c r="J1097" s="41"/>
      <c r="K1097" s="41"/>
      <c r="L1097" s="45"/>
      <c r="M1097" s="231"/>
      <c r="N1097" s="232"/>
      <c r="O1097" s="85"/>
      <c r="P1097" s="85"/>
      <c r="Q1097" s="85"/>
      <c r="R1097" s="85"/>
      <c r="S1097" s="85"/>
      <c r="T1097" s="86"/>
      <c r="U1097" s="39"/>
      <c r="V1097" s="39"/>
      <c r="W1097" s="39"/>
      <c r="X1097" s="39"/>
      <c r="Y1097" s="39"/>
      <c r="Z1097" s="39"/>
      <c r="AA1097" s="39"/>
      <c r="AB1097" s="39"/>
      <c r="AC1097" s="39"/>
      <c r="AD1097" s="39"/>
      <c r="AE1097" s="39"/>
      <c r="AT1097" s="18" t="s">
        <v>234</v>
      </c>
      <c r="AU1097" s="18" t="s">
        <v>78</v>
      </c>
    </row>
    <row r="1098" s="2" customFormat="1">
      <c r="A1098" s="39"/>
      <c r="B1098" s="40"/>
      <c r="C1098" s="41"/>
      <c r="D1098" s="233" t="s">
        <v>236</v>
      </c>
      <c r="E1098" s="41"/>
      <c r="F1098" s="234" t="s">
        <v>1346</v>
      </c>
      <c r="G1098" s="41"/>
      <c r="H1098" s="41"/>
      <c r="I1098" s="230"/>
      <c r="J1098" s="41"/>
      <c r="K1098" s="41"/>
      <c r="L1098" s="45"/>
      <c r="M1098" s="231"/>
      <c r="N1098" s="232"/>
      <c r="O1098" s="85"/>
      <c r="P1098" s="85"/>
      <c r="Q1098" s="85"/>
      <c r="R1098" s="85"/>
      <c r="S1098" s="85"/>
      <c r="T1098" s="86"/>
      <c r="U1098" s="39"/>
      <c r="V1098" s="39"/>
      <c r="W1098" s="39"/>
      <c r="X1098" s="39"/>
      <c r="Y1098" s="39"/>
      <c r="Z1098" s="39"/>
      <c r="AA1098" s="39"/>
      <c r="AB1098" s="39"/>
      <c r="AC1098" s="39"/>
      <c r="AD1098" s="39"/>
      <c r="AE1098" s="39"/>
      <c r="AT1098" s="18" t="s">
        <v>236</v>
      </c>
      <c r="AU1098" s="18" t="s">
        <v>78</v>
      </c>
    </row>
    <row r="1099" s="13" customFormat="1">
      <c r="A1099" s="13"/>
      <c r="B1099" s="235"/>
      <c r="C1099" s="236"/>
      <c r="D1099" s="233" t="s">
        <v>238</v>
      </c>
      <c r="E1099" s="237" t="s">
        <v>19</v>
      </c>
      <c r="F1099" s="238" t="s">
        <v>1348</v>
      </c>
      <c r="G1099" s="236"/>
      <c r="H1099" s="237" t="s">
        <v>19</v>
      </c>
      <c r="I1099" s="239"/>
      <c r="J1099" s="236"/>
      <c r="K1099" s="236"/>
      <c r="L1099" s="240"/>
      <c r="M1099" s="241"/>
      <c r="N1099" s="242"/>
      <c r="O1099" s="242"/>
      <c r="P1099" s="242"/>
      <c r="Q1099" s="242"/>
      <c r="R1099" s="242"/>
      <c r="S1099" s="242"/>
      <c r="T1099" s="243"/>
      <c r="U1099" s="13"/>
      <c r="V1099" s="13"/>
      <c r="W1099" s="13"/>
      <c r="X1099" s="13"/>
      <c r="Y1099" s="13"/>
      <c r="Z1099" s="13"/>
      <c r="AA1099" s="13"/>
      <c r="AB1099" s="13"/>
      <c r="AC1099" s="13"/>
      <c r="AD1099" s="13"/>
      <c r="AE1099" s="13"/>
      <c r="AT1099" s="244" t="s">
        <v>238</v>
      </c>
      <c r="AU1099" s="244" t="s">
        <v>78</v>
      </c>
      <c r="AV1099" s="13" t="s">
        <v>76</v>
      </c>
      <c r="AW1099" s="13" t="s">
        <v>31</v>
      </c>
      <c r="AX1099" s="13" t="s">
        <v>69</v>
      </c>
      <c r="AY1099" s="244" t="s">
        <v>225</v>
      </c>
    </row>
    <row r="1100" s="14" customFormat="1">
      <c r="A1100" s="14"/>
      <c r="B1100" s="245"/>
      <c r="C1100" s="246"/>
      <c r="D1100" s="233" t="s">
        <v>238</v>
      </c>
      <c r="E1100" s="247" t="s">
        <v>19</v>
      </c>
      <c r="F1100" s="248" t="s">
        <v>1355</v>
      </c>
      <c r="G1100" s="246"/>
      <c r="H1100" s="249">
        <v>3.02</v>
      </c>
      <c r="I1100" s="250"/>
      <c r="J1100" s="246"/>
      <c r="K1100" s="246"/>
      <c r="L1100" s="251"/>
      <c r="M1100" s="252"/>
      <c r="N1100" s="253"/>
      <c r="O1100" s="253"/>
      <c r="P1100" s="253"/>
      <c r="Q1100" s="253"/>
      <c r="R1100" s="253"/>
      <c r="S1100" s="253"/>
      <c r="T1100" s="254"/>
      <c r="U1100" s="14"/>
      <c r="V1100" s="14"/>
      <c r="W1100" s="14"/>
      <c r="X1100" s="14"/>
      <c r="Y1100" s="14"/>
      <c r="Z1100" s="14"/>
      <c r="AA1100" s="14"/>
      <c r="AB1100" s="14"/>
      <c r="AC1100" s="14"/>
      <c r="AD1100" s="14"/>
      <c r="AE1100" s="14"/>
      <c r="AT1100" s="255" t="s">
        <v>238</v>
      </c>
      <c r="AU1100" s="255" t="s">
        <v>78</v>
      </c>
      <c r="AV1100" s="14" t="s">
        <v>78</v>
      </c>
      <c r="AW1100" s="14" t="s">
        <v>31</v>
      </c>
      <c r="AX1100" s="14" t="s">
        <v>76</v>
      </c>
      <c r="AY1100" s="255" t="s">
        <v>225</v>
      </c>
    </row>
    <row r="1101" s="2" customFormat="1" ht="24.15" customHeight="1">
      <c r="A1101" s="39"/>
      <c r="B1101" s="40"/>
      <c r="C1101" s="215" t="s">
        <v>1356</v>
      </c>
      <c r="D1101" s="215" t="s">
        <v>227</v>
      </c>
      <c r="E1101" s="216" t="s">
        <v>1357</v>
      </c>
      <c r="F1101" s="217" t="s">
        <v>1358</v>
      </c>
      <c r="G1101" s="218" t="s">
        <v>326</v>
      </c>
      <c r="H1101" s="219">
        <v>10.859999999999999</v>
      </c>
      <c r="I1101" s="220"/>
      <c r="J1101" s="221">
        <f>ROUND(I1101*H1101,2)</f>
        <v>0</v>
      </c>
      <c r="K1101" s="217" t="s">
        <v>249</v>
      </c>
      <c r="L1101" s="45"/>
      <c r="M1101" s="222" t="s">
        <v>19</v>
      </c>
      <c r="N1101" s="223" t="s">
        <v>40</v>
      </c>
      <c r="O1101" s="85"/>
      <c r="P1101" s="224">
        <f>O1101*H1101</f>
        <v>0</v>
      </c>
      <c r="Q1101" s="224">
        <v>0.0034949999999999998</v>
      </c>
      <c r="R1101" s="224">
        <f>Q1101*H1101</f>
        <v>0.037955699999999995</v>
      </c>
      <c r="S1101" s="224">
        <v>0</v>
      </c>
      <c r="T1101" s="225">
        <f>S1101*H1101</f>
        <v>0</v>
      </c>
      <c r="U1101" s="39"/>
      <c r="V1101" s="39"/>
      <c r="W1101" s="39"/>
      <c r="X1101" s="39"/>
      <c r="Y1101" s="39"/>
      <c r="Z1101" s="39"/>
      <c r="AA1101" s="39"/>
      <c r="AB1101" s="39"/>
      <c r="AC1101" s="39"/>
      <c r="AD1101" s="39"/>
      <c r="AE1101" s="39"/>
      <c r="AR1101" s="226" t="s">
        <v>347</v>
      </c>
      <c r="AT1101" s="226" t="s">
        <v>227</v>
      </c>
      <c r="AU1101" s="226" t="s">
        <v>78</v>
      </c>
      <c r="AY1101" s="18" t="s">
        <v>225</v>
      </c>
      <c r="BE1101" s="227">
        <f>IF(N1101="základní",J1101,0)</f>
        <v>0</v>
      </c>
      <c r="BF1101" s="227">
        <f>IF(N1101="snížená",J1101,0)</f>
        <v>0</v>
      </c>
      <c r="BG1101" s="227">
        <f>IF(N1101="zákl. přenesená",J1101,0)</f>
        <v>0</v>
      </c>
      <c r="BH1101" s="227">
        <f>IF(N1101="sníž. přenesená",J1101,0)</f>
        <v>0</v>
      </c>
      <c r="BI1101" s="227">
        <f>IF(N1101="nulová",J1101,0)</f>
        <v>0</v>
      </c>
      <c r="BJ1101" s="18" t="s">
        <v>76</v>
      </c>
      <c r="BK1101" s="227">
        <f>ROUND(I1101*H1101,2)</f>
        <v>0</v>
      </c>
      <c r="BL1101" s="18" t="s">
        <v>347</v>
      </c>
      <c r="BM1101" s="226" t="s">
        <v>1359</v>
      </c>
    </row>
    <row r="1102" s="2" customFormat="1">
      <c r="A1102" s="39"/>
      <c r="B1102" s="40"/>
      <c r="C1102" s="41"/>
      <c r="D1102" s="228" t="s">
        <v>234</v>
      </c>
      <c r="E1102" s="41"/>
      <c r="F1102" s="229" t="s">
        <v>1360</v>
      </c>
      <c r="G1102" s="41"/>
      <c r="H1102" s="41"/>
      <c r="I1102" s="230"/>
      <c r="J1102" s="41"/>
      <c r="K1102" s="41"/>
      <c r="L1102" s="45"/>
      <c r="M1102" s="231"/>
      <c r="N1102" s="232"/>
      <c r="O1102" s="85"/>
      <c r="P1102" s="85"/>
      <c r="Q1102" s="85"/>
      <c r="R1102" s="85"/>
      <c r="S1102" s="85"/>
      <c r="T1102" s="86"/>
      <c r="U1102" s="39"/>
      <c r="V1102" s="39"/>
      <c r="W1102" s="39"/>
      <c r="X1102" s="39"/>
      <c r="Y1102" s="39"/>
      <c r="Z1102" s="39"/>
      <c r="AA1102" s="39"/>
      <c r="AB1102" s="39"/>
      <c r="AC1102" s="39"/>
      <c r="AD1102" s="39"/>
      <c r="AE1102" s="39"/>
      <c r="AT1102" s="18" t="s">
        <v>234</v>
      </c>
      <c r="AU1102" s="18" t="s">
        <v>78</v>
      </c>
    </row>
    <row r="1103" s="13" customFormat="1">
      <c r="A1103" s="13"/>
      <c r="B1103" s="235"/>
      <c r="C1103" s="236"/>
      <c r="D1103" s="233" t="s">
        <v>238</v>
      </c>
      <c r="E1103" s="237" t="s">
        <v>19</v>
      </c>
      <c r="F1103" s="238" t="s">
        <v>1361</v>
      </c>
      <c r="G1103" s="236"/>
      <c r="H1103" s="237" t="s">
        <v>19</v>
      </c>
      <c r="I1103" s="239"/>
      <c r="J1103" s="236"/>
      <c r="K1103" s="236"/>
      <c r="L1103" s="240"/>
      <c r="M1103" s="241"/>
      <c r="N1103" s="242"/>
      <c r="O1103" s="242"/>
      <c r="P1103" s="242"/>
      <c r="Q1103" s="242"/>
      <c r="R1103" s="242"/>
      <c r="S1103" s="242"/>
      <c r="T1103" s="243"/>
      <c r="U1103" s="13"/>
      <c r="V1103" s="13"/>
      <c r="W1103" s="13"/>
      <c r="X1103" s="13"/>
      <c r="Y1103" s="13"/>
      <c r="Z1103" s="13"/>
      <c r="AA1103" s="13"/>
      <c r="AB1103" s="13"/>
      <c r="AC1103" s="13"/>
      <c r="AD1103" s="13"/>
      <c r="AE1103" s="13"/>
      <c r="AT1103" s="244" t="s">
        <v>238</v>
      </c>
      <c r="AU1103" s="244" t="s">
        <v>78</v>
      </c>
      <c r="AV1103" s="13" t="s">
        <v>76</v>
      </c>
      <c r="AW1103" s="13" t="s">
        <v>31</v>
      </c>
      <c r="AX1103" s="13" t="s">
        <v>69</v>
      </c>
      <c r="AY1103" s="244" t="s">
        <v>225</v>
      </c>
    </row>
    <row r="1104" s="14" customFormat="1">
      <c r="A1104" s="14"/>
      <c r="B1104" s="245"/>
      <c r="C1104" s="246"/>
      <c r="D1104" s="233" t="s">
        <v>238</v>
      </c>
      <c r="E1104" s="247" t="s">
        <v>19</v>
      </c>
      <c r="F1104" s="248" t="s">
        <v>1362</v>
      </c>
      <c r="G1104" s="246"/>
      <c r="H1104" s="249">
        <v>5.1799999999999997</v>
      </c>
      <c r="I1104" s="250"/>
      <c r="J1104" s="246"/>
      <c r="K1104" s="246"/>
      <c r="L1104" s="251"/>
      <c r="M1104" s="252"/>
      <c r="N1104" s="253"/>
      <c r="O1104" s="253"/>
      <c r="P1104" s="253"/>
      <c r="Q1104" s="253"/>
      <c r="R1104" s="253"/>
      <c r="S1104" s="253"/>
      <c r="T1104" s="254"/>
      <c r="U1104" s="14"/>
      <c r="V1104" s="14"/>
      <c r="W1104" s="14"/>
      <c r="X1104" s="14"/>
      <c r="Y1104" s="14"/>
      <c r="Z1104" s="14"/>
      <c r="AA1104" s="14"/>
      <c r="AB1104" s="14"/>
      <c r="AC1104" s="14"/>
      <c r="AD1104" s="14"/>
      <c r="AE1104" s="14"/>
      <c r="AT1104" s="255" t="s">
        <v>238</v>
      </c>
      <c r="AU1104" s="255" t="s">
        <v>78</v>
      </c>
      <c r="AV1104" s="14" t="s">
        <v>78</v>
      </c>
      <c r="AW1104" s="14" t="s">
        <v>31</v>
      </c>
      <c r="AX1104" s="14" t="s">
        <v>69</v>
      </c>
      <c r="AY1104" s="255" t="s">
        <v>225</v>
      </c>
    </row>
    <row r="1105" s="13" customFormat="1">
      <c r="A1105" s="13"/>
      <c r="B1105" s="235"/>
      <c r="C1105" s="236"/>
      <c r="D1105" s="233" t="s">
        <v>238</v>
      </c>
      <c r="E1105" s="237" t="s">
        <v>19</v>
      </c>
      <c r="F1105" s="238" t="s">
        <v>1363</v>
      </c>
      <c r="G1105" s="236"/>
      <c r="H1105" s="237" t="s">
        <v>19</v>
      </c>
      <c r="I1105" s="239"/>
      <c r="J1105" s="236"/>
      <c r="K1105" s="236"/>
      <c r="L1105" s="240"/>
      <c r="M1105" s="241"/>
      <c r="N1105" s="242"/>
      <c r="O1105" s="242"/>
      <c r="P1105" s="242"/>
      <c r="Q1105" s="242"/>
      <c r="R1105" s="242"/>
      <c r="S1105" s="242"/>
      <c r="T1105" s="243"/>
      <c r="U1105" s="13"/>
      <c r="V1105" s="13"/>
      <c r="W1105" s="13"/>
      <c r="X1105" s="13"/>
      <c r="Y1105" s="13"/>
      <c r="Z1105" s="13"/>
      <c r="AA1105" s="13"/>
      <c r="AB1105" s="13"/>
      <c r="AC1105" s="13"/>
      <c r="AD1105" s="13"/>
      <c r="AE1105" s="13"/>
      <c r="AT1105" s="244" t="s">
        <v>238</v>
      </c>
      <c r="AU1105" s="244" t="s">
        <v>78</v>
      </c>
      <c r="AV1105" s="13" t="s">
        <v>76</v>
      </c>
      <c r="AW1105" s="13" t="s">
        <v>31</v>
      </c>
      <c r="AX1105" s="13" t="s">
        <v>69</v>
      </c>
      <c r="AY1105" s="244" t="s">
        <v>225</v>
      </c>
    </row>
    <row r="1106" s="14" customFormat="1">
      <c r="A1106" s="14"/>
      <c r="B1106" s="245"/>
      <c r="C1106" s="246"/>
      <c r="D1106" s="233" t="s">
        <v>238</v>
      </c>
      <c r="E1106" s="247" t="s">
        <v>19</v>
      </c>
      <c r="F1106" s="248" t="s">
        <v>1364</v>
      </c>
      <c r="G1106" s="246"/>
      <c r="H1106" s="249">
        <v>1.6799999999999999</v>
      </c>
      <c r="I1106" s="250"/>
      <c r="J1106" s="246"/>
      <c r="K1106" s="246"/>
      <c r="L1106" s="251"/>
      <c r="M1106" s="252"/>
      <c r="N1106" s="253"/>
      <c r="O1106" s="253"/>
      <c r="P1106" s="253"/>
      <c r="Q1106" s="253"/>
      <c r="R1106" s="253"/>
      <c r="S1106" s="253"/>
      <c r="T1106" s="254"/>
      <c r="U1106" s="14"/>
      <c r="V1106" s="14"/>
      <c r="W1106" s="14"/>
      <c r="X1106" s="14"/>
      <c r="Y1106" s="14"/>
      <c r="Z1106" s="14"/>
      <c r="AA1106" s="14"/>
      <c r="AB1106" s="14"/>
      <c r="AC1106" s="14"/>
      <c r="AD1106" s="14"/>
      <c r="AE1106" s="14"/>
      <c r="AT1106" s="255" t="s">
        <v>238</v>
      </c>
      <c r="AU1106" s="255" t="s">
        <v>78</v>
      </c>
      <c r="AV1106" s="14" t="s">
        <v>78</v>
      </c>
      <c r="AW1106" s="14" t="s">
        <v>31</v>
      </c>
      <c r="AX1106" s="14" t="s">
        <v>69</v>
      </c>
      <c r="AY1106" s="255" t="s">
        <v>225</v>
      </c>
    </row>
    <row r="1107" s="13" customFormat="1">
      <c r="A1107" s="13"/>
      <c r="B1107" s="235"/>
      <c r="C1107" s="236"/>
      <c r="D1107" s="233" t="s">
        <v>238</v>
      </c>
      <c r="E1107" s="237" t="s">
        <v>19</v>
      </c>
      <c r="F1107" s="238" t="s">
        <v>1365</v>
      </c>
      <c r="G1107" s="236"/>
      <c r="H1107" s="237" t="s">
        <v>19</v>
      </c>
      <c r="I1107" s="239"/>
      <c r="J1107" s="236"/>
      <c r="K1107" s="236"/>
      <c r="L1107" s="240"/>
      <c r="M1107" s="241"/>
      <c r="N1107" s="242"/>
      <c r="O1107" s="242"/>
      <c r="P1107" s="242"/>
      <c r="Q1107" s="242"/>
      <c r="R1107" s="242"/>
      <c r="S1107" s="242"/>
      <c r="T1107" s="243"/>
      <c r="U1107" s="13"/>
      <c r="V1107" s="13"/>
      <c r="W1107" s="13"/>
      <c r="X1107" s="13"/>
      <c r="Y1107" s="13"/>
      <c r="Z1107" s="13"/>
      <c r="AA1107" s="13"/>
      <c r="AB1107" s="13"/>
      <c r="AC1107" s="13"/>
      <c r="AD1107" s="13"/>
      <c r="AE1107" s="13"/>
      <c r="AT1107" s="244" t="s">
        <v>238</v>
      </c>
      <c r="AU1107" s="244" t="s">
        <v>78</v>
      </c>
      <c r="AV1107" s="13" t="s">
        <v>76</v>
      </c>
      <c r="AW1107" s="13" t="s">
        <v>31</v>
      </c>
      <c r="AX1107" s="13" t="s">
        <v>69</v>
      </c>
      <c r="AY1107" s="244" t="s">
        <v>225</v>
      </c>
    </row>
    <row r="1108" s="14" customFormat="1">
      <c r="A1108" s="14"/>
      <c r="B1108" s="245"/>
      <c r="C1108" s="246"/>
      <c r="D1108" s="233" t="s">
        <v>238</v>
      </c>
      <c r="E1108" s="247" t="s">
        <v>19</v>
      </c>
      <c r="F1108" s="248" t="s">
        <v>232</v>
      </c>
      <c r="G1108" s="246"/>
      <c r="H1108" s="249">
        <v>4</v>
      </c>
      <c r="I1108" s="250"/>
      <c r="J1108" s="246"/>
      <c r="K1108" s="246"/>
      <c r="L1108" s="251"/>
      <c r="M1108" s="252"/>
      <c r="N1108" s="253"/>
      <c r="O1108" s="253"/>
      <c r="P1108" s="253"/>
      <c r="Q1108" s="253"/>
      <c r="R1108" s="253"/>
      <c r="S1108" s="253"/>
      <c r="T1108" s="254"/>
      <c r="U1108" s="14"/>
      <c r="V1108" s="14"/>
      <c r="W1108" s="14"/>
      <c r="X1108" s="14"/>
      <c r="Y1108" s="14"/>
      <c r="Z1108" s="14"/>
      <c r="AA1108" s="14"/>
      <c r="AB1108" s="14"/>
      <c r="AC1108" s="14"/>
      <c r="AD1108" s="14"/>
      <c r="AE1108" s="14"/>
      <c r="AT1108" s="255" t="s">
        <v>238</v>
      </c>
      <c r="AU1108" s="255" t="s">
        <v>78</v>
      </c>
      <c r="AV1108" s="14" t="s">
        <v>78</v>
      </c>
      <c r="AW1108" s="14" t="s">
        <v>31</v>
      </c>
      <c r="AX1108" s="14" t="s">
        <v>69</v>
      </c>
      <c r="AY1108" s="255" t="s">
        <v>225</v>
      </c>
    </row>
    <row r="1109" s="16" customFormat="1">
      <c r="A1109" s="16"/>
      <c r="B1109" s="267"/>
      <c r="C1109" s="268"/>
      <c r="D1109" s="233" t="s">
        <v>238</v>
      </c>
      <c r="E1109" s="269" t="s">
        <v>19</v>
      </c>
      <c r="F1109" s="270" t="s">
        <v>245</v>
      </c>
      <c r="G1109" s="268"/>
      <c r="H1109" s="271">
        <v>10.859999999999999</v>
      </c>
      <c r="I1109" s="272"/>
      <c r="J1109" s="268"/>
      <c r="K1109" s="268"/>
      <c r="L1109" s="273"/>
      <c r="M1109" s="274"/>
      <c r="N1109" s="275"/>
      <c r="O1109" s="275"/>
      <c r="P1109" s="275"/>
      <c r="Q1109" s="275"/>
      <c r="R1109" s="275"/>
      <c r="S1109" s="275"/>
      <c r="T1109" s="276"/>
      <c r="U1109" s="16"/>
      <c r="V1109" s="16"/>
      <c r="W1109" s="16"/>
      <c r="X1109" s="16"/>
      <c r="Y1109" s="16"/>
      <c r="Z1109" s="16"/>
      <c r="AA1109" s="16"/>
      <c r="AB1109" s="16"/>
      <c r="AC1109" s="16"/>
      <c r="AD1109" s="16"/>
      <c r="AE1109" s="16"/>
      <c r="AT1109" s="277" t="s">
        <v>238</v>
      </c>
      <c r="AU1109" s="277" t="s">
        <v>78</v>
      </c>
      <c r="AV1109" s="16" t="s">
        <v>232</v>
      </c>
      <c r="AW1109" s="16" t="s">
        <v>31</v>
      </c>
      <c r="AX1109" s="16" t="s">
        <v>76</v>
      </c>
      <c r="AY1109" s="277" t="s">
        <v>225</v>
      </c>
    </row>
    <row r="1110" s="2" customFormat="1" ht="16.5" customHeight="1">
      <c r="A1110" s="39"/>
      <c r="B1110" s="40"/>
      <c r="C1110" s="215" t="s">
        <v>1366</v>
      </c>
      <c r="D1110" s="215" t="s">
        <v>227</v>
      </c>
      <c r="E1110" s="216" t="s">
        <v>1367</v>
      </c>
      <c r="F1110" s="217" t="s">
        <v>1368</v>
      </c>
      <c r="G1110" s="218" t="s">
        <v>326</v>
      </c>
      <c r="H1110" s="219">
        <v>62.579999999999998</v>
      </c>
      <c r="I1110" s="220"/>
      <c r="J1110" s="221">
        <f>ROUND(I1110*H1110,2)</f>
        <v>0</v>
      </c>
      <c r="K1110" s="217" t="s">
        <v>249</v>
      </c>
      <c r="L1110" s="45"/>
      <c r="M1110" s="222" t="s">
        <v>19</v>
      </c>
      <c r="N1110" s="223" t="s">
        <v>40</v>
      </c>
      <c r="O1110" s="85"/>
      <c r="P1110" s="224">
        <f>O1110*H1110</f>
        <v>0</v>
      </c>
      <c r="Q1110" s="224">
        <v>0.001709216</v>
      </c>
      <c r="R1110" s="224">
        <f>Q1110*H1110</f>
        <v>0.10696273728</v>
      </c>
      <c r="S1110" s="224">
        <v>0</v>
      </c>
      <c r="T1110" s="225">
        <f>S1110*H1110</f>
        <v>0</v>
      </c>
      <c r="U1110" s="39"/>
      <c r="V1110" s="39"/>
      <c r="W1110" s="39"/>
      <c r="X1110" s="39"/>
      <c r="Y1110" s="39"/>
      <c r="Z1110" s="39"/>
      <c r="AA1110" s="39"/>
      <c r="AB1110" s="39"/>
      <c r="AC1110" s="39"/>
      <c r="AD1110" s="39"/>
      <c r="AE1110" s="39"/>
      <c r="AR1110" s="226" t="s">
        <v>347</v>
      </c>
      <c r="AT1110" s="226" t="s">
        <v>227</v>
      </c>
      <c r="AU1110" s="226" t="s">
        <v>78</v>
      </c>
      <c r="AY1110" s="18" t="s">
        <v>225</v>
      </c>
      <c r="BE1110" s="227">
        <f>IF(N1110="základní",J1110,0)</f>
        <v>0</v>
      </c>
      <c r="BF1110" s="227">
        <f>IF(N1110="snížená",J1110,0)</f>
        <v>0</v>
      </c>
      <c r="BG1110" s="227">
        <f>IF(N1110="zákl. přenesená",J1110,0)</f>
        <v>0</v>
      </c>
      <c r="BH1110" s="227">
        <f>IF(N1110="sníž. přenesená",J1110,0)</f>
        <v>0</v>
      </c>
      <c r="BI1110" s="227">
        <f>IF(N1110="nulová",J1110,0)</f>
        <v>0</v>
      </c>
      <c r="BJ1110" s="18" t="s">
        <v>76</v>
      </c>
      <c r="BK1110" s="227">
        <f>ROUND(I1110*H1110,2)</f>
        <v>0</v>
      </c>
      <c r="BL1110" s="18" t="s">
        <v>347</v>
      </c>
      <c r="BM1110" s="226" t="s">
        <v>1369</v>
      </c>
    </row>
    <row r="1111" s="2" customFormat="1">
      <c r="A1111" s="39"/>
      <c r="B1111" s="40"/>
      <c r="C1111" s="41"/>
      <c r="D1111" s="228" t="s">
        <v>234</v>
      </c>
      <c r="E1111" s="41"/>
      <c r="F1111" s="229" t="s">
        <v>1370</v>
      </c>
      <c r="G1111" s="41"/>
      <c r="H1111" s="41"/>
      <c r="I1111" s="230"/>
      <c r="J1111" s="41"/>
      <c r="K1111" s="41"/>
      <c r="L1111" s="45"/>
      <c r="M1111" s="231"/>
      <c r="N1111" s="232"/>
      <c r="O1111" s="85"/>
      <c r="P1111" s="85"/>
      <c r="Q1111" s="85"/>
      <c r="R1111" s="85"/>
      <c r="S1111" s="85"/>
      <c r="T1111" s="86"/>
      <c r="U1111" s="39"/>
      <c r="V1111" s="39"/>
      <c r="W1111" s="39"/>
      <c r="X1111" s="39"/>
      <c r="Y1111" s="39"/>
      <c r="Z1111" s="39"/>
      <c r="AA1111" s="39"/>
      <c r="AB1111" s="39"/>
      <c r="AC1111" s="39"/>
      <c r="AD1111" s="39"/>
      <c r="AE1111" s="39"/>
      <c r="AT1111" s="18" t="s">
        <v>234</v>
      </c>
      <c r="AU1111" s="18" t="s">
        <v>78</v>
      </c>
    </row>
    <row r="1112" s="14" customFormat="1">
      <c r="A1112" s="14"/>
      <c r="B1112" s="245"/>
      <c r="C1112" s="246"/>
      <c r="D1112" s="233" t="s">
        <v>238</v>
      </c>
      <c r="E1112" s="247" t="s">
        <v>19</v>
      </c>
      <c r="F1112" s="248" t="s">
        <v>120</v>
      </c>
      <c r="G1112" s="246"/>
      <c r="H1112" s="249">
        <v>53.329999999999998</v>
      </c>
      <c r="I1112" s="250"/>
      <c r="J1112" s="246"/>
      <c r="K1112" s="246"/>
      <c r="L1112" s="251"/>
      <c r="M1112" s="252"/>
      <c r="N1112" s="253"/>
      <c r="O1112" s="253"/>
      <c r="P1112" s="253"/>
      <c r="Q1112" s="253"/>
      <c r="R1112" s="253"/>
      <c r="S1112" s="253"/>
      <c r="T1112" s="254"/>
      <c r="U1112" s="14"/>
      <c r="V1112" s="14"/>
      <c r="W1112" s="14"/>
      <c r="X1112" s="14"/>
      <c r="Y1112" s="14"/>
      <c r="Z1112" s="14"/>
      <c r="AA1112" s="14"/>
      <c r="AB1112" s="14"/>
      <c r="AC1112" s="14"/>
      <c r="AD1112" s="14"/>
      <c r="AE1112" s="14"/>
      <c r="AT1112" s="255" t="s">
        <v>238</v>
      </c>
      <c r="AU1112" s="255" t="s">
        <v>78</v>
      </c>
      <c r="AV1112" s="14" t="s">
        <v>78</v>
      </c>
      <c r="AW1112" s="14" t="s">
        <v>31</v>
      </c>
      <c r="AX1112" s="14" t="s">
        <v>69</v>
      </c>
      <c r="AY1112" s="255" t="s">
        <v>225</v>
      </c>
    </row>
    <row r="1113" s="14" customFormat="1">
      <c r="A1113" s="14"/>
      <c r="B1113" s="245"/>
      <c r="C1113" s="246"/>
      <c r="D1113" s="233" t="s">
        <v>238</v>
      </c>
      <c r="E1113" s="247" t="s">
        <v>19</v>
      </c>
      <c r="F1113" s="248" t="s">
        <v>121</v>
      </c>
      <c r="G1113" s="246"/>
      <c r="H1113" s="249">
        <v>9.25</v>
      </c>
      <c r="I1113" s="250"/>
      <c r="J1113" s="246"/>
      <c r="K1113" s="246"/>
      <c r="L1113" s="251"/>
      <c r="M1113" s="252"/>
      <c r="N1113" s="253"/>
      <c r="O1113" s="253"/>
      <c r="P1113" s="253"/>
      <c r="Q1113" s="253"/>
      <c r="R1113" s="253"/>
      <c r="S1113" s="253"/>
      <c r="T1113" s="254"/>
      <c r="U1113" s="14"/>
      <c r="V1113" s="14"/>
      <c r="W1113" s="14"/>
      <c r="X1113" s="14"/>
      <c r="Y1113" s="14"/>
      <c r="Z1113" s="14"/>
      <c r="AA1113" s="14"/>
      <c r="AB1113" s="14"/>
      <c r="AC1113" s="14"/>
      <c r="AD1113" s="14"/>
      <c r="AE1113" s="14"/>
      <c r="AT1113" s="255" t="s">
        <v>238</v>
      </c>
      <c r="AU1113" s="255" t="s">
        <v>78</v>
      </c>
      <c r="AV1113" s="14" t="s">
        <v>78</v>
      </c>
      <c r="AW1113" s="14" t="s">
        <v>31</v>
      </c>
      <c r="AX1113" s="14" t="s">
        <v>69</v>
      </c>
      <c r="AY1113" s="255" t="s">
        <v>225</v>
      </c>
    </row>
    <row r="1114" s="16" customFormat="1">
      <c r="A1114" s="16"/>
      <c r="B1114" s="267"/>
      <c r="C1114" s="268"/>
      <c r="D1114" s="233" t="s">
        <v>238</v>
      </c>
      <c r="E1114" s="269" t="s">
        <v>19</v>
      </c>
      <c r="F1114" s="270" t="s">
        <v>245</v>
      </c>
      <c r="G1114" s="268"/>
      <c r="H1114" s="271">
        <v>62.579999999999998</v>
      </c>
      <c r="I1114" s="272"/>
      <c r="J1114" s="268"/>
      <c r="K1114" s="268"/>
      <c r="L1114" s="273"/>
      <c r="M1114" s="274"/>
      <c r="N1114" s="275"/>
      <c r="O1114" s="275"/>
      <c r="P1114" s="275"/>
      <c r="Q1114" s="275"/>
      <c r="R1114" s="275"/>
      <c r="S1114" s="275"/>
      <c r="T1114" s="276"/>
      <c r="U1114" s="16"/>
      <c r="V1114" s="16"/>
      <c r="W1114" s="16"/>
      <c r="X1114" s="16"/>
      <c r="Y1114" s="16"/>
      <c r="Z1114" s="16"/>
      <c r="AA1114" s="16"/>
      <c r="AB1114" s="16"/>
      <c r="AC1114" s="16"/>
      <c r="AD1114" s="16"/>
      <c r="AE1114" s="16"/>
      <c r="AT1114" s="277" t="s">
        <v>238</v>
      </c>
      <c r="AU1114" s="277" t="s">
        <v>78</v>
      </c>
      <c r="AV1114" s="16" t="s">
        <v>232</v>
      </c>
      <c r="AW1114" s="16" t="s">
        <v>31</v>
      </c>
      <c r="AX1114" s="16" t="s">
        <v>76</v>
      </c>
      <c r="AY1114" s="277" t="s">
        <v>225</v>
      </c>
    </row>
    <row r="1115" s="2" customFormat="1" ht="24.15" customHeight="1">
      <c r="A1115" s="39"/>
      <c r="B1115" s="40"/>
      <c r="C1115" s="215" t="s">
        <v>1371</v>
      </c>
      <c r="D1115" s="215" t="s">
        <v>227</v>
      </c>
      <c r="E1115" s="216" t="s">
        <v>1372</v>
      </c>
      <c r="F1115" s="217" t="s">
        <v>1373</v>
      </c>
      <c r="G1115" s="218" t="s">
        <v>1132</v>
      </c>
      <c r="H1115" s="219">
        <v>88</v>
      </c>
      <c r="I1115" s="220"/>
      <c r="J1115" s="221">
        <f>ROUND(I1115*H1115,2)</f>
        <v>0</v>
      </c>
      <c r="K1115" s="217" t="s">
        <v>249</v>
      </c>
      <c r="L1115" s="45"/>
      <c r="M1115" s="222" t="s">
        <v>19</v>
      </c>
      <c r="N1115" s="223" t="s">
        <v>40</v>
      </c>
      <c r="O1115" s="85"/>
      <c r="P1115" s="224">
        <f>O1115*H1115</f>
        <v>0</v>
      </c>
      <c r="Q1115" s="224">
        <v>0</v>
      </c>
      <c r="R1115" s="224">
        <f>Q1115*H1115</f>
        <v>0</v>
      </c>
      <c r="S1115" s="224">
        <v>0</v>
      </c>
      <c r="T1115" s="225">
        <f>S1115*H1115</f>
        <v>0</v>
      </c>
      <c r="U1115" s="39"/>
      <c r="V1115" s="39"/>
      <c r="W1115" s="39"/>
      <c r="X1115" s="39"/>
      <c r="Y1115" s="39"/>
      <c r="Z1115" s="39"/>
      <c r="AA1115" s="39"/>
      <c r="AB1115" s="39"/>
      <c r="AC1115" s="39"/>
      <c r="AD1115" s="39"/>
      <c r="AE1115" s="39"/>
      <c r="AR1115" s="226" t="s">
        <v>347</v>
      </c>
      <c r="AT1115" s="226" t="s">
        <v>227</v>
      </c>
      <c r="AU1115" s="226" t="s">
        <v>78</v>
      </c>
      <c r="AY1115" s="18" t="s">
        <v>225</v>
      </c>
      <c r="BE1115" s="227">
        <f>IF(N1115="základní",J1115,0)</f>
        <v>0</v>
      </c>
      <c r="BF1115" s="227">
        <f>IF(N1115="snížená",J1115,0)</f>
        <v>0</v>
      </c>
      <c r="BG1115" s="227">
        <f>IF(N1115="zákl. přenesená",J1115,0)</f>
        <v>0</v>
      </c>
      <c r="BH1115" s="227">
        <f>IF(N1115="sníž. přenesená",J1115,0)</f>
        <v>0</v>
      </c>
      <c r="BI1115" s="227">
        <f>IF(N1115="nulová",J1115,0)</f>
        <v>0</v>
      </c>
      <c r="BJ1115" s="18" t="s">
        <v>76</v>
      </c>
      <c r="BK1115" s="227">
        <f>ROUND(I1115*H1115,2)</f>
        <v>0</v>
      </c>
      <c r="BL1115" s="18" t="s">
        <v>347</v>
      </c>
      <c r="BM1115" s="226" t="s">
        <v>1374</v>
      </c>
    </row>
    <row r="1116" s="2" customFormat="1">
      <c r="A1116" s="39"/>
      <c r="B1116" s="40"/>
      <c r="C1116" s="41"/>
      <c r="D1116" s="228" t="s">
        <v>234</v>
      </c>
      <c r="E1116" s="41"/>
      <c r="F1116" s="229" t="s">
        <v>1375</v>
      </c>
      <c r="G1116" s="41"/>
      <c r="H1116" s="41"/>
      <c r="I1116" s="230"/>
      <c r="J1116" s="41"/>
      <c r="K1116" s="41"/>
      <c r="L1116" s="45"/>
      <c r="M1116" s="231"/>
      <c r="N1116" s="232"/>
      <c r="O1116" s="85"/>
      <c r="P1116" s="85"/>
      <c r="Q1116" s="85"/>
      <c r="R1116" s="85"/>
      <c r="S1116" s="85"/>
      <c r="T1116" s="86"/>
      <c r="U1116" s="39"/>
      <c r="V1116" s="39"/>
      <c r="W1116" s="39"/>
      <c r="X1116" s="39"/>
      <c r="Y1116" s="39"/>
      <c r="Z1116" s="39"/>
      <c r="AA1116" s="39"/>
      <c r="AB1116" s="39"/>
      <c r="AC1116" s="39"/>
      <c r="AD1116" s="39"/>
      <c r="AE1116" s="39"/>
      <c r="AT1116" s="18" t="s">
        <v>234</v>
      </c>
      <c r="AU1116" s="18" t="s">
        <v>78</v>
      </c>
    </row>
    <row r="1117" s="13" customFormat="1">
      <c r="A1117" s="13"/>
      <c r="B1117" s="235"/>
      <c r="C1117" s="236"/>
      <c r="D1117" s="233" t="s">
        <v>238</v>
      </c>
      <c r="E1117" s="237" t="s">
        <v>19</v>
      </c>
      <c r="F1117" s="238" t="s">
        <v>1376</v>
      </c>
      <c r="G1117" s="236"/>
      <c r="H1117" s="237" t="s">
        <v>19</v>
      </c>
      <c r="I1117" s="239"/>
      <c r="J1117" s="236"/>
      <c r="K1117" s="236"/>
      <c r="L1117" s="240"/>
      <c r="M1117" s="241"/>
      <c r="N1117" s="242"/>
      <c r="O1117" s="242"/>
      <c r="P1117" s="242"/>
      <c r="Q1117" s="242"/>
      <c r="R1117" s="242"/>
      <c r="S1117" s="242"/>
      <c r="T1117" s="243"/>
      <c r="U1117" s="13"/>
      <c r="V1117" s="13"/>
      <c r="W1117" s="13"/>
      <c r="X1117" s="13"/>
      <c r="Y1117" s="13"/>
      <c r="Z1117" s="13"/>
      <c r="AA1117" s="13"/>
      <c r="AB1117" s="13"/>
      <c r="AC1117" s="13"/>
      <c r="AD1117" s="13"/>
      <c r="AE1117" s="13"/>
      <c r="AT1117" s="244" t="s">
        <v>238</v>
      </c>
      <c r="AU1117" s="244" t="s">
        <v>78</v>
      </c>
      <c r="AV1117" s="13" t="s">
        <v>76</v>
      </c>
      <c r="AW1117" s="13" t="s">
        <v>31</v>
      </c>
      <c r="AX1117" s="13" t="s">
        <v>69</v>
      </c>
      <c r="AY1117" s="244" t="s">
        <v>225</v>
      </c>
    </row>
    <row r="1118" s="13" customFormat="1">
      <c r="A1118" s="13"/>
      <c r="B1118" s="235"/>
      <c r="C1118" s="236"/>
      <c r="D1118" s="233" t="s">
        <v>238</v>
      </c>
      <c r="E1118" s="237" t="s">
        <v>19</v>
      </c>
      <c r="F1118" s="238" t="s">
        <v>239</v>
      </c>
      <c r="G1118" s="236"/>
      <c r="H1118" s="237" t="s">
        <v>19</v>
      </c>
      <c r="I1118" s="239"/>
      <c r="J1118" s="236"/>
      <c r="K1118" s="236"/>
      <c r="L1118" s="240"/>
      <c r="M1118" s="241"/>
      <c r="N1118" s="242"/>
      <c r="O1118" s="242"/>
      <c r="P1118" s="242"/>
      <c r="Q1118" s="242"/>
      <c r="R1118" s="242"/>
      <c r="S1118" s="242"/>
      <c r="T1118" s="243"/>
      <c r="U1118" s="13"/>
      <c r="V1118" s="13"/>
      <c r="W1118" s="13"/>
      <c r="X1118" s="13"/>
      <c r="Y1118" s="13"/>
      <c r="Z1118" s="13"/>
      <c r="AA1118" s="13"/>
      <c r="AB1118" s="13"/>
      <c r="AC1118" s="13"/>
      <c r="AD1118" s="13"/>
      <c r="AE1118" s="13"/>
      <c r="AT1118" s="244" t="s">
        <v>238</v>
      </c>
      <c r="AU1118" s="244" t="s">
        <v>78</v>
      </c>
      <c r="AV1118" s="13" t="s">
        <v>76</v>
      </c>
      <c r="AW1118" s="13" t="s">
        <v>31</v>
      </c>
      <c r="AX1118" s="13" t="s">
        <v>69</v>
      </c>
      <c r="AY1118" s="244" t="s">
        <v>225</v>
      </c>
    </row>
    <row r="1119" s="14" customFormat="1">
      <c r="A1119" s="14"/>
      <c r="B1119" s="245"/>
      <c r="C1119" s="246"/>
      <c r="D1119" s="233" t="s">
        <v>238</v>
      </c>
      <c r="E1119" s="247" t="s">
        <v>19</v>
      </c>
      <c r="F1119" s="248" t="s">
        <v>1377</v>
      </c>
      <c r="G1119" s="246"/>
      <c r="H1119" s="249">
        <v>30</v>
      </c>
      <c r="I1119" s="250"/>
      <c r="J1119" s="246"/>
      <c r="K1119" s="246"/>
      <c r="L1119" s="251"/>
      <c r="M1119" s="252"/>
      <c r="N1119" s="253"/>
      <c r="O1119" s="253"/>
      <c r="P1119" s="253"/>
      <c r="Q1119" s="253"/>
      <c r="R1119" s="253"/>
      <c r="S1119" s="253"/>
      <c r="T1119" s="254"/>
      <c r="U1119" s="14"/>
      <c r="V1119" s="14"/>
      <c r="W1119" s="14"/>
      <c r="X1119" s="14"/>
      <c r="Y1119" s="14"/>
      <c r="Z1119" s="14"/>
      <c r="AA1119" s="14"/>
      <c r="AB1119" s="14"/>
      <c r="AC1119" s="14"/>
      <c r="AD1119" s="14"/>
      <c r="AE1119" s="14"/>
      <c r="AT1119" s="255" t="s">
        <v>238</v>
      </c>
      <c r="AU1119" s="255" t="s">
        <v>78</v>
      </c>
      <c r="AV1119" s="14" t="s">
        <v>78</v>
      </c>
      <c r="AW1119" s="14" t="s">
        <v>31</v>
      </c>
      <c r="AX1119" s="14" t="s">
        <v>69</v>
      </c>
      <c r="AY1119" s="255" t="s">
        <v>225</v>
      </c>
    </row>
    <row r="1120" s="14" customFormat="1">
      <c r="A1120" s="14"/>
      <c r="B1120" s="245"/>
      <c r="C1120" s="246"/>
      <c r="D1120" s="233" t="s">
        <v>238</v>
      </c>
      <c r="E1120" s="247" t="s">
        <v>19</v>
      </c>
      <c r="F1120" s="248" t="s">
        <v>1378</v>
      </c>
      <c r="G1120" s="246"/>
      <c r="H1120" s="249">
        <v>2</v>
      </c>
      <c r="I1120" s="250"/>
      <c r="J1120" s="246"/>
      <c r="K1120" s="246"/>
      <c r="L1120" s="251"/>
      <c r="M1120" s="252"/>
      <c r="N1120" s="253"/>
      <c r="O1120" s="253"/>
      <c r="P1120" s="253"/>
      <c r="Q1120" s="253"/>
      <c r="R1120" s="253"/>
      <c r="S1120" s="253"/>
      <c r="T1120" s="254"/>
      <c r="U1120" s="14"/>
      <c r="V1120" s="14"/>
      <c r="W1120" s="14"/>
      <c r="X1120" s="14"/>
      <c r="Y1120" s="14"/>
      <c r="Z1120" s="14"/>
      <c r="AA1120" s="14"/>
      <c r="AB1120" s="14"/>
      <c r="AC1120" s="14"/>
      <c r="AD1120" s="14"/>
      <c r="AE1120" s="14"/>
      <c r="AT1120" s="255" t="s">
        <v>238</v>
      </c>
      <c r="AU1120" s="255" t="s">
        <v>78</v>
      </c>
      <c r="AV1120" s="14" t="s">
        <v>78</v>
      </c>
      <c r="AW1120" s="14" t="s">
        <v>31</v>
      </c>
      <c r="AX1120" s="14" t="s">
        <v>69</v>
      </c>
      <c r="AY1120" s="255" t="s">
        <v>225</v>
      </c>
    </row>
    <row r="1121" s="14" customFormat="1">
      <c r="A1121" s="14"/>
      <c r="B1121" s="245"/>
      <c r="C1121" s="246"/>
      <c r="D1121" s="233" t="s">
        <v>238</v>
      </c>
      <c r="E1121" s="247" t="s">
        <v>19</v>
      </c>
      <c r="F1121" s="248" t="s">
        <v>1379</v>
      </c>
      <c r="G1121" s="246"/>
      <c r="H1121" s="249">
        <v>2</v>
      </c>
      <c r="I1121" s="250"/>
      <c r="J1121" s="246"/>
      <c r="K1121" s="246"/>
      <c r="L1121" s="251"/>
      <c r="M1121" s="252"/>
      <c r="N1121" s="253"/>
      <c r="O1121" s="253"/>
      <c r="P1121" s="253"/>
      <c r="Q1121" s="253"/>
      <c r="R1121" s="253"/>
      <c r="S1121" s="253"/>
      <c r="T1121" s="254"/>
      <c r="U1121" s="14"/>
      <c r="V1121" s="14"/>
      <c r="W1121" s="14"/>
      <c r="X1121" s="14"/>
      <c r="Y1121" s="14"/>
      <c r="Z1121" s="14"/>
      <c r="AA1121" s="14"/>
      <c r="AB1121" s="14"/>
      <c r="AC1121" s="14"/>
      <c r="AD1121" s="14"/>
      <c r="AE1121" s="14"/>
      <c r="AT1121" s="255" t="s">
        <v>238</v>
      </c>
      <c r="AU1121" s="255" t="s">
        <v>78</v>
      </c>
      <c r="AV1121" s="14" t="s">
        <v>78</v>
      </c>
      <c r="AW1121" s="14" t="s">
        <v>31</v>
      </c>
      <c r="AX1121" s="14" t="s">
        <v>69</v>
      </c>
      <c r="AY1121" s="255" t="s">
        <v>225</v>
      </c>
    </row>
    <row r="1122" s="14" customFormat="1">
      <c r="A1122" s="14"/>
      <c r="B1122" s="245"/>
      <c r="C1122" s="246"/>
      <c r="D1122" s="233" t="s">
        <v>238</v>
      </c>
      <c r="E1122" s="247" t="s">
        <v>19</v>
      </c>
      <c r="F1122" s="248" t="s">
        <v>1380</v>
      </c>
      <c r="G1122" s="246"/>
      <c r="H1122" s="249">
        <v>14</v>
      </c>
      <c r="I1122" s="250"/>
      <c r="J1122" s="246"/>
      <c r="K1122" s="246"/>
      <c r="L1122" s="251"/>
      <c r="M1122" s="252"/>
      <c r="N1122" s="253"/>
      <c r="O1122" s="253"/>
      <c r="P1122" s="253"/>
      <c r="Q1122" s="253"/>
      <c r="R1122" s="253"/>
      <c r="S1122" s="253"/>
      <c r="T1122" s="254"/>
      <c r="U1122" s="14"/>
      <c r="V1122" s="14"/>
      <c r="W1122" s="14"/>
      <c r="X1122" s="14"/>
      <c r="Y1122" s="14"/>
      <c r="Z1122" s="14"/>
      <c r="AA1122" s="14"/>
      <c r="AB1122" s="14"/>
      <c r="AC1122" s="14"/>
      <c r="AD1122" s="14"/>
      <c r="AE1122" s="14"/>
      <c r="AT1122" s="255" t="s">
        <v>238</v>
      </c>
      <c r="AU1122" s="255" t="s">
        <v>78</v>
      </c>
      <c r="AV1122" s="14" t="s">
        <v>78</v>
      </c>
      <c r="AW1122" s="14" t="s">
        <v>31</v>
      </c>
      <c r="AX1122" s="14" t="s">
        <v>69</v>
      </c>
      <c r="AY1122" s="255" t="s">
        <v>225</v>
      </c>
    </row>
    <row r="1123" s="14" customFormat="1">
      <c r="A1123" s="14"/>
      <c r="B1123" s="245"/>
      <c r="C1123" s="246"/>
      <c r="D1123" s="233" t="s">
        <v>238</v>
      </c>
      <c r="E1123" s="247" t="s">
        <v>19</v>
      </c>
      <c r="F1123" s="248" t="s">
        <v>1381</v>
      </c>
      <c r="G1123" s="246"/>
      <c r="H1123" s="249">
        <v>4</v>
      </c>
      <c r="I1123" s="250"/>
      <c r="J1123" s="246"/>
      <c r="K1123" s="246"/>
      <c r="L1123" s="251"/>
      <c r="M1123" s="252"/>
      <c r="N1123" s="253"/>
      <c r="O1123" s="253"/>
      <c r="P1123" s="253"/>
      <c r="Q1123" s="253"/>
      <c r="R1123" s="253"/>
      <c r="S1123" s="253"/>
      <c r="T1123" s="254"/>
      <c r="U1123" s="14"/>
      <c r="V1123" s="14"/>
      <c r="W1123" s="14"/>
      <c r="X1123" s="14"/>
      <c r="Y1123" s="14"/>
      <c r="Z1123" s="14"/>
      <c r="AA1123" s="14"/>
      <c r="AB1123" s="14"/>
      <c r="AC1123" s="14"/>
      <c r="AD1123" s="14"/>
      <c r="AE1123" s="14"/>
      <c r="AT1123" s="255" t="s">
        <v>238</v>
      </c>
      <c r="AU1123" s="255" t="s">
        <v>78</v>
      </c>
      <c r="AV1123" s="14" t="s">
        <v>78</v>
      </c>
      <c r="AW1123" s="14" t="s">
        <v>31</v>
      </c>
      <c r="AX1123" s="14" t="s">
        <v>69</v>
      </c>
      <c r="AY1123" s="255" t="s">
        <v>225</v>
      </c>
    </row>
    <row r="1124" s="14" customFormat="1">
      <c r="A1124" s="14"/>
      <c r="B1124" s="245"/>
      <c r="C1124" s="246"/>
      <c r="D1124" s="233" t="s">
        <v>238</v>
      </c>
      <c r="E1124" s="247" t="s">
        <v>19</v>
      </c>
      <c r="F1124" s="248" t="s">
        <v>1382</v>
      </c>
      <c r="G1124" s="246"/>
      <c r="H1124" s="249">
        <v>8</v>
      </c>
      <c r="I1124" s="250"/>
      <c r="J1124" s="246"/>
      <c r="K1124" s="246"/>
      <c r="L1124" s="251"/>
      <c r="M1124" s="252"/>
      <c r="N1124" s="253"/>
      <c r="O1124" s="253"/>
      <c r="P1124" s="253"/>
      <c r="Q1124" s="253"/>
      <c r="R1124" s="253"/>
      <c r="S1124" s="253"/>
      <c r="T1124" s="254"/>
      <c r="U1124" s="14"/>
      <c r="V1124" s="14"/>
      <c r="W1124" s="14"/>
      <c r="X1124" s="14"/>
      <c r="Y1124" s="14"/>
      <c r="Z1124" s="14"/>
      <c r="AA1124" s="14"/>
      <c r="AB1124" s="14"/>
      <c r="AC1124" s="14"/>
      <c r="AD1124" s="14"/>
      <c r="AE1124" s="14"/>
      <c r="AT1124" s="255" t="s">
        <v>238</v>
      </c>
      <c r="AU1124" s="255" t="s">
        <v>78</v>
      </c>
      <c r="AV1124" s="14" t="s">
        <v>78</v>
      </c>
      <c r="AW1124" s="14" t="s">
        <v>31</v>
      </c>
      <c r="AX1124" s="14" t="s">
        <v>69</v>
      </c>
      <c r="AY1124" s="255" t="s">
        <v>225</v>
      </c>
    </row>
    <row r="1125" s="14" customFormat="1">
      <c r="A1125" s="14"/>
      <c r="B1125" s="245"/>
      <c r="C1125" s="246"/>
      <c r="D1125" s="233" t="s">
        <v>238</v>
      </c>
      <c r="E1125" s="247" t="s">
        <v>19</v>
      </c>
      <c r="F1125" s="248" t="s">
        <v>1383</v>
      </c>
      <c r="G1125" s="246"/>
      <c r="H1125" s="249">
        <v>4</v>
      </c>
      <c r="I1125" s="250"/>
      <c r="J1125" s="246"/>
      <c r="K1125" s="246"/>
      <c r="L1125" s="251"/>
      <c r="M1125" s="252"/>
      <c r="N1125" s="253"/>
      <c r="O1125" s="253"/>
      <c r="P1125" s="253"/>
      <c r="Q1125" s="253"/>
      <c r="R1125" s="253"/>
      <c r="S1125" s="253"/>
      <c r="T1125" s="254"/>
      <c r="U1125" s="14"/>
      <c r="V1125" s="14"/>
      <c r="W1125" s="14"/>
      <c r="X1125" s="14"/>
      <c r="Y1125" s="14"/>
      <c r="Z1125" s="14"/>
      <c r="AA1125" s="14"/>
      <c r="AB1125" s="14"/>
      <c r="AC1125" s="14"/>
      <c r="AD1125" s="14"/>
      <c r="AE1125" s="14"/>
      <c r="AT1125" s="255" t="s">
        <v>238</v>
      </c>
      <c r="AU1125" s="255" t="s">
        <v>78</v>
      </c>
      <c r="AV1125" s="14" t="s">
        <v>78</v>
      </c>
      <c r="AW1125" s="14" t="s">
        <v>31</v>
      </c>
      <c r="AX1125" s="14" t="s">
        <v>69</v>
      </c>
      <c r="AY1125" s="255" t="s">
        <v>225</v>
      </c>
    </row>
    <row r="1126" s="14" customFormat="1">
      <c r="A1126" s="14"/>
      <c r="B1126" s="245"/>
      <c r="C1126" s="246"/>
      <c r="D1126" s="233" t="s">
        <v>238</v>
      </c>
      <c r="E1126" s="247" t="s">
        <v>19</v>
      </c>
      <c r="F1126" s="248" t="s">
        <v>1384</v>
      </c>
      <c r="G1126" s="246"/>
      <c r="H1126" s="249">
        <v>2</v>
      </c>
      <c r="I1126" s="250"/>
      <c r="J1126" s="246"/>
      <c r="K1126" s="246"/>
      <c r="L1126" s="251"/>
      <c r="M1126" s="252"/>
      <c r="N1126" s="253"/>
      <c r="O1126" s="253"/>
      <c r="P1126" s="253"/>
      <c r="Q1126" s="253"/>
      <c r="R1126" s="253"/>
      <c r="S1126" s="253"/>
      <c r="T1126" s="254"/>
      <c r="U1126" s="14"/>
      <c r="V1126" s="14"/>
      <c r="W1126" s="14"/>
      <c r="X1126" s="14"/>
      <c r="Y1126" s="14"/>
      <c r="Z1126" s="14"/>
      <c r="AA1126" s="14"/>
      <c r="AB1126" s="14"/>
      <c r="AC1126" s="14"/>
      <c r="AD1126" s="14"/>
      <c r="AE1126" s="14"/>
      <c r="AT1126" s="255" t="s">
        <v>238</v>
      </c>
      <c r="AU1126" s="255" t="s">
        <v>78</v>
      </c>
      <c r="AV1126" s="14" t="s">
        <v>78</v>
      </c>
      <c r="AW1126" s="14" t="s">
        <v>31</v>
      </c>
      <c r="AX1126" s="14" t="s">
        <v>69</v>
      </c>
      <c r="AY1126" s="255" t="s">
        <v>225</v>
      </c>
    </row>
    <row r="1127" s="14" customFormat="1">
      <c r="A1127" s="14"/>
      <c r="B1127" s="245"/>
      <c r="C1127" s="246"/>
      <c r="D1127" s="233" t="s">
        <v>238</v>
      </c>
      <c r="E1127" s="247" t="s">
        <v>19</v>
      </c>
      <c r="F1127" s="248" t="s">
        <v>1385</v>
      </c>
      <c r="G1127" s="246"/>
      <c r="H1127" s="249">
        <v>4</v>
      </c>
      <c r="I1127" s="250"/>
      <c r="J1127" s="246"/>
      <c r="K1127" s="246"/>
      <c r="L1127" s="251"/>
      <c r="M1127" s="252"/>
      <c r="N1127" s="253"/>
      <c r="O1127" s="253"/>
      <c r="P1127" s="253"/>
      <c r="Q1127" s="253"/>
      <c r="R1127" s="253"/>
      <c r="S1127" s="253"/>
      <c r="T1127" s="254"/>
      <c r="U1127" s="14"/>
      <c r="V1127" s="14"/>
      <c r="W1127" s="14"/>
      <c r="X1127" s="14"/>
      <c r="Y1127" s="14"/>
      <c r="Z1127" s="14"/>
      <c r="AA1127" s="14"/>
      <c r="AB1127" s="14"/>
      <c r="AC1127" s="14"/>
      <c r="AD1127" s="14"/>
      <c r="AE1127" s="14"/>
      <c r="AT1127" s="255" t="s">
        <v>238</v>
      </c>
      <c r="AU1127" s="255" t="s">
        <v>78</v>
      </c>
      <c r="AV1127" s="14" t="s">
        <v>78</v>
      </c>
      <c r="AW1127" s="14" t="s">
        <v>31</v>
      </c>
      <c r="AX1127" s="14" t="s">
        <v>69</v>
      </c>
      <c r="AY1127" s="255" t="s">
        <v>225</v>
      </c>
    </row>
    <row r="1128" s="14" customFormat="1">
      <c r="A1128" s="14"/>
      <c r="B1128" s="245"/>
      <c r="C1128" s="246"/>
      <c r="D1128" s="233" t="s">
        <v>238</v>
      </c>
      <c r="E1128" s="247" t="s">
        <v>19</v>
      </c>
      <c r="F1128" s="248" t="s">
        <v>1386</v>
      </c>
      <c r="G1128" s="246"/>
      <c r="H1128" s="249">
        <v>2</v>
      </c>
      <c r="I1128" s="250"/>
      <c r="J1128" s="246"/>
      <c r="K1128" s="246"/>
      <c r="L1128" s="251"/>
      <c r="M1128" s="252"/>
      <c r="N1128" s="253"/>
      <c r="O1128" s="253"/>
      <c r="P1128" s="253"/>
      <c r="Q1128" s="253"/>
      <c r="R1128" s="253"/>
      <c r="S1128" s="253"/>
      <c r="T1128" s="254"/>
      <c r="U1128" s="14"/>
      <c r="V1128" s="14"/>
      <c r="W1128" s="14"/>
      <c r="X1128" s="14"/>
      <c r="Y1128" s="14"/>
      <c r="Z1128" s="14"/>
      <c r="AA1128" s="14"/>
      <c r="AB1128" s="14"/>
      <c r="AC1128" s="14"/>
      <c r="AD1128" s="14"/>
      <c r="AE1128" s="14"/>
      <c r="AT1128" s="255" t="s">
        <v>238</v>
      </c>
      <c r="AU1128" s="255" t="s">
        <v>78</v>
      </c>
      <c r="AV1128" s="14" t="s">
        <v>78</v>
      </c>
      <c r="AW1128" s="14" t="s">
        <v>31</v>
      </c>
      <c r="AX1128" s="14" t="s">
        <v>69</v>
      </c>
      <c r="AY1128" s="255" t="s">
        <v>225</v>
      </c>
    </row>
    <row r="1129" s="14" customFormat="1">
      <c r="A1129" s="14"/>
      <c r="B1129" s="245"/>
      <c r="C1129" s="246"/>
      <c r="D1129" s="233" t="s">
        <v>238</v>
      </c>
      <c r="E1129" s="247" t="s">
        <v>19</v>
      </c>
      <c r="F1129" s="248" t="s">
        <v>1387</v>
      </c>
      <c r="G1129" s="246"/>
      <c r="H1129" s="249">
        <v>4</v>
      </c>
      <c r="I1129" s="250"/>
      <c r="J1129" s="246"/>
      <c r="K1129" s="246"/>
      <c r="L1129" s="251"/>
      <c r="M1129" s="252"/>
      <c r="N1129" s="253"/>
      <c r="O1129" s="253"/>
      <c r="P1129" s="253"/>
      <c r="Q1129" s="253"/>
      <c r="R1129" s="253"/>
      <c r="S1129" s="253"/>
      <c r="T1129" s="254"/>
      <c r="U1129" s="14"/>
      <c r="V1129" s="14"/>
      <c r="W1129" s="14"/>
      <c r="X1129" s="14"/>
      <c r="Y1129" s="14"/>
      <c r="Z1129" s="14"/>
      <c r="AA1129" s="14"/>
      <c r="AB1129" s="14"/>
      <c r="AC1129" s="14"/>
      <c r="AD1129" s="14"/>
      <c r="AE1129" s="14"/>
      <c r="AT1129" s="255" t="s">
        <v>238</v>
      </c>
      <c r="AU1129" s="255" t="s">
        <v>78</v>
      </c>
      <c r="AV1129" s="14" t="s">
        <v>78</v>
      </c>
      <c r="AW1129" s="14" t="s">
        <v>31</v>
      </c>
      <c r="AX1129" s="14" t="s">
        <v>69</v>
      </c>
      <c r="AY1129" s="255" t="s">
        <v>225</v>
      </c>
    </row>
    <row r="1130" s="13" customFormat="1">
      <c r="A1130" s="13"/>
      <c r="B1130" s="235"/>
      <c r="C1130" s="236"/>
      <c r="D1130" s="233" t="s">
        <v>238</v>
      </c>
      <c r="E1130" s="237" t="s">
        <v>19</v>
      </c>
      <c r="F1130" s="238" t="s">
        <v>241</v>
      </c>
      <c r="G1130" s="236"/>
      <c r="H1130" s="237" t="s">
        <v>19</v>
      </c>
      <c r="I1130" s="239"/>
      <c r="J1130" s="236"/>
      <c r="K1130" s="236"/>
      <c r="L1130" s="240"/>
      <c r="M1130" s="241"/>
      <c r="N1130" s="242"/>
      <c r="O1130" s="242"/>
      <c r="P1130" s="242"/>
      <c r="Q1130" s="242"/>
      <c r="R1130" s="242"/>
      <c r="S1130" s="242"/>
      <c r="T1130" s="243"/>
      <c r="U1130" s="13"/>
      <c r="V1130" s="13"/>
      <c r="W1130" s="13"/>
      <c r="X1130" s="13"/>
      <c r="Y1130" s="13"/>
      <c r="Z1130" s="13"/>
      <c r="AA1130" s="13"/>
      <c r="AB1130" s="13"/>
      <c r="AC1130" s="13"/>
      <c r="AD1130" s="13"/>
      <c r="AE1130" s="13"/>
      <c r="AT1130" s="244" t="s">
        <v>238</v>
      </c>
      <c r="AU1130" s="244" t="s">
        <v>78</v>
      </c>
      <c r="AV1130" s="13" t="s">
        <v>76</v>
      </c>
      <c r="AW1130" s="13" t="s">
        <v>31</v>
      </c>
      <c r="AX1130" s="13" t="s">
        <v>69</v>
      </c>
      <c r="AY1130" s="244" t="s">
        <v>225</v>
      </c>
    </row>
    <row r="1131" s="14" customFormat="1">
      <c r="A1131" s="14"/>
      <c r="B1131" s="245"/>
      <c r="C1131" s="246"/>
      <c r="D1131" s="233" t="s">
        <v>238</v>
      </c>
      <c r="E1131" s="247" t="s">
        <v>19</v>
      </c>
      <c r="F1131" s="248" t="s">
        <v>1388</v>
      </c>
      <c r="G1131" s="246"/>
      <c r="H1131" s="249">
        <v>2</v>
      </c>
      <c r="I1131" s="250"/>
      <c r="J1131" s="246"/>
      <c r="K1131" s="246"/>
      <c r="L1131" s="251"/>
      <c r="M1131" s="252"/>
      <c r="N1131" s="253"/>
      <c r="O1131" s="253"/>
      <c r="P1131" s="253"/>
      <c r="Q1131" s="253"/>
      <c r="R1131" s="253"/>
      <c r="S1131" s="253"/>
      <c r="T1131" s="254"/>
      <c r="U1131" s="14"/>
      <c r="V1131" s="14"/>
      <c r="W1131" s="14"/>
      <c r="X1131" s="14"/>
      <c r="Y1131" s="14"/>
      <c r="Z1131" s="14"/>
      <c r="AA1131" s="14"/>
      <c r="AB1131" s="14"/>
      <c r="AC1131" s="14"/>
      <c r="AD1131" s="14"/>
      <c r="AE1131" s="14"/>
      <c r="AT1131" s="255" t="s">
        <v>238</v>
      </c>
      <c r="AU1131" s="255" t="s">
        <v>78</v>
      </c>
      <c r="AV1131" s="14" t="s">
        <v>78</v>
      </c>
      <c r="AW1131" s="14" t="s">
        <v>31</v>
      </c>
      <c r="AX1131" s="14" t="s">
        <v>69</v>
      </c>
      <c r="AY1131" s="255" t="s">
        <v>225</v>
      </c>
    </row>
    <row r="1132" s="14" customFormat="1">
      <c r="A1132" s="14"/>
      <c r="B1132" s="245"/>
      <c r="C1132" s="246"/>
      <c r="D1132" s="233" t="s">
        <v>238</v>
      </c>
      <c r="E1132" s="247" t="s">
        <v>19</v>
      </c>
      <c r="F1132" s="248" t="s">
        <v>1389</v>
      </c>
      <c r="G1132" s="246"/>
      <c r="H1132" s="249">
        <v>2</v>
      </c>
      <c r="I1132" s="250"/>
      <c r="J1132" s="246"/>
      <c r="K1132" s="246"/>
      <c r="L1132" s="251"/>
      <c r="M1132" s="252"/>
      <c r="N1132" s="253"/>
      <c r="O1132" s="253"/>
      <c r="P1132" s="253"/>
      <c r="Q1132" s="253"/>
      <c r="R1132" s="253"/>
      <c r="S1132" s="253"/>
      <c r="T1132" s="254"/>
      <c r="U1132" s="14"/>
      <c r="V1132" s="14"/>
      <c r="W1132" s="14"/>
      <c r="X1132" s="14"/>
      <c r="Y1132" s="14"/>
      <c r="Z1132" s="14"/>
      <c r="AA1132" s="14"/>
      <c r="AB1132" s="14"/>
      <c r="AC1132" s="14"/>
      <c r="AD1132" s="14"/>
      <c r="AE1132" s="14"/>
      <c r="AT1132" s="255" t="s">
        <v>238</v>
      </c>
      <c r="AU1132" s="255" t="s">
        <v>78</v>
      </c>
      <c r="AV1132" s="14" t="s">
        <v>78</v>
      </c>
      <c r="AW1132" s="14" t="s">
        <v>31</v>
      </c>
      <c r="AX1132" s="14" t="s">
        <v>69</v>
      </c>
      <c r="AY1132" s="255" t="s">
        <v>225</v>
      </c>
    </row>
    <row r="1133" s="14" customFormat="1">
      <c r="A1133" s="14"/>
      <c r="B1133" s="245"/>
      <c r="C1133" s="246"/>
      <c r="D1133" s="233" t="s">
        <v>238</v>
      </c>
      <c r="E1133" s="247" t="s">
        <v>19</v>
      </c>
      <c r="F1133" s="248" t="s">
        <v>1390</v>
      </c>
      <c r="G1133" s="246"/>
      <c r="H1133" s="249">
        <v>2</v>
      </c>
      <c r="I1133" s="250"/>
      <c r="J1133" s="246"/>
      <c r="K1133" s="246"/>
      <c r="L1133" s="251"/>
      <c r="M1133" s="252"/>
      <c r="N1133" s="253"/>
      <c r="O1133" s="253"/>
      <c r="P1133" s="253"/>
      <c r="Q1133" s="253"/>
      <c r="R1133" s="253"/>
      <c r="S1133" s="253"/>
      <c r="T1133" s="254"/>
      <c r="U1133" s="14"/>
      <c r="V1133" s="14"/>
      <c r="W1133" s="14"/>
      <c r="X1133" s="14"/>
      <c r="Y1133" s="14"/>
      <c r="Z1133" s="14"/>
      <c r="AA1133" s="14"/>
      <c r="AB1133" s="14"/>
      <c r="AC1133" s="14"/>
      <c r="AD1133" s="14"/>
      <c r="AE1133" s="14"/>
      <c r="AT1133" s="255" t="s">
        <v>238</v>
      </c>
      <c r="AU1133" s="255" t="s">
        <v>78</v>
      </c>
      <c r="AV1133" s="14" t="s">
        <v>78</v>
      </c>
      <c r="AW1133" s="14" t="s">
        <v>31</v>
      </c>
      <c r="AX1133" s="14" t="s">
        <v>69</v>
      </c>
      <c r="AY1133" s="255" t="s">
        <v>225</v>
      </c>
    </row>
    <row r="1134" s="14" customFormat="1">
      <c r="A1134" s="14"/>
      <c r="B1134" s="245"/>
      <c r="C1134" s="246"/>
      <c r="D1134" s="233" t="s">
        <v>238</v>
      </c>
      <c r="E1134" s="247" t="s">
        <v>19</v>
      </c>
      <c r="F1134" s="248" t="s">
        <v>1391</v>
      </c>
      <c r="G1134" s="246"/>
      <c r="H1134" s="249">
        <v>6</v>
      </c>
      <c r="I1134" s="250"/>
      <c r="J1134" s="246"/>
      <c r="K1134" s="246"/>
      <c r="L1134" s="251"/>
      <c r="M1134" s="252"/>
      <c r="N1134" s="253"/>
      <c r="O1134" s="253"/>
      <c r="P1134" s="253"/>
      <c r="Q1134" s="253"/>
      <c r="R1134" s="253"/>
      <c r="S1134" s="253"/>
      <c r="T1134" s="254"/>
      <c r="U1134" s="14"/>
      <c r="V1134" s="14"/>
      <c r="W1134" s="14"/>
      <c r="X1134" s="14"/>
      <c r="Y1134" s="14"/>
      <c r="Z1134" s="14"/>
      <c r="AA1134" s="14"/>
      <c r="AB1134" s="14"/>
      <c r="AC1134" s="14"/>
      <c r="AD1134" s="14"/>
      <c r="AE1134" s="14"/>
      <c r="AT1134" s="255" t="s">
        <v>238</v>
      </c>
      <c r="AU1134" s="255" t="s">
        <v>78</v>
      </c>
      <c r="AV1134" s="14" t="s">
        <v>78</v>
      </c>
      <c r="AW1134" s="14" t="s">
        <v>31</v>
      </c>
      <c r="AX1134" s="14" t="s">
        <v>69</v>
      </c>
      <c r="AY1134" s="255" t="s">
        <v>225</v>
      </c>
    </row>
    <row r="1135" s="16" customFormat="1">
      <c r="A1135" s="16"/>
      <c r="B1135" s="267"/>
      <c r="C1135" s="268"/>
      <c r="D1135" s="233" t="s">
        <v>238</v>
      </c>
      <c r="E1135" s="269" t="s">
        <v>19</v>
      </c>
      <c r="F1135" s="270" t="s">
        <v>245</v>
      </c>
      <c r="G1135" s="268"/>
      <c r="H1135" s="271">
        <v>88</v>
      </c>
      <c r="I1135" s="272"/>
      <c r="J1135" s="268"/>
      <c r="K1135" s="268"/>
      <c r="L1135" s="273"/>
      <c r="M1135" s="274"/>
      <c r="N1135" s="275"/>
      <c r="O1135" s="275"/>
      <c r="P1135" s="275"/>
      <c r="Q1135" s="275"/>
      <c r="R1135" s="275"/>
      <c r="S1135" s="275"/>
      <c r="T1135" s="276"/>
      <c r="U1135" s="16"/>
      <c r="V1135" s="16"/>
      <c r="W1135" s="16"/>
      <c r="X1135" s="16"/>
      <c r="Y1135" s="16"/>
      <c r="Z1135" s="16"/>
      <c r="AA1135" s="16"/>
      <c r="AB1135" s="16"/>
      <c r="AC1135" s="16"/>
      <c r="AD1135" s="16"/>
      <c r="AE1135" s="16"/>
      <c r="AT1135" s="277" t="s">
        <v>238</v>
      </c>
      <c r="AU1135" s="277" t="s">
        <v>78</v>
      </c>
      <c r="AV1135" s="16" t="s">
        <v>232</v>
      </c>
      <c r="AW1135" s="16" t="s">
        <v>31</v>
      </c>
      <c r="AX1135" s="16" t="s">
        <v>76</v>
      </c>
      <c r="AY1135" s="277" t="s">
        <v>225</v>
      </c>
    </row>
    <row r="1136" s="2" customFormat="1" ht="21.75" customHeight="1">
      <c r="A1136" s="39"/>
      <c r="B1136" s="40"/>
      <c r="C1136" s="215" t="s">
        <v>1392</v>
      </c>
      <c r="D1136" s="215" t="s">
        <v>227</v>
      </c>
      <c r="E1136" s="216" t="s">
        <v>1393</v>
      </c>
      <c r="F1136" s="217" t="s">
        <v>1394</v>
      </c>
      <c r="G1136" s="218" t="s">
        <v>326</v>
      </c>
      <c r="H1136" s="219">
        <v>27.640000000000001</v>
      </c>
      <c r="I1136" s="220"/>
      <c r="J1136" s="221">
        <f>ROUND(I1136*H1136,2)</f>
        <v>0</v>
      </c>
      <c r="K1136" s="217" t="s">
        <v>249</v>
      </c>
      <c r="L1136" s="45"/>
      <c r="M1136" s="222" t="s">
        <v>19</v>
      </c>
      <c r="N1136" s="223" t="s">
        <v>40</v>
      </c>
      <c r="O1136" s="85"/>
      <c r="P1136" s="224">
        <f>O1136*H1136</f>
        <v>0</v>
      </c>
      <c r="Q1136" s="224">
        <v>0.0023525999999999998</v>
      </c>
      <c r="R1136" s="224">
        <f>Q1136*H1136</f>
        <v>0.065025864000000003</v>
      </c>
      <c r="S1136" s="224">
        <v>0</v>
      </c>
      <c r="T1136" s="225">
        <f>S1136*H1136</f>
        <v>0</v>
      </c>
      <c r="U1136" s="39"/>
      <c r="V1136" s="39"/>
      <c r="W1136" s="39"/>
      <c r="X1136" s="39"/>
      <c r="Y1136" s="39"/>
      <c r="Z1136" s="39"/>
      <c r="AA1136" s="39"/>
      <c r="AB1136" s="39"/>
      <c r="AC1136" s="39"/>
      <c r="AD1136" s="39"/>
      <c r="AE1136" s="39"/>
      <c r="AR1136" s="226" t="s">
        <v>347</v>
      </c>
      <c r="AT1136" s="226" t="s">
        <v>227</v>
      </c>
      <c r="AU1136" s="226" t="s">
        <v>78</v>
      </c>
      <c r="AY1136" s="18" t="s">
        <v>225</v>
      </c>
      <c r="BE1136" s="227">
        <f>IF(N1136="základní",J1136,0)</f>
        <v>0</v>
      </c>
      <c r="BF1136" s="227">
        <f>IF(N1136="snížená",J1136,0)</f>
        <v>0</v>
      </c>
      <c r="BG1136" s="227">
        <f>IF(N1136="zákl. přenesená",J1136,0)</f>
        <v>0</v>
      </c>
      <c r="BH1136" s="227">
        <f>IF(N1136="sníž. přenesená",J1136,0)</f>
        <v>0</v>
      </c>
      <c r="BI1136" s="227">
        <f>IF(N1136="nulová",J1136,0)</f>
        <v>0</v>
      </c>
      <c r="BJ1136" s="18" t="s">
        <v>76</v>
      </c>
      <c r="BK1136" s="227">
        <f>ROUND(I1136*H1136,2)</f>
        <v>0</v>
      </c>
      <c r="BL1136" s="18" t="s">
        <v>347</v>
      </c>
      <c r="BM1136" s="226" t="s">
        <v>1395</v>
      </c>
    </row>
    <row r="1137" s="2" customFormat="1">
      <c r="A1137" s="39"/>
      <c r="B1137" s="40"/>
      <c r="C1137" s="41"/>
      <c r="D1137" s="228" t="s">
        <v>234</v>
      </c>
      <c r="E1137" s="41"/>
      <c r="F1137" s="229" t="s">
        <v>1396</v>
      </c>
      <c r="G1137" s="41"/>
      <c r="H1137" s="41"/>
      <c r="I1137" s="230"/>
      <c r="J1137" s="41"/>
      <c r="K1137" s="41"/>
      <c r="L1137" s="45"/>
      <c r="M1137" s="231"/>
      <c r="N1137" s="232"/>
      <c r="O1137" s="85"/>
      <c r="P1137" s="85"/>
      <c r="Q1137" s="85"/>
      <c r="R1137" s="85"/>
      <c r="S1137" s="85"/>
      <c r="T1137" s="86"/>
      <c r="U1137" s="39"/>
      <c r="V1137" s="39"/>
      <c r="W1137" s="39"/>
      <c r="X1137" s="39"/>
      <c r="Y1137" s="39"/>
      <c r="Z1137" s="39"/>
      <c r="AA1137" s="39"/>
      <c r="AB1137" s="39"/>
      <c r="AC1137" s="39"/>
      <c r="AD1137" s="39"/>
      <c r="AE1137" s="39"/>
      <c r="AT1137" s="18" t="s">
        <v>234</v>
      </c>
      <c r="AU1137" s="18" t="s">
        <v>78</v>
      </c>
    </row>
    <row r="1138" s="2" customFormat="1">
      <c r="A1138" s="39"/>
      <c r="B1138" s="40"/>
      <c r="C1138" s="41"/>
      <c r="D1138" s="233" t="s">
        <v>236</v>
      </c>
      <c r="E1138" s="41"/>
      <c r="F1138" s="234" t="s">
        <v>1397</v>
      </c>
      <c r="G1138" s="41"/>
      <c r="H1138" s="41"/>
      <c r="I1138" s="230"/>
      <c r="J1138" s="41"/>
      <c r="K1138" s="41"/>
      <c r="L1138" s="45"/>
      <c r="M1138" s="231"/>
      <c r="N1138" s="232"/>
      <c r="O1138" s="85"/>
      <c r="P1138" s="85"/>
      <c r="Q1138" s="85"/>
      <c r="R1138" s="85"/>
      <c r="S1138" s="85"/>
      <c r="T1138" s="86"/>
      <c r="U1138" s="39"/>
      <c r="V1138" s="39"/>
      <c r="W1138" s="39"/>
      <c r="X1138" s="39"/>
      <c r="Y1138" s="39"/>
      <c r="Z1138" s="39"/>
      <c r="AA1138" s="39"/>
      <c r="AB1138" s="39"/>
      <c r="AC1138" s="39"/>
      <c r="AD1138" s="39"/>
      <c r="AE1138" s="39"/>
      <c r="AT1138" s="18" t="s">
        <v>236</v>
      </c>
      <c r="AU1138" s="18" t="s">
        <v>78</v>
      </c>
    </row>
    <row r="1139" s="13" customFormat="1">
      <c r="A1139" s="13"/>
      <c r="B1139" s="235"/>
      <c r="C1139" s="236"/>
      <c r="D1139" s="233" t="s">
        <v>238</v>
      </c>
      <c r="E1139" s="237" t="s">
        <v>19</v>
      </c>
      <c r="F1139" s="238" t="s">
        <v>1398</v>
      </c>
      <c r="G1139" s="236"/>
      <c r="H1139" s="237" t="s">
        <v>19</v>
      </c>
      <c r="I1139" s="239"/>
      <c r="J1139" s="236"/>
      <c r="K1139" s="236"/>
      <c r="L1139" s="240"/>
      <c r="M1139" s="241"/>
      <c r="N1139" s="242"/>
      <c r="O1139" s="242"/>
      <c r="P1139" s="242"/>
      <c r="Q1139" s="242"/>
      <c r="R1139" s="242"/>
      <c r="S1139" s="242"/>
      <c r="T1139" s="243"/>
      <c r="U1139" s="13"/>
      <c r="V1139" s="13"/>
      <c r="W1139" s="13"/>
      <c r="X1139" s="13"/>
      <c r="Y1139" s="13"/>
      <c r="Z1139" s="13"/>
      <c r="AA1139" s="13"/>
      <c r="AB1139" s="13"/>
      <c r="AC1139" s="13"/>
      <c r="AD1139" s="13"/>
      <c r="AE1139" s="13"/>
      <c r="AT1139" s="244" t="s">
        <v>238</v>
      </c>
      <c r="AU1139" s="244" t="s">
        <v>78</v>
      </c>
      <c r="AV1139" s="13" t="s">
        <v>76</v>
      </c>
      <c r="AW1139" s="13" t="s">
        <v>31</v>
      </c>
      <c r="AX1139" s="13" t="s">
        <v>69</v>
      </c>
      <c r="AY1139" s="244" t="s">
        <v>225</v>
      </c>
    </row>
    <row r="1140" s="14" customFormat="1">
      <c r="A1140" s="14"/>
      <c r="B1140" s="245"/>
      <c r="C1140" s="246"/>
      <c r="D1140" s="233" t="s">
        <v>238</v>
      </c>
      <c r="E1140" s="247" t="s">
        <v>19</v>
      </c>
      <c r="F1140" s="248" t="s">
        <v>688</v>
      </c>
      <c r="G1140" s="246"/>
      <c r="H1140" s="249">
        <v>27.640000000000001</v>
      </c>
      <c r="I1140" s="250"/>
      <c r="J1140" s="246"/>
      <c r="K1140" s="246"/>
      <c r="L1140" s="251"/>
      <c r="M1140" s="252"/>
      <c r="N1140" s="253"/>
      <c r="O1140" s="253"/>
      <c r="P1140" s="253"/>
      <c r="Q1140" s="253"/>
      <c r="R1140" s="253"/>
      <c r="S1140" s="253"/>
      <c r="T1140" s="254"/>
      <c r="U1140" s="14"/>
      <c r="V1140" s="14"/>
      <c r="W1140" s="14"/>
      <c r="X1140" s="14"/>
      <c r="Y1140" s="14"/>
      <c r="Z1140" s="14"/>
      <c r="AA1140" s="14"/>
      <c r="AB1140" s="14"/>
      <c r="AC1140" s="14"/>
      <c r="AD1140" s="14"/>
      <c r="AE1140" s="14"/>
      <c r="AT1140" s="255" t="s">
        <v>238</v>
      </c>
      <c r="AU1140" s="255" t="s">
        <v>78</v>
      </c>
      <c r="AV1140" s="14" t="s">
        <v>78</v>
      </c>
      <c r="AW1140" s="14" t="s">
        <v>31</v>
      </c>
      <c r="AX1140" s="14" t="s">
        <v>76</v>
      </c>
      <c r="AY1140" s="255" t="s">
        <v>225</v>
      </c>
    </row>
    <row r="1141" s="2" customFormat="1" ht="16.5" customHeight="1">
      <c r="A1141" s="39"/>
      <c r="B1141" s="40"/>
      <c r="C1141" s="215" t="s">
        <v>1399</v>
      </c>
      <c r="D1141" s="215" t="s">
        <v>227</v>
      </c>
      <c r="E1141" s="216" t="s">
        <v>1400</v>
      </c>
      <c r="F1141" s="217" t="s">
        <v>1401</v>
      </c>
      <c r="G1141" s="218" t="s">
        <v>326</v>
      </c>
      <c r="H1141" s="219">
        <v>6.3499999999999996</v>
      </c>
      <c r="I1141" s="220"/>
      <c r="J1141" s="221">
        <f>ROUND(I1141*H1141,2)</f>
        <v>0</v>
      </c>
      <c r="K1141" s="217" t="s">
        <v>249</v>
      </c>
      <c r="L1141" s="45"/>
      <c r="M1141" s="222" t="s">
        <v>19</v>
      </c>
      <c r="N1141" s="223" t="s">
        <v>40</v>
      </c>
      <c r="O1141" s="85"/>
      <c r="P1141" s="224">
        <f>O1141*H1141</f>
        <v>0</v>
      </c>
      <c r="Q1141" s="224">
        <v>0.0025971499999999999</v>
      </c>
      <c r="R1141" s="224">
        <f>Q1141*H1141</f>
        <v>0.016491902499999999</v>
      </c>
      <c r="S1141" s="224">
        <v>0</v>
      </c>
      <c r="T1141" s="225">
        <f>S1141*H1141</f>
        <v>0</v>
      </c>
      <c r="U1141" s="39"/>
      <c r="V1141" s="39"/>
      <c r="W1141" s="39"/>
      <c r="X1141" s="39"/>
      <c r="Y1141" s="39"/>
      <c r="Z1141" s="39"/>
      <c r="AA1141" s="39"/>
      <c r="AB1141" s="39"/>
      <c r="AC1141" s="39"/>
      <c r="AD1141" s="39"/>
      <c r="AE1141" s="39"/>
      <c r="AR1141" s="226" t="s">
        <v>347</v>
      </c>
      <c r="AT1141" s="226" t="s">
        <v>227</v>
      </c>
      <c r="AU1141" s="226" t="s">
        <v>78</v>
      </c>
      <c r="AY1141" s="18" t="s">
        <v>225</v>
      </c>
      <c r="BE1141" s="227">
        <f>IF(N1141="základní",J1141,0)</f>
        <v>0</v>
      </c>
      <c r="BF1141" s="227">
        <f>IF(N1141="snížená",J1141,0)</f>
        <v>0</v>
      </c>
      <c r="BG1141" s="227">
        <f>IF(N1141="zákl. přenesená",J1141,0)</f>
        <v>0</v>
      </c>
      <c r="BH1141" s="227">
        <f>IF(N1141="sníž. přenesená",J1141,0)</f>
        <v>0</v>
      </c>
      <c r="BI1141" s="227">
        <f>IF(N1141="nulová",J1141,0)</f>
        <v>0</v>
      </c>
      <c r="BJ1141" s="18" t="s">
        <v>76</v>
      </c>
      <c r="BK1141" s="227">
        <f>ROUND(I1141*H1141,2)</f>
        <v>0</v>
      </c>
      <c r="BL1141" s="18" t="s">
        <v>347</v>
      </c>
      <c r="BM1141" s="226" t="s">
        <v>1402</v>
      </c>
    </row>
    <row r="1142" s="2" customFormat="1">
      <c r="A1142" s="39"/>
      <c r="B1142" s="40"/>
      <c r="C1142" s="41"/>
      <c r="D1142" s="228" t="s">
        <v>234</v>
      </c>
      <c r="E1142" s="41"/>
      <c r="F1142" s="229" t="s">
        <v>1403</v>
      </c>
      <c r="G1142" s="41"/>
      <c r="H1142" s="41"/>
      <c r="I1142" s="230"/>
      <c r="J1142" s="41"/>
      <c r="K1142" s="41"/>
      <c r="L1142" s="45"/>
      <c r="M1142" s="231"/>
      <c r="N1142" s="232"/>
      <c r="O1142" s="85"/>
      <c r="P1142" s="85"/>
      <c r="Q1142" s="85"/>
      <c r="R1142" s="85"/>
      <c r="S1142" s="85"/>
      <c r="T1142" s="86"/>
      <c r="U1142" s="39"/>
      <c r="V1142" s="39"/>
      <c r="W1142" s="39"/>
      <c r="X1142" s="39"/>
      <c r="Y1142" s="39"/>
      <c r="Z1142" s="39"/>
      <c r="AA1142" s="39"/>
      <c r="AB1142" s="39"/>
      <c r="AC1142" s="39"/>
      <c r="AD1142" s="39"/>
      <c r="AE1142" s="39"/>
      <c r="AT1142" s="18" t="s">
        <v>234</v>
      </c>
      <c r="AU1142" s="18" t="s">
        <v>78</v>
      </c>
    </row>
    <row r="1143" s="13" customFormat="1">
      <c r="A1143" s="13"/>
      <c r="B1143" s="235"/>
      <c r="C1143" s="236"/>
      <c r="D1143" s="233" t="s">
        <v>238</v>
      </c>
      <c r="E1143" s="237" t="s">
        <v>19</v>
      </c>
      <c r="F1143" s="238" t="s">
        <v>355</v>
      </c>
      <c r="G1143" s="236"/>
      <c r="H1143" s="237" t="s">
        <v>19</v>
      </c>
      <c r="I1143" s="239"/>
      <c r="J1143" s="236"/>
      <c r="K1143" s="236"/>
      <c r="L1143" s="240"/>
      <c r="M1143" s="241"/>
      <c r="N1143" s="242"/>
      <c r="O1143" s="242"/>
      <c r="P1143" s="242"/>
      <c r="Q1143" s="242"/>
      <c r="R1143" s="242"/>
      <c r="S1143" s="242"/>
      <c r="T1143" s="243"/>
      <c r="U1143" s="13"/>
      <c r="V1143" s="13"/>
      <c r="W1143" s="13"/>
      <c r="X1143" s="13"/>
      <c r="Y1143" s="13"/>
      <c r="Z1143" s="13"/>
      <c r="AA1143" s="13"/>
      <c r="AB1143" s="13"/>
      <c r="AC1143" s="13"/>
      <c r="AD1143" s="13"/>
      <c r="AE1143" s="13"/>
      <c r="AT1143" s="244" t="s">
        <v>238</v>
      </c>
      <c r="AU1143" s="244" t="s">
        <v>78</v>
      </c>
      <c r="AV1143" s="13" t="s">
        <v>76</v>
      </c>
      <c r="AW1143" s="13" t="s">
        <v>31</v>
      </c>
      <c r="AX1143" s="13" t="s">
        <v>69</v>
      </c>
      <c r="AY1143" s="244" t="s">
        <v>225</v>
      </c>
    </row>
    <row r="1144" s="14" customFormat="1">
      <c r="A1144" s="14"/>
      <c r="B1144" s="245"/>
      <c r="C1144" s="246"/>
      <c r="D1144" s="233" t="s">
        <v>238</v>
      </c>
      <c r="E1144" s="247" t="s">
        <v>19</v>
      </c>
      <c r="F1144" s="248" t="s">
        <v>1355</v>
      </c>
      <c r="G1144" s="246"/>
      <c r="H1144" s="249">
        <v>3.02</v>
      </c>
      <c r="I1144" s="250"/>
      <c r="J1144" s="246"/>
      <c r="K1144" s="246"/>
      <c r="L1144" s="251"/>
      <c r="M1144" s="252"/>
      <c r="N1144" s="253"/>
      <c r="O1144" s="253"/>
      <c r="P1144" s="253"/>
      <c r="Q1144" s="253"/>
      <c r="R1144" s="253"/>
      <c r="S1144" s="253"/>
      <c r="T1144" s="254"/>
      <c r="U1144" s="14"/>
      <c r="V1144" s="14"/>
      <c r="W1144" s="14"/>
      <c r="X1144" s="14"/>
      <c r="Y1144" s="14"/>
      <c r="Z1144" s="14"/>
      <c r="AA1144" s="14"/>
      <c r="AB1144" s="14"/>
      <c r="AC1144" s="14"/>
      <c r="AD1144" s="14"/>
      <c r="AE1144" s="14"/>
      <c r="AT1144" s="255" t="s">
        <v>238</v>
      </c>
      <c r="AU1144" s="255" t="s">
        <v>78</v>
      </c>
      <c r="AV1144" s="14" t="s">
        <v>78</v>
      </c>
      <c r="AW1144" s="14" t="s">
        <v>31</v>
      </c>
      <c r="AX1144" s="14" t="s">
        <v>69</v>
      </c>
      <c r="AY1144" s="255" t="s">
        <v>225</v>
      </c>
    </row>
    <row r="1145" s="13" customFormat="1">
      <c r="A1145" s="13"/>
      <c r="B1145" s="235"/>
      <c r="C1145" s="236"/>
      <c r="D1145" s="233" t="s">
        <v>238</v>
      </c>
      <c r="E1145" s="237" t="s">
        <v>19</v>
      </c>
      <c r="F1145" s="238" t="s">
        <v>999</v>
      </c>
      <c r="G1145" s="236"/>
      <c r="H1145" s="237" t="s">
        <v>19</v>
      </c>
      <c r="I1145" s="239"/>
      <c r="J1145" s="236"/>
      <c r="K1145" s="236"/>
      <c r="L1145" s="240"/>
      <c r="M1145" s="241"/>
      <c r="N1145" s="242"/>
      <c r="O1145" s="242"/>
      <c r="P1145" s="242"/>
      <c r="Q1145" s="242"/>
      <c r="R1145" s="242"/>
      <c r="S1145" s="242"/>
      <c r="T1145" s="243"/>
      <c r="U1145" s="13"/>
      <c r="V1145" s="13"/>
      <c r="W1145" s="13"/>
      <c r="X1145" s="13"/>
      <c r="Y1145" s="13"/>
      <c r="Z1145" s="13"/>
      <c r="AA1145" s="13"/>
      <c r="AB1145" s="13"/>
      <c r="AC1145" s="13"/>
      <c r="AD1145" s="13"/>
      <c r="AE1145" s="13"/>
      <c r="AT1145" s="244" t="s">
        <v>238</v>
      </c>
      <c r="AU1145" s="244" t="s">
        <v>78</v>
      </c>
      <c r="AV1145" s="13" t="s">
        <v>76</v>
      </c>
      <c r="AW1145" s="13" t="s">
        <v>31</v>
      </c>
      <c r="AX1145" s="13" t="s">
        <v>69</v>
      </c>
      <c r="AY1145" s="244" t="s">
        <v>225</v>
      </c>
    </row>
    <row r="1146" s="14" customFormat="1">
      <c r="A1146" s="14"/>
      <c r="B1146" s="245"/>
      <c r="C1146" s="246"/>
      <c r="D1146" s="233" t="s">
        <v>238</v>
      </c>
      <c r="E1146" s="247" t="s">
        <v>19</v>
      </c>
      <c r="F1146" s="248" t="s">
        <v>1252</v>
      </c>
      <c r="G1146" s="246"/>
      <c r="H1146" s="249">
        <v>3.3300000000000001</v>
      </c>
      <c r="I1146" s="250"/>
      <c r="J1146" s="246"/>
      <c r="K1146" s="246"/>
      <c r="L1146" s="251"/>
      <c r="M1146" s="252"/>
      <c r="N1146" s="253"/>
      <c r="O1146" s="253"/>
      <c r="P1146" s="253"/>
      <c r="Q1146" s="253"/>
      <c r="R1146" s="253"/>
      <c r="S1146" s="253"/>
      <c r="T1146" s="254"/>
      <c r="U1146" s="14"/>
      <c r="V1146" s="14"/>
      <c r="W1146" s="14"/>
      <c r="X1146" s="14"/>
      <c r="Y1146" s="14"/>
      <c r="Z1146" s="14"/>
      <c r="AA1146" s="14"/>
      <c r="AB1146" s="14"/>
      <c r="AC1146" s="14"/>
      <c r="AD1146" s="14"/>
      <c r="AE1146" s="14"/>
      <c r="AT1146" s="255" t="s">
        <v>238</v>
      </c>
      <c r="AU1146" s="255" t="s">
        <v>78</v>
      </c>
      <c r="AV1146" s="14" t="s">
        <v>78</v>
      </c>
      <c r="AW1146" s="14" t="s">
        <v>31</v>
      </c>
      <c r="AX1146" s="14" t="s">
        <v>69</v>
      </c>
      <c r="AY1146" s="255" t="s">
        <v>225</v>
      </c>
    </row>
    <row r="1147" s="16" customFormat="1">
      <c r="A1147" s="16"/>
      <c r="B1147" s="267"/>
      <c r="C1147" s="268"/>
      <c r="D1147" s="233" t="s">
        <v>238</v>
      </c>
      <c r="E1147" s="269" t="s">
        <v>19</v>
      </c>
      <c r="F1147" s="270" t="s">
        <v>245</v>
      </c>
      <c r="G1147" s="268"/>
      <c r="H1147" s="271">
        <v>6.3499999999999996</v>
      </c>
      <c r="I1147" s="272"/>
      <c r="J1147" s="268"/>
      <c r="K1147" s="268"/>
      <c r="L1147" s="273"/>
      <c r="M1147" s="274"/>
      <c r="N1147" s="275"/>
      <c r="O1147" s="275"/>
      <c r="P1147" s="275"/>
      <c r="Q1147" s="275"/>
      <c r="R1147" s="275"/>
      <c r="S1147" s="275"/>
      <c r="T1147" s="276"/>
      <c r="U1147" s="16"/>
      <c r="V1147" s="16"/>
      <c r="W1147" s="16"/>
      <c r="X1147" s="16"/>
      <c r="Y1147" s="16"/>
      <c r="Z1147" s="16"/>
      <c r="AA1147" s="16"/>
      <c r="AB1147" s="16"/>
      <c r="AC1147" s="16"/>
      <c r="AD1147" s="16"/>
      <c r="AE1147" s="16"/>
      <c r="AT1147" s="277" t="s">
        <v>238</v>
      </c>
      <c r="AU1147" s="277" t="s">
        <v>78</v>
      </c>
      <c r="AV1147" s="16" t="s">
        <v>232</v>
      </c>
      <c r="AW1147" s="16" t="s">
        <v>31</v>
      </c>
      <c r="AX1147" s="16" t="s">
        <v>76</v>
      </c>
      <c r="AY1147" s="277" t="s">
        <v>225</v>
      </c>
    </row>
    <row r="1148" s="2" customFormat="1" ht="16.5" customHeight="1">
      <c r="A1148" s="39"/>
      <c r="B1148" s="40"/>
      <c r="C1148" s="215" t="s">
        <v>1404</v>
      </c>
      <c r="D1148" s="215" t="s">
        <v>227</v>
      </c>
      <c r="E1148" s="216" t="s">
        <v>1405</v>
      </c>
      <c r="F1148" s="217" t="s">
        <v>1406</v>
      </c>
      <c r="G1148" s="218" t="s">
        <v>326</v>
      </c>
      <c r="H1148" s="219">
        <v>53.659999999999997</v>
      </c>
      <c r="I1148" s="220"/>
      <c r="J1148" s="221">
        <f>ROUND(I1148*H1148,2)</f>
        <v>0</v>
      </c>
      <c r="K1148" s="217" t="s">
        <v>249</v>
      </c>
      <c r="L1148" s="45"/>
      <c r="M1148" s="222" t="s">
        <v>19</v>
      </c>
      <c r="N1148" s="223" t="s">
        <v>40</v>
      </c>
      <c r="O1148" s="85"/>
      <c r="P1148" s="224">
        <f>O1148*H1148</f>
        <v>0</v>
      </c>
      <c r="Q1148" s="224">
        <v>0.0032212500000000002</v>
      </c>
      <c r="R1148" s="224">
        <f>Q1148*H1148</f>
        <v>0.172852275</v>
      </c>
      <c r="S1148" s="224">
        <v>0</v>
      </c>
      <c r="T1148" s="225">
        <f>S1148*H1148</f>
        <v>0</v>
      </c>
      <c r="U1148" s="39"/>
      <c r="V1148" s="39"/>
      <c r="W1148" s="39"/>
      <c r="X1148" s="39"/>
      <c r="Y1148" s="39"/>
      <c r="Z1148" s="39"/>
      <c r="AA1148" s="39"/>
      <c r="AB1148" s="39"/>
      <c r="AC1148" s="39"/>
      <c r="AD1148" s="39"/>
      <c r="AE1148" s="39"/>
      <c r="AR1148" s="226" t="s">
        <v>347</v>
      </c>
      <c r="AT1148" s="226" t="s">
        <v>227</v>
      </c>
      <c r="AU1148" s="226" t="s">
        <v>78</v>
      </c>
      <c r="AY1148" s="18" t="s">
        <v>225</v>
      </c>
      <c r="BE1148" s="227">
        <f>IF(N1148="základní",J1148,0)</f>
        <v>0</v>
      </c>
      <c r="BF1148" s="227">
        <f>IF(N1148="snížená",J1148,0)</f>
        <v>0</v>
      </c>
      <c r="BG1148" s="227">
        <f>IF(N1148="zákl. přenesená",J1148,0)</f>
        <v>0</v>
      </c>
      <c r="BH1148" s="227">
        <f>IF(N1148="sníž. přenesená",J1148,0)</f>
        <v>0</v>
      </c>
      <c r="BI1148" s="227">
        <f>IF(N1148="nulová",J1148,0)</f>
        <v>0</v>
      </c>
      <c r="BJ1148" s="18" t="s">
        <v>76</v>
      </c>
      <c r="BK1148" s="227">
        <f>ROUND(I1148*H1148,2)</f>
        <v>0</v>
      </c>
      <c r="BL1148" s="18" t="s">
        <v>347</v>
      </c>
      <c r="BM1148" s="226" t="s">
        <v>1407</v>
      </c>
    </row>
    <row r="1149" s="2" customFormat="1">
      <c r="A1149" s="39"/>
      <c r="B1149" s="40"/>
      <c r="C1149" s="41"/>
      <c r="D1149" s="228" t="s">
        <v>234</v>
      </c>
      <c r="E1149" s="41"/>
      <c r="F1149" s="229" t="s">
        <v>1408</v>
      </c>
      <c r="G1149" s="41"/>
      <c r="H1149" s="41"/>
      <c r="I1149" s="230"/>
      <c r="J1149" s="41"/>
      <c r="K1149" s="41"/>
      <c r="L1149" s="45"/>
      <c r="M1149" s="231"/>
      <c r="N1149" s="232"/>
      <c r="O1149" s="85"/>
      <c r="P1149" s="85"/>
      <c r="Q1149" s="85"/>
      <c r="R1149" s="85"/>
      <c r="S1149" s="85"/>
      <c r="T1149" s="86"/>
      <c r="U1149" s="39"/>
      <c r="V1149" s="39"/>
      <c r="W1149" s="39"/>
      <c r="X1149" s="39"/>
      <c r="Y1149" s="39"/>
      <c r="Z1149" s="39"/>
      <c r="AA1149" s="39"/>
      <c r="AB1149" s="39"/>
      <c r="AC1149" s="39"/>
      <c r="AD1149" s="39"/>
      <c r="AE1149" s="39"/>
      <c r="AT1149" s="18" t="s">
        <v>234</v>
      </c>
      <c r="AU1149" s="18" t="s">
        <v>78</v>
      </c>
    </row>
    <row r="1150" s="13" customFormat="1">
      <c r="A1150" s="13"/>
      <c r="B1150" s="235"/>
      <c r="C1150" s="236"/>
      <c r="D1150" s="233" t="s">
        <v>238</v>
      </c>
      <c r="E1150" s="237" t="s">
        <v>19</v>
      </c>
      <c r="F1150" s="238" t="s">
        <v>1409</v>
      </c>
      <c r="G1150" s="236"/>
      <c r="H1150" s="237" t="s">
        <v>19</v>
      </c>
      <c r="I1150" s="239"/>
      <c r="J1150" s="236"/>
      <c r="K1150" s="236"/>
      <c r="L1150" s="240"/>
      <c r="M1150" s="241"/>
      <c r="N1150" s="242"/>
      <c r="O1150" s="242"/>
      <c r="P1150" s="242"/>
      <c r="Q1150" s="242"/>
      <c r="R1150" s="242"/>
      <c r="S1150" s="242"/>
      <c r="T1150" s="243"/>
      <c r="U1150" s="13"/>
      <c r="V1150" s="13"/>
      <c r="W1150" s="13"/>
      <c r="X1150" s="13"/>
      <c r="Y1150" s="13"/>
      <c r="Z1150" s="13"/>
      <c r="AA1150" s="13"/>
      <c r="AB1150" s="13"/>
      <c r="AC1150" s="13"/>
      <c r="AD1150" s="13"/>
      <c r="AE1150" s="13"/>
      <c r="AT1150" s="244" t="s">
        <v>238</v>
      </c>
      <c r="AU1150" s="244" t="s">
        <v>78</v>
      </c>
      <c r="AV1150" s="13" t="s">
        <v>76</v>
      </c>
      <c r="AW1150" s="13" t="s">
        <v>31</v>
      </c>
      <c r="AX1150" s="13" t="s">
        <v>69</v>
      </c>
      <c r="AY1150" s="244" t="s">
        <v>225</v>
      </c>
    </row>
    <row r="1151" s="14" customFormat="1">
      <c r="A1151" s="14"/>
      <c r="B1151" s="245"/>
      <c r="C1151" s="246"/>
      <c r="D1151" s="233" t="s">
        <v>238</v>
      </c>
      <c r="E1151" s="247" t="s">
        <v>19</v>
      </c>
      <c r="F1151" s="248" t="s">
        <v>685</v>
      </c>
      <c r="G1151" s="246"/>
      <c r="H1151" s="249">
        <v>43.340000000000003</v>
      </c>
      <c r="I1151" s="250"/>
      <c r="J1151" s="246"/>
      <c r="K1151" s="246"/>
      <c r="L1151" s="251"/>
      <c r="M1151" s="252"/>
      <c r="N1151" s="253"/>
      <c r="O1151" s="253"/>
      <c r="P1151" s="253"/>
      <c r="Q1151" s="253"/>
      <c r="R1151" s="253"/>
      <c r="S1151" s="253"/>
      <c r="T1151" s="254"/>
      <c r="U1151" s="14"/>
      <c r="V1151" s="14"/>
      <c r="W1151" s="14"/>
      <c r="X1151" s="14"/>
      <c r="Y1151" s="14"/>
      <c r="Z1151" s="14"/>
      <c r="AA1151" s="14"/>
      <c r="AB1151" s="14"/>
      <c r="AC1151" s="14"/>
      <c r="AD1151" s="14"/>
      <c r="AE1151" s="14"/>
      <c r="AT1151" s="255" t="s">
        <v>238</v>
      </c>
      <c r="AU1151" s="255" t="s">
        <v>78</v>
      </c>
      <c r="AV1151" s="14" t="s">
        <v>78</v>
      </c>
      <c r="AW1151" s="14" t="s">
        <v>31</v>
      </c>
      <c r="AX1151" s="14" t="s">
        <v>69</v>
      </c>
      <c r="AY1151" s="255" t="s">
        <v>225</v>
      </c>
    </row>
    <row r="1152" s="13" customFormat="1">
      <c r="A1152" s="13"/>
      <c r="B1152" s="235"/>
      <c r="C1152" s="236"/>
      <c r="D1152" s="233" t="s">
        <v>238</v>
      </c>
      <c r="E1152" s="237" t="s">
        <v>19</v>
      </c>
      <c r="F1152" s="238" t="s">
        <v>355</v>
      </c>
      <c r="G1152" s="236"/>
      <c r="H1152" s="237" t="s">
        <v>19</v>
      </c>
      <c r="I1152" s="239"/>
      <c r="J1152" s="236"/>
      <c r="K1152" s="236"/>
      <c r="L1152" s="240"/>
      <c r="M1152" s="241"/>
      <c r="N1152" s="242"/>
      <c r="O1152" s="242"/>
      <c r="P1152" s="242"/>
      <c r="Q1152" s="242"/>
      <c r="R1152" s="242"/>
      <c r="S1152" s="242"/>
      <c r="T1152" s="243"/>
      <c r="U1152" s="13"/>
      <c r="V1152" s="13"/>
      <c r="W1152" s="13"/>
      <c r="X1152" s="13"/>
      <c r="Y1152" s="13"/>
      <c r="Z1152" s="13"/>
      <c r="AA1152" s="13"/>
      <c r="AB1152" s="13"/>
      <c r="AC1152" s="13"/>
      <c r="AD1152" s="13"/>
      <c r="AE1152" s="13"/>
      <c r="AT1152" s="244" t="s">
        <v>238</v>
      </c>
      <c r="AU1152" s="244" t="s">
        <v>78</v>
      </c>
      <c r="AV1152" s="13" t="s">
        <v>76</v>
      </c>
      <c r="AW1152" s="13" t="s">
        <v>31</v>
      </c>
      <c r="AX1152" s="13" t="s">
        <v>69</v>
      </c>
      <c r="AY1152" s="244" t="s">
        <v>225</v>
      </c>
    </row>
    <row r="1153" s="14" customFormat="1">
      <c r="A1153" s="14"/>
      <c r="B1153" s="245"/>
      <c r="C1153" s="246"/>
      <c r="D1153" s="233" t="s">
        <v>238</v>
      </c>
      <c r="E1153" s="247" t="s">
        <v>19</v>
      </c>
      <c r="F1153" s="248" t="s">
        <v>1248</v>
      </c>
      <c r="G1153" s="246"/>
      <c r="H1153" s="249">
        <v>10.32</v>
      </c>
      <c r="I1153" s="250"/>
      <c r="J1153" s="246"/>
      <c r="K1153" s="246"/>
      <c r="L1153" s="251"/>
      <c r="M1153" s="252"/>
      <c r="N1153" s="253"/>
      <c r="O1153" s="253"/>
      <c r="P1153" s="253"/>
      <c r="Q1153" s="253"/>
      <c r="R1153" s="253"/>
      <c r="S1153" s="253"/>
      <c r="T1153" s="254"/>
      <c r="U1153" s="14"/>
      <c r="V1153" s="14"/>
      <c r="W1153" s="14"/>
      <c r="X1153" s="14"/>
      <c r="Y1153" s="14"/>
      <c r="Z1153" s="14"/>
      <c r="AA1153" s="14"/>
      <c r="AB1153" s="14"/>
      <c r="AC1153" s="14"/>
      <c r="AD1153" s="14"/>
      <c r="AE1153" s="14"/>
      <c r="AT1153" s="255" t="s">
        <v>238</v>
      </c>
      <c r="AU1153" s="255" t="s">
        <v>78</v>
      </c>
      <c r="AV1153" s="14" t="s">
        <v>78</v>
      </c>
      <c r="AW1153" s="14" t="s">
        <v>31</v>
      </c>
      <c r="AX1153" s="14" t="s">
        <v>69</v>
      </c>
      <c r="AY1153" s="255" t="s">
        <v>225</v>
      </c>
    </row>
    <row r="1154" s="16" customFormat="1">
      <c r="A1154" s="16"/>
      <c r="B1154" s="267"/>
      <c r="C1154" s="268"/>
      <c r="D1154" s="233" t="s">
        <v>238</v>
      </c>
      <c r="E1154" s="269" t="s">
        <v>19</v>
      </c>
      <c r="F1154" s="270" t="s">
        <v>245</v>
      </c>
      <c r="G1154" s="268"/>
      <c r="H1154" s="271">
        <v>53.659999999999997</v>
      </c>
      <c r="I1154" s="272"/>
      <c r="J1154" s="268"/>
      <c r="K1154" s="268"/>
      <c r="L1154" s="273"/>
      <c r="M1154" s="274"/>
      <c r="N1154" s="275"/>
      <c r="O1154" s="275"/>
      <c r="P1154" s="275"/>
      <c r="Q1154" s="275"/>
      <c r="R1154" s="275"/>
      <c r="S1154" s="275"/>
      <c r="T1154" s="276"/>
      <c r="U1154" s="16"/>
      <c r="V1154" s="16"/>
      <c r="W1154" s="16"/>
      <c r="X1154" s="16"/>
      <c r="Y1154" s="16"/>
      <c r="Z1154" s="16"/>
      <c r="AA1154" s="16"/>
      <c r="AB1154" s="16"/>
      <c r="AC1154" s="16"/>
      <c r="AD1154" s="16"/>
      <c r="AE1154" s="16"/>
      <c r="AT1154" s="277" t="s">
        <v>238</v>
      </c>
      <c r="AU1154" s="277" t="s">
        <v>78</v>
      </c>
      <c r="AV1154" s="16" t="s">
        <v>232</v>
      </c>
      <c r="AW1154" s="16" t="s">
        <v>31</v>
      </c>
      <c r="AX1154" s="16" t="s">
        <v>76</v>
      </c>
      <c r="AY1154" s="277" t="s">
        <v>225</v>
      </c>
    </row>
    <row r="1155" s="2" customFormat="1" ht="24.15" customHeight="1">
      <c r="A1155" s="39"/>
      <c r="B1155" s="40"/>
      <c r="C1155" s="215" t="s">
        <v>1410</v>
      </c>
      <c r="D1155" s="215" t="s">
        <v>227</v>
      </c>
      <c r="E1155" s="216" t="s">
        <v>1411</v>
      </c>
      <c r="F1155" s="217" t="s">
        <v>1412</v>
      </c>
      <c r="G1155" s="218" t="s">
        <v>1132</v>
      </c>
      <c r="H1155" s="219">
        <v>2</v>
      </c>
      <c r="I1155" s="220"/>
      <c r="J1155" s="221">
        <f>ROUND(I1155*H1155,2)</f>
        <v>0</v>
      </c>
      <c r="K1155" s="217" t="s">
        <v>249</v>
      </c>
      <c r="L1155" s="45"/>
      <c r="M1155" s="222" t="s">
        <v>19</v>
      </c>
      <c r="N1155" s="223" t="s">
        <v>40</v>
      </c>
      <c r="O1155" s="85"/>
      <c r="P1155" s="224">
        <f>O1155*H1155</f>
        <v>0</v>
      </c>
      <c r="Q1155" s="224">
        <v>0.0027200000000000002</v>
      </c>
      <c r="R1155" s="224">
        <f>Q1155*H1155</f>
        <v>0.0054400000000000004</v>
      </c>
      <c r="S1155" s="224">
        <v>0</v>
      </c>
      <c r="T1155" s="225">
        <f>S1155*H1155</f>
        <v>0</v>
      </c>
      <c r="U1155" s="39"/>
      <c r="V1155" s="39"/>
      <c r="W1155" s="39"/>
      <c r="X1155" s="39"/>
      <c r="Y1155" s="39"/>
      <c r="Z1155" s="39"/>
      <c r="AA1155" s="39"/>
      <c r="AB1155" s="39"/>
      <c r="AC1155" s="39"/>
      <c r="AD1155" s="39"/>
      <c r="AE1155" s="39"/>
      <c r="AR1155" s="226" t="s">
        <v>347</v>
      </c>
      <c r="AT1155" s="226" t="s">
        <v>227</v>
      </c>
      <c r="AU1155" s="226" t="s">
        <v>78</v>
      </c>
      <c r="AY1155" s="18" t="s">
        <v>225</v>
      </c>
      <c r="BE1155" s="227">
        <f>IF(N1155="základní",J1155,0)</f>
        <v>0</v>
      </c>
      <c r="BF1155" s="227">
        <f>IF(N1155="snížená",J1155,0)</f>
        <v>0</v>
      </c>
      <c r="BG1155" s="227">
        <f>IF(N1155="zákl. přenesená",J1155,0)</f>
        <v>0</v>
      </c>
      <c r="BH1155" s="227">
        <f>IF(N1155="sníž. přenesená",J1155,0)</f>
        <v>0</v>
      </c>
      <c r="BI1155" s="227">
        <f>IF(N1155="nulová",J1155,0)</f>
        <v>0</v>
      </c>
      <c r="BJ1155" s="18" t="s">
        <v>76</v>
      </c>
      <c r="BK1155" s="227">
        <f>ROUND(I1155*H1155,2)</f>
        <v>0</v>
      </c>
      <c r="BL1155" s="18" t="s">
        <v>347</v>
      </c>
      <c r="BM1155" s="226" t="s">
        <v>1413</v>
      </c>
    </row>
    <row r="1156" s="2" customFormat="1">
      <c r="A1156" s="39"/>
      <c r="B1156" s="40"/>
      <c r="C1156" s="41"/>
      <c r="D1156" s="228" t="s">
        <v>234</v>
      </c>
      <c r="E1156" s="41"/>
      <c r="F1156" s="229" t="s">
        <v>1414</v>
      </c>
      <c r="G1156" s="41"/>
      <c r="H1156" s="41"/>
      <c r="I1156" s="230"/>
      <c r="J1156" s="41"/>
      <c r="K1156" s="41"/>
      <c r="L1156" s="45"/>
      <c r="M1156" s="231"/>
      <c r="N1156" s="232"/>
      <c r="O1156" s="85"/>
      <c r="P1156" s="85"/>
      <c r="Q1156" s="85"/>
      <c r="R1156" s="85"/>
      <c r="S1156" s="85"/>
      <c r="T1156" s="86"/>
      <c r="U1156" s="39"/>
      <c r="V1156" s="39"/>
      <c r="W1156" s="39"/>
      <c r="X1156" s="39"/>
      <c r="Y1156" s="39"/>
      <c r="Z1156" s="39"/>
      <c r="AA1156" s="39"/>
      <c r="AB1156" s="39"/>
      <c r="AC1156" s="39"/>
      <c r="AD1156" s="39"/>
      <c r="AE1156" s="39"/>
      <c r="AT1156" s="18" t="s">
        <v>234</v>
      </c>
      <c r="AU1156" s="18" t="s">
        <v>78</v>
      </c>
    </row>
    <row r="1157" s="14" customFormat="1">
      <c r="A1157" s="14"/>
      <c r="B1157" s="245"/>
      <c r="C1157" s="246"/>
      <c r="D1157" s="233" t="s">
        <v>238</v>
      </c>
      <c r="E1157" s="247" t="s">
        <v>19</v>
      </c>
      <c r="F1157" s="248" t="s">
        <v>1415</v>
      </c>
      <c r="G1157" s="246"/>
      <c r="H1157" s="249">
        <v>1</v>
      </c>
      <c r="I1157" s="250"/>
      <c r="J1157" s="246"/>
      <c r="K1157" s="246"/>
      <c r="L1157" s="251"/>
      <c r="M1157" s="252"/>
      <c r="N1157" s="253"/>
      <c r="O1157" s="253"/>
      <c r="P1157" s="253"/>
      <c r="Q1157" s="253"/>
      <c r="R1157" s="253"/>
      <c r="S1157" s="253"/>
      <c r="T1157" s="254"/>
      <c r="U1157" s="14"/>
      <c r="V1157" s="14"/>
      <c r="W1157" s="14"/>
      <c r="X1157" s="14"/>
      <c r="Y1157" s="14"/>
      <c r="Z1157" s="14"/>
      <c r="AA1157" s="14"/>
      <c r="AB1157" s="14"/>
      <c r="AC1157" s="14"/>
      <c r="AD1157" s="14"/>
      <c r="AE1157" s="14"/>
      <c r="AT1157" s="255" t="s">
        <v>238</v>
      </c>
      <c r="AU1157" s="255" t="s">
        <v>78</v>
      </c>
      <c r="AV1157" s="14" t="s">
        <v>78</v>
      </c>
      <c r="AW1157" s="14" t="s">
        <v>31</v>
      </c>
      <c r="AX1157" s="14" t="s">
        <v>69</v>
      </c>
      <c r="AY1157" s="255" t="s">
        <v>225</v>
      </c>
    </row>
    <row r="1158" s="14" customFormat="1">
      <c r="A1158" s="14"/>
      <c r="B1158" s="245"/>
      <c r="C1158" s="246"/>
      <c r="D1158" s="233" t="s">
        <v>238</v>
      </c>
      <c r="E1158" s="247" t="s">
        <v>19</v>
      </c>
      <c r="F1158" s="248" t="s">
        <v>1416</v>
      </c>
      <c r="G1158" s="246"/>
      <c r="H1158" s="249">
        <v>1</v>
      </c>
      <c r="I1158" s="250"/>
      <c r="J1158" s="246"/>
      <c r="K1158" s="246"/>
      <c r="L1158" s="251"/>
      <c r="M1158" s="252"/>
      <c r="N1158" s="253"/>
      <c r="O1158" s="253"/>
      <c r="P1158" s="253"/>
      <c r="Q1158" s="253"/>
      <c r="R1158" s="253"/>
      <c r="S1158" s="253"/>
      <c r="T1158" s="254"/>
      <c r="U1158" s="14"/>
      <c r="V1158" s="14"/>
      <c r="W1158" s="14"/>
      <c r="X1158" s="14"/>
      <c r="Y1158" s="14"/>
      <c r="Z1158" s="14"/>
      <c r="AA1158" s="14"/>
      <c r="AB1158" s="14"/>
      <c r="AC1158" s="14"/>
      <c r="AD1158" s="14"/>
      <c r="AE1158" s="14"/>
      <c r="AT1158" s="255" t="s">
        <v>238</v>
      </c>
      <c r="AU1158" s="255" t="s">
        <v>78</v>
      </c>
      <c r="AV1158" s="14" t="s">
        <v>78</v>
      </c>
      <c r="AW1158" s="14" t="s">
        <v>31</v>
      </c>
      <c r="AX1158" s="14" t="s">
        <v>69</v>
      </c>
      <c r="AY1158" s="255" t="s">
        <v>225</v>
      </c>
    </row>
    <row r="1159" s="16" customFormat="1">
      <c r="A1159" s="16"/>
      <c r="B1159" s="267"/>
      <c r="C1159" s="268"/>
      <c r="D1159" s="233" t="s">
        <v>238</v>
      </c>
      <c r="E1159" s="269" t="s">
        <v>19</v>
      </c>
      <c r="F1159" s="270" t="s">
        <v>245</v>
      </c>
      <c r="G1159" s="268"/>
      <c r="H1159" s="271">
        <v>2</v>
      </c>
      <c r="I1159" s="272"/>
      <c r="J1159" s="268"/>
      <c r="K1159" s="268"/>
      <c r="L1159" s="273"/>
      <c r="M1159" s="274"/>
      <c r="N1159" s="275"/>
      <c r="O1159" s="275"/>
      <c r="P1159" s="275"/>
      <c r="Q1159" s="275"/>
      <c r="R1159" s="275"/>
      <c r="S1159" s="275"/>
      <c r="T1159" s="276"/>
      <c r="U1159" s="16"/>
      <c r="V1159" s="16"/>
      <c r="W1159" s="16"/>
      <c r="X1159" s="16"/>
      <c r="Y1159" s="16"/>
      <c r="Z1159" s="16"/>
      <c r="AA1159" s="16"/>
      <c r="AB1159" s="16"/>
      <c r="AC1159" s="16"/>
      <c r="AD1159" s="16"/>
      <c r="AE1159" s="16"/>
      <c r="AT1159" s="277" t="s">
        <v>238</v>
      </c>
      <c r="AU1159" s="277" t="s">
        <v>78</v>
      </c>
      <c r="AV1159" s="16" t="s">
        <v>232</v>
      </c>
      <c r="AW1159" s="16" t="s">
        <v>31</v>
      </c>
      <c r="AX1159" s="16" t="s">
        <v>76</v>
      </c>
      <c r="AY1159" s="277" t="s">
        <v>225</v>
      </c>
    </row>
    <row r="1160" s="2" customFormat="1" ht="24.15" customHeight="1">
      <c r="A1160" s="39"/>
      <c r="B1160" s="40"/>
      <c r="C1160" s="215" t="s">
        <v>1417</v>
      </c>
      <c r="D1160" s="215" t="s">
        <v>227</v>
      </c>
      <c r="E1160" s="216" t="s">
        <v>1418</v>
      </c>
      <c r="F1160" s="217" t="s">
        <v>1419</v>
      </c>
      <c r="G1160" s="218" t="s">
        <v>1132</v>
      </c>
      <c r="H1160" s="219">
        <v>5</v>
      </c>
      <c r="I1160" s="220"/>
      <c r="J1160" s="221">
        <f>ROUND(I1160*H1160,2)</f>
        <v>0</v>
      </c>
      <c r="K1160" s="217" t="s">
        <v>249</v>
      </c>
      <c r="L1160" s="45"/>
      <c r="M1160" s="222" t="s">
        <v>19</v>
      </c>
      <c r="N1160" s="223" t="s">
        <v>40</v>
      </c>
      <c r="O1160" s="85"/>
      <c r="P1160" s="224">
        <f>O1160*H1160</f>
        <v>0</v>
      </c>
      <c r="Q1160" s="224">
        <v>0.0031199999999999999</v>
      </c>
      <c r="R1160" s="224">
        <f>Q1160*H1160</f>
        <v>0.015599999999999999</v>
      </c>
      <c r="S1160" s="224">
        <v>0</v>
      </c>
      <c r="T1160" s="225">
        <f>S1160*H1160</f>
        <v>0</v>
      </c>
      <c r="U1160" s="39"/>
      <c r="V1160" s="39"/>
      <c r="W1160" s="39"/>
      <c r="X1160" s="39"/>
      <c r="Y1160" s="39"/>
      <c r="Z1160" s="39"/>
      <c r="AA1160" s="39"/>
      <c r="AB1160" s="39"/>
      <c r="AC1160" s="39"/>
      <c r="AD1160" s="39"/>
      <c r="AE1160" s="39"/>
      <c r="AR1160" s="226" t="s">
        <v>347</v>
      </c>
      <c r="AT1160" s="226" t="s">
        <v>227</v>
      </c>
      <c r="AU1160" s="226" t="s">
        <v>78</v>
      </c>
      <c r="AY1160" s="18" t="s">
        <v>225</v>
      </c>
      <c r="BE1160" s="227">
        <f>IF(N1160="základní",J1160,0)</f>
        <v>0</v>
      </c>
      <c r="BF1160" s="227">
        <f>IF(N1160="snížená",J1160,0)</f>
        <v>0</v>
      </c>
      <c r="BG1160" s="227">
        <f>IF(N1160="zákl. přenesená",J1160,0)</f>
        <v>0</v>
      </c>
      <c r="BH1160" s="227">
        <f>IF(N1160="sníž. přenesená",J1160,0)</f>
        <v>0</v>
      </c>
      <c r="BI1160" s="227">
        <f>IF(N1160="nulová",J1160,0)</f>
        <v>0</v>
      </c>
      <c r="BJ1160" s="18" t="s">
        <v>76</v>
      </c>
      <c r="BK1160" s="227">
        <f>ROUND(I1160*H1160,2)</f>
        <v>0</v>
      </c>
      <c r="BL1160" s="18" t="s">
        <v>347</v>
      </c>
      <c r="BM1160" s="226" t="s">
        <v>1420</v>
      </c>
    </row>
    <row r="1161" s="2" customFormat="1">
      <c r="A1161" s="39"/>
      <c r="B1161" s="40"/>
      <c r="C1161" s="41"/>
      <c r="D1161" s="228" t="s">
        <v>234</v>
      </c>
      <c r="E1161" s="41"/>
      <c r="F1161" s="229" t="s">
        <v>1421</v>
      </c>
      <c r="G1161" s="41"/>
      <c r="H1161" s="41"/>
      <c r="I1161" s="230"/>
      <c r="J1161" s="41"/>
      <c r="K1161" s="41"/>
      <c r="L1161" s="45"/>
      <c r="M1161" s="231"/>
      <c r="N1161" s="232"/>
      <c r="O1161" s="85"/>
      <c r="P1161" s="85"/>
      <c r="Q1161" s="85"/>
      <c r="R1161" s="85"/>
      <c r="S1161" s="85"/>
      <c r="T1161" s="86"/>
      <c r="U1161" s="39"/>
      <c r="V1161" s="39"/>
      <c r="W1161" s="39"/>
      <c r="X1161" s="39"/>
      <c r="Y1161" s="39"/>
      <c r="Z1161" s="39"/>
      <c r="AA1161" s="39"/>
      <c r="AB1161" s="39"/>
      <c r="AC1161" s="39"/>
      <c r="AD1161" s="39"/>
      <c r="AE1161" s="39"/>
      <c r="AT1161" s="18" t="s">
        <v>234</v>
      </c>
      <c r="AU1161" s="18" t="s">
        <v>78</v>
      </c>
    </row>
    <row r="1162" s="13" customFormat="1">
      <c r="A1162" s="13"/>
      <c r="B1162" s="235"/>
      <c r="C1162" s="236"/>
      <c r="D1162" s="233" t="s">
        <v>238</v>
      </c>
      <c r="E1162" s="237" t="s">
        <v>19</v>
      </c>
      <c r="F1162" s="238" t="s">
        <v>353</v>
      </c>
      <c r="G1162" s="236"/>
      <c r="H1162" s="237" t="s">
        <v>19</v>
      </c>
      <c r="I1162" s="239"/>
      <c r="J1162" s="236"/>
      <c r="K1162" s="236"/>
      <c r="L1162" s="240"/>
      <c r="M1162" s="241"/>
      <c r="N1162" s="242"/>
      <c r="O1162" s="242"/>
      <c r="P1162" s="242"/>
      <c r="Q1162" s="242"/>
      <c r="R1162" s="242"/>
      <c r="S1162" s="242"/>
      <c r="T1162" s="243"/>
      <c r="U1162" s="13"/>
      <c r="V1162" s="13"/>
      <c r="W1162" s="13"/>
      <c r="X1162" s="13"/>
      <c r="Y1162" s="13"/>
      <c r="Z1162" s="13"/>
      <c r="AA1162" s="13"/>
      <c r="AB1162" s="13"/>
      <c r="AC1162" s="13"/>
      <c r="AD1162" s="13"/>
      <c r="AE1162" s="13"/>
      <c r="AT1162" s="244" t="s">
        <v>238</v>
      </c>
      <c r="AU1162" s="244" t="s">
        <v>78</v>
      </c>
      <c r="AV1162" s="13" t="s">
        <v>76</v>
      </c>
      <c r="AW1162" s="13" t="s">
        <v>31</v>
      </c>
      <c r="AX1162" s="13" t="s">
        <v>69</v>
      </c>
      <c r="AY1162" s="244" t="s">
        <v>225</v>
      </c>
    </row>
    <row r="1163" s="14" customFormat="1">
      <c r="A1163" s="14"/>
      <c r="B1163" s="245"/>
      <c r="C1163" s="246"/>
      <c r="D1163" s="233" t="s">
        <v>238</v>
      </c>
      <c r="E1163" s="247" t="s">
        <v>19</v>
      </c>
      <c r="F1163" s="248" t="s">
        <v>232</v>
      </c>
      <c r="G1163" s="246"/>
      <c r="H1163" s="249">
        <v>4</v>
      </c>
      <c r="I1163" s="250"/>
      <c r="J1163" s="246"/>
      <c r="K1163" s="246"/>
      <c r="L1163" s="251"/>
      <c r="M1163" s="252"/>
      <c r="N1163" s="253"/>
      <c r="O1163" s="253"/>
      <c r="P1163" s="253"/>
      <c r="Q1163" s="253"/>
      <c r="R1163" s="253"/>
      <c r="S1163" s="253"/>
      <c r="T1163" s="254"/>
      <c r="U1163" s="14"/>
      <c r="V1163" s="14"/>
      <c r="W1163" s="14"/>
      <c r="X1163" s="14"/>
      <c r="Y1163" s="14"/>
      <c r="Z1163" s="14"/>
      <c r="AA1163" s="14"/>
      <c r="AB1163" s="14"/>
      <c r="AC1163" s="14"/>
      <c r="AD1163" s="14"/>
      <c r="AE1163" s="14"/>
      <c r="AT1163" s="255" t="s">
        <v>238</v>
      </c>
      <c r="AU1163" s="255" t="s">
        <v>78</v>
      </c>
      <c r="AV1163" s="14" t="s">
        <v>78</v>
      </c>
      <c r="AW1163" s="14" t="s">
        <v>31</v>
      </c>
      <c r="AX1163" s="14" t="s">
        <v>69</v>
      </c>
      <c r="AY1163" s="255" t="s">
        <v>225</v>
      </c>
    </row>
    <row r="1164" s="13" customFormat="1">
      <c r="A1164" s="13"/>
      <c r="B1164" s="235"/>
      <c r="C1164" s="236"/>
      <c r="D1164" s="233" t="s">
        <v>238</v>
      </c>
      <c r="E1164" s="237" t="s">
        <v>19</v>
      </c>
      <c r="F1164" s="238" t="s">
        <v>355</v>
      </c>
      <c r="G1164" s="236"/>
      <c r="H1164" s="237" t="s">
        <v>19</v>
      </c>
      <c r="I1164" s="239"/>
      <c r="J1164" s="236"/>
      <c r="K1164" s="236"/>
      <c r="L1164" s="240"/>
      <c r="M1164" s="241"/>
      <c r="N1164" s="242"/>
      <c r="O1164" s="242"/>
      <c r="P1164" s="242"/>
      <c r="Q1164" s="242"/>
      <c r="R1164" s="242"/>
      <c r="S1164" s="242"/>
      <c r="T1164" s="243"/>
      <c r="U1164" s="13"/>
      <c r="V1164" s="13"/>
      <c r="W1164" s="13"/>
      <c r="X1164" s="13"/>
      <c r="Y1164" s="13"/>
      <c r="Z1164" s="13"/>
      <c r="AA1164" s="13"/>
      <c r="AB1164" s="13"/>
      <c r="AC1164" s="13"/>
      <c r="AD1164" s="13"/>
      <c r="AE1164" s="13"/>
      <c r="AT1164" s="244" t="s">
        <v>238</v>
      </c>
      <c r="AU1164" s="244" t="s">
        <v>78</v>
      </c>
      <c r="AV1164" s="13" t="s">
        <v>76</v>
      </c>
      <c r="AW1164" s="13" t="s">
        <v>31</v>
      </c>
      <c r="AX1164" s="13" t="s">
        <v>69</v>
      </c>
      <c r="AY1164" s="244" t="s">
        <v>225</v>
      </c>
    </row>
    <row r="1165" s="14" customFormat="1">
      <c r="A1165" s="14"/>
      <c r="B1165" s="245"/>
      <c r="C1165" s="246"/>
      <c r="D1165" s="233" t="s">
        <v>238</v>
      </c>
      <c r="E1165" s="247" t="s">
        <v>19</v>
      </c>
      <c r="F1165" s="248" t="s">
        <v>76</v>
      </c>
      <c r="G1165" s="246"/>
      <c r="H1165" s="249">
        <v>1</v>
      </c>
      <c r="I1165" s="250"/>
      <c r="J1165" s="246"/>
      <c r="K1165" s="246"/>
      <c r="L1165" s="251"/>
      <c r="M1165" s="252"/>
      <c r="N1165" s="253"/>
      <c r="O1165" s="253"/>
      <c r="P1165" s="253"/>
      <c r="Q1165" s="253"/>
      <c r="R1165" s="253"/>
      <c r="S1165" s="253"/>
      <c r="T1165" s="254"/>
      <c r="U1165" s="14"/>
      <c r="V1165" s="14"/>
      <c r="W1165" s="14"/>
      <c r="X1165" s="14"/>
      <c r="Y1165" s="14"/>
      <c r="Z1165" s="14"/>
      <c r="AA1165" s="14"/>
      <c r="AB1165" s="14"/>
      <c r="AC1165" s="14"/>
      <c r="AD1165" s="14"/>
      <c r="AE1165" s="14"/>
      <c r="AT1165" s="255" t="s">
        <v>238</v>
      </c>
      <c r="AU1165" s="255" t="s">
        <v>78</v>
      </c>
      <c r="AV1165" s="14" t="s">
        <v>78</v>
      </c>
      <c r="AW1165" s="14" t="s">
        <v>31</v>
      </c>
      <c r="AX1165" s="14" t="s">
        <v>69</v>
      </c>
      <c r="AY1165" s="255" t="s">
        <v>225</v>
      </c>
    </row>
    <row r="1166" s="16" customFormat="1">
      <c r="A1166" s="16"/>
      <c r="B1166" s="267"/>
      <c r="C1166" s="268"/>
      <c r="D1166" s="233" t="s">
        <v>238</v>
      </c>
      <c r="E1166" s="269" t="s">
        <v>19</v>
      </c>
      <c r="F1166" s="270" t="s">
        <v>245</v>
      </c>
      <c r="G1166" s="268"/>
      <c r="H1166" s="271">
        <v>5</v>
      </c>
      <c r="I1166" s="272"/>
      <c r="J1166" s="268"/>
      <c r="K1166" s="268"/>
      <c r="L1166" s="273"/>
      <c r="M1166" s="274"/>
      <c r="N1166" s="275"/>
      <c r="O1166" s="275"/>
      <c r="P1166" s="275"/>
      <c r="Q1166" s="275"/>
      <c r="R1166" s="275"/>
      <c r="S1166" s="275"/>
      <c r="T1166" s="276"/>
      <c r="U1166" s="16"/>
      <c r="V1166" s="16"/>
      <c r="W1166" s="16"/>
      <c r="X1166" s="16"/>
      <c r="Y1166" s="16"/>
      <c r="Z1166" s="16"/>
      <c r="AA1166" s="16"/>
      <c r="AB1166" s="16"/>
      <c r="AC1166" s="16"/>
      <c r="AD1166" s="16"/>
      <c r="AE1166" s="16"/>
      <c r="AT1166" s="277" t="s">
        <v>238</v>
      </c>
      <c r="AU1166" s="277" t="s">
        <v>78</v>
      </c>
      <c r="AV1166" s="16" t="s">
        <v>232</v>
      </c>
      <c r="AW1166" s="16" t="s">
        <v>31</v>
      </c>
      <c r="AX1166" s="16" t="s">
        <v>76</v>
      </c>
      <c r="AY1166" s="277" t="s">
        <v>225</v>
      </c>
    </row>
    <row r="1167" s="2" customFormat="1" ht="16.5" customHeight="1">
      <c r="A1167" s="39"/>
      <c r="B1167" s="40"/>
      <c r="C1167" s="215" t="s">
        <v>1422</v>
      </c>
      <c r="D1167" s="215" t="s">
        <v>227</v>
      </c>
      <c r="E1167" s="216" t="s">
        <v>1423</v>
      </c>
      <c r="F1167" s="217" t="s">
        <v>1424</v>
      </c>
      <c r="G1167" s="218" t="s">
        <v>326</v>
      </c>
      <c r="H1167" s="219">
        <v>6.1699999999999999</v>
      </c>
      <c r="I1167" s="220"/>
      <c r="J1167" s="221">
        <f>ROUND(I1167*H1167,2)</f>
        <v>0</v>
      </c>
      <c r="K1167" s="217" t="s">
        <v>249</v>
      </c>
      <c r="L1167" s="45"/>
      <c r="M1167" s="222" t="s">
        <v>19</v>
      </c>
      <c r="N1167" s="223" t="s">
        <v>40</v>
      </c>
      <c r="O1167" s="85"/>
      <c r="P1167" s="224">
        <f>O1167*H1167</f>
        <v>0</v>
      </c>
      <c r="Q1167" s="224">
        <v>0.0025864999999999998</v>
      </c>
      <c r="R1167" s="224">
        <f>Q1167*H1167</f>
        <v>0.015958705</v>
      </c>
      <c r="S1167" s="224">
        <v>0</v>
      </c>
      <c r="T1167" s="225">
        <f>S1167*H1167</f>
        <v>0</v>
      </c>
      <c r="U1167" s="39"/>
      <c r="V1167" s="39"/>
      <c r="W1167" s="39"/>
      <c r="X1167" s="39"/>
      <c r="Y1167" s="39"/>
      <c r="Z1167" s="39"/>
      <c r="AA1167" s="39"/>
      <c r="AB1167" s="39"/>
      <c r="AC1167" s="39"/>
      <c r="AD1167" s="39"/>
      <c r="AE1167" s="39"/>
      <c r="AR1167" s="226" t="s">
        <v>347</v>
      </c>
      <c r="AT1167" s="226" t="s">
        <v>227</v>
      </c>
      <c r="AU1167" s="226" t="s">
        <v>78</v>
      </c>
      <c r="AY1167" s="18" t="s">
        <v>225</v>
      </c>
      <c r="BE1167" s="227">
        <f>IF(N1167="základní",J1167,0)</f>
        <v>0</v>
      </c>
      <c r="BF1167" s="227">
        <f>IF(N1167="snížená",J1167,0)</f>
        <v>0</v>
      </c>
      <c r="BG1167" s="227">
        <f>IF(N1167="zákl. přenesená",J1167,0)</f>
        <v>0</v>
      </c>
      <c r="BH1167" s="227">
        <f>IF(N1167="sníž. přenesená",J1167,0)</f>
        <v>0</v>
      </c>
      <c r="BI1167" s="227">
        <f>IF(N1167="nulová",J1167,0)</f>
        <v>0</v>
      </c>
      <c r="BJ1167" s="18" t="s">
        <v>76</v>
      </c>
      <c r="BK1167" s="227">
        <f>ROUND(I1167*H1167,2)</f>
        <v>0</v>
      </c>
      <c r="BL1167" s="18" t="s">
        <v>347</v>
      </c>
      <c r="BM1167" s="226" t="s">
        <v>1425</v>
      </c>
    </row>
    <row r="1168" s="2" customFormat="1">
      <c r="A1168" s="39"/>
      <c r="B1168" s="40"/>
      <c r="C1168" s="41"/>
      <c r="D1168" s="228" t="s">
        <v>234</v>
      </c>
      <c r="E1168" s="41"/>
      <c r="F1168" s="229" t="s">
        <v>1426</v>
      </c>
      <c r="G1168" s="41"/>
      <c r="H1168" s="41"/>
      <c r="I1168" s="230"/>
      <c r="J1168" s="41"/>
      <c r="K1168" s="41"/>
      <c r="L1168" s="45"/>
      <c r="M1168" s="231"/>
      <c r="N1168" s="232"/>
      <c r="O1168" s="85"/>
      <c r="P1168" s="85"/>
      <c r="Q1168" s="85"/>
      <c r="R1168" s="85"/>
      <c r="S1168" s="85"/>
      <c r="T1168" s="86"/>
      <c r="U1168" s="39"/>
      <c r="V1168" s="39"/>
      <c r="W1168" s="39"/>
      <c r="X1168" s="39"/>
      <c r="Y1168" s="39"/>
      <c r="Z1168" s="39"/>
      <c r="AA1168" s="39"/>
      <c r="AB1168" s="39"/>
      <c r="AC1168" s="39"/>
      <c r="AD1168" s="39"/>
      <c r="AE1168" s="39"/>
      <c r="AT1168" s="18" t="s">
        <v>234</v>
      </c>
      <c r="AU1168" s="18" t="s">
        <v>78</v>
      </c>
    </row>
    <row r="1169" s="13" customFormat="1">
      <c r="A1169" s="13"/>
      <c r="B1169" s="235"/>
      <c r="C1169" s="236"/>
      <c r="D1169" s="233" t="s">
        <v>238</v>
      </c>
      <c r="E1169" s="237" t="s">
        <v>19</v>
      </c>
      <c r="F1169" s="238" t="s">
        <v>355</v>
      </c>
      <c r="G1169" s="236"/>
      <c r="H1169" s="237" t="s">
        <v>19</v>
      </c>
      <c r="I1169" s="239"/>
      <c r="J1169" s="236"/>
      <c r="K1169" s="236"/>
      <c r="L1169" s="240"/>
      <c r="M1169" s="241"/>
      <c r="N1169" s="242"/>
      <c r="O1169" s="242"/>
      <c r="P1169" s="242"/>
      <c r="Q1169" s="242"/>
      <c r="R1169" s="242"/>
      <c r="S1169" s="242"/>
      <c r="T1169" s="243"/>
      <c r="U1169" s="13"/>
      <c r="V1169" s="13"/>
      <c r="W1169" s="13"/>
      <c r="X1169" s="13"/>
      <c r="Y1169" s="13"/>
      <c r="Z1169" s="13"/>
      <c r="AA1169" s="13"/>
      <c r="AB1169" s="13"/>
      <c r="AC1169" s="13"/>
      <c r="AD1169" s="13"/>
      <c r="AE1169" s="13"/>
      <c r="AT1169" s="244" t="s">
        <v>238</v>
      </c>
      <c r="AU1169" s="244" t="s">
        <v>78</v>
      </c>
      <c r="AV1169" s="13" t="s">
        <v>76</v>
      </c>
      <c r="AW1169" s="13" t="s">
        <v>31</v>
      </c>
      <c r="AX1169" s="13" t="s">
        <v>69</v>
      </c>
      <c r="AY1169" s="244" t="s">
        <v>225</v>
      </c>
    </row>
    <row r="1170" s="14" customFormat="1">
      <c r="A1170" s="14"/>
      <c r="B1170" s="245"/>
      <c r="C1170" s="246"/>
      <c r="D1170" s="233" t="s">
        <v>238</v>
      </c>
      <c r="E1170" s="247" t="s">
        <v>19</v>
      </c>
      <c r="F1170" s="248" t="s">
        <v>1427</v>
      </c>
      <c r="G1170" s="246"/>
      <c r="H1170" s="249">
        <v>2.9500000000000002</v>
      </c>
      <c r="I1170" s="250"/>
      <c r="J1170" s="246"/>
      <c r="K1170" s="246"/>
      <c r="L1170" s="251"/>
      <c r="M1170" s="252"/>
      <c r="N1170" s="253"/>
      <c r="O1170" s="253"/>
      <c r="P1170" s="253"/>
      <c r="Q1170" s="253"/>
      <c r="R1170" s="253"/>
      <c r="S1170" s="253"/>
      <c r="T1170" s="254"/>
      <c r="U1170" s="14"/>
      <c r="V1170" s="14"/>
      <c r="W1170" s="14"/>
      <c r="X1170" s="14"/>
      <c r="Y1170" s="14"/>
      <c r="Z1170" s="14"/>
      <c r="AA1170" s="14"/>
      <c r="AB1170" s="14"/>
      <c r="AC1170" s="14"/>
      <c r="AD1170" s="14"/>
      <c r="AE1170" s="14"/>
      <c r="AT1170" s="255" t="s">
        <v>238</v>
      </c>
      <c r="AU1170" s="255" t="s">
        <v>78</v>
      </c>
      <c r="AV1170" s="14" t="s">
        <v>78</v>
      </c>
      <c r="AW1170" s="14" t="s">
        <v>31</v>
      </c>
      <c r="AX1170" s="14" t="s">
        <v>69</v>
      </c>
      <c r="AY1170" s="255" t="s">
        <v>225</v>
      </c>
    </row>
    <row r="1171" s="13" customFormat="1">
      <c r="A1171" s="13"/>
      <c r="B1171" s="235"/>
      <c r="C1171" s="236"/>
      <c r="D1171" s="233" t="s">
        <v>238</v>
      </c>
      <c r="E1171" s="237" t="s">
        <v>19</v>
      </c>
      <c r="F1171" s="238" t="s">
        <v>357</v>
      </c>
      <c r="G1171" s="236"/>
      <c r="H1171" s="237" t="s">
        <v>19</v>
      </c>
      <c r="I1171" s="239"/>
      <c r="J1171" s="236"/>
      <c r="K1171" s="236"/>
      <c r="L1171" s="240"/>
      <c r="M1171" s="241"/>
      <c r="N1171" s="242"/>
      <c r="O1171" s="242"/>
      <c r="P1171" s="242"/>
      <c r="Q1171" s="242"/>
      <c r="R1171" s="242"/>
      <c r="S1171" s="242"/>
      <c r="T1171" s="243"/>
      <c r="U1171" s="13"/>
      <c r="V1171" s="13"/>
      <c r="W1171" s="13"/>
      <c r="X1171" s="13"/>
      <c r="Y1171" s="13"/>
      <c r="Z1171" s="13"/>
      <c r="AA1171" s="13"/>
      <c r="AB1171" s="13"/>
      <c r="AC1171" s="13"/>
      <c r="AD1171" s="13"/>
      <c r="AE1171" s="13"/>
      <c r="AT1171" s="244" t="s">
        <v>238</v>
      </c>
      <c r="AU1171" s="244" t="s">
        <v>78</v>
      </c>
      <c r="AV1171" s="13" t="s">
        <v>76</v>
      </c>
      <c r="AW1171" s="13" t="s">
        <v>31</v>
      </c>
      <c r="AX1171" s="13" t="s">
        <v>69</v>
      </c>
      <c r="AY1171" s="244" t="s">
        <v>225</v>
      </c>
    </row>
    <row r="1172" s="14" customFormat="1">
      <c r="A1172" s="14"/>
      <c r="B1172" s="245"/>
      <c r="C1172" s="246"/>
      <c r="D1172" s="233" t="s">
        <v>238</v>
      </c>
      <c r="E1172" s="247" t="s">
        <v>19</v>
      </c>
      <c r="F1172" s="248" t="s">
        <v>1428</v>
      </c>
      <c r="G1172" s="246"/>
      <c r="H1172" s="249">
        <v>3.2200000000000002</v>
      </c>
      <c r="I1172" s="250"/>
      <c r="J1172" s="246"/>
      <c r="K1172" s="246"/>
      <c r="L1172" s="251"/>
      <c r="M1172" s="252"/>
      <c r="N1172" s="253"/>
      <c r="O1172" s="253"/>
      <c r="P1172" s="253"/>
      <c r="Q1172" s="253"/>
      <c r="R1172" s="253"/>
      <c r="S1172" s="253"/>
      <c r="T1172" s="254"/>
      <c r="U1172" s="14"/>
      <c r="V1172" s="14"/>
      <c r="W1172" s="14"/>
      <c r="X1172" s="14"/>
      <c r="Y1172" s="14"/>
      <c r="Z1172" s="14"/>
      <c r="AA1172" s="14"/>
      <c r="AB1172" s="14"/>
      <c r="AC1172" s="14"/>
      <c r="AD1172" s="14"/>
      <c r="AE1172" s="14"/>
      <c r="AT1172" s="255" t="s">
        <v>238</v>
      </c>
      <c r="AU1172" s="255" t="s">
        <v>78</v>
      </c>
      <c r="AV1172" s="14" t="s">
        <v>78</v>
      </c>
      <c r="AW1172" s="14" t="s">
        <v>31</v>
      </c>
      <c r="AX1172" s="14" t="s">
        <v>69</v>
      </c>
      <c r="AY1172" s="255" t="s">
        <v>225</v>
      </c>
    </row>
    <row r="1173" s="16" customFormat="1">
      <c r="A1173" s="16"/>
      <c r="B1173" s="267"/>
      <c r="C1173" s="268"/>
      <c r="D1173" s="233" t="s">
        <v>238</v>
      </c>
      <c r="E1173" s="269" t="s">
        <v>19</v>
      </c>
      <c r="F1173" s="270" t="s">
        <v>245</v>
      </c>
      <c r="G1173" s="268"/>
      <c r="H1173" s="271">
        <v>6.1699999999999999</v>
      </c>
      <c r="I1173" s="272"/>
      <c r="J1173" s="268"/>
      <c r="K1173" s="268"/>
      <c r="L1173" s="273"/>
      <c r="M1173" s="274"/>
      <c r="N1173" s="275"/>
      <c r="O1173" s="275"/>
      <c r="P1173" s="275"/>
      <c r="Q1173" s="275"/>
      <c r="R1173" s="275"/>
      <c r="S1173" s="275"/>
      <c r="T1173" s="276"/>
      <c r="U1173" s="16"/>
      <c r="V1173" s="16"/>
      <c r="W1173" s="16"/>
      <c r="X1173" s="16"/>
      <c r="Y1173" s="16"/>
      <c r="Z1173" s="16"/>
      <c r="AA1173" s="16"/>
      <c r="AB1173" s="16"/>
      <c r="AC1173" s="16"/>
      <c r="AD1173" s="16"/>
      <c r="AE1173" s="16"/>
      <c r="AT1173" s="277" t="s">
        <v>238</v>
      </c>
      <c r="AU1173" s="277" t="s">
        <v>78</v>
      </c>
      <c r="AV1173" s="16" t="s">
        <v>232</v>
      </c>
      <c r="AW1173" s="16" t="s">
        <v>31</v>
      </c>
      <c r="AX1173" s="16" t="s">
        <v>76</v>
      </c>
      <c r="AY1173" s="277" t="s">
        <v>225</v>
      </c>
    </row>
    <row r="1174" s="2" customFormat="1" ht="16.5" customHeight="1">
      <c r="A1174" s="39"/>
      <c r="B1174" s="40"/>
      <c r="C1174" s="215" t="s">
        <v>1429</v>
      </c>
      <c r="D1174" s="215" t="s">
        <v>227</v>
      </c>
      <c r="E1174" s="216" t="s">
        <v>1430</v>
      </c>
      <c r="F1174" s="217" t="s">
        <v>1431</v>
      </c>
      <c r="G1174" s="218" t="s">
        <v>326</v>
      </c>
      <c r="H1174" s="219">
        <v>32.57</v>
      </c>
      <c r="I1174" s="220"/>
      <c r="J1174" s="221">
        <f>ROUND(I1174*H1174,2)</f>
        <v>0</v>
      </c>
      <c r="K1174" s="217" t="s">
        <v>249</v>
      </c>
      <c r="L1174" s="45"/>
      <c r="M1174" s="222" t="s">
        <v>19</v>
      </c>
      <c r="N1174" s="223" t="s">
        <v>40</v>
      </c>
      <c r="O1174" s="85"/>
      <c r="P1174" s="224">
        <f>O1174*H1174</f>
        <v>0</v>
      </c>
      <c r="Q1174" s="224">
        <v>0.0028270000000000001</v>
      </c>
      <c r="R1174" s="224">
        <f>Q1174*H1174</f>
        <v>0.092075390000000007</v>
      </c>
      <c r="S1174" s="224">
        <v>0</v>
      </c>
      <c r="T1174" s="225">
        <f>S1174*H1174</f>
        <v>0</v>
      </c>
      <c r="U1174" s="39"/>
      <c r="V1174" s="39"/>
      <c r="W1174" s="39"/>
      <c r="X1174" s="39"/>
      <c r="Y1174" s="39"/>
      <c r="Z1174" s="39"/>
      <c r="AA1174" s="39"/>
      <c r="AB1174" s="39"/>
      <c r="AC1174" s="39"/>
      <c r="AD1174" s="39"/>
      <c r="AE1174" s="39"/>
      <c r="AR1174" s="226" t="s">
        <v>347</v>
      </c>
      <c r="AT1174" s="226" t="s">
        <v>227</v>
      </c>
      <c r="AU1174" s="226" t="s">
        <v>78</v>
      </c>
      <c r="AY1174" s="18" t="s">
        <v>225</v>
      </c>
      <c r="BE1174" s="227">
        <f>IF(N1174="základní",J1174,0)</f>
        <v>0</v>
      </c>
      <c r="BF1174" s="227">
        <f>IF(N1174="snížená",J1174,0)</f>
        <v>0</v>
      </c>
      <c r="BG1174" s="227">
        <f>IF(N1174="zákl. přenesená",J1174,0)</f>
        <v>0</v>
      </c>
      <c r="BH1174" s="227">
        <f>IF(N1174="sníž. přenesená",J1174,0)</f>
        <v>0</v>
      </c>
      <c r="BI1174" s="227">
        <f>IF(N1174="nulová",J1174,0)</f>
        <v>0</v>
      </c>
      <c r="BJ1174" s="18" t="s">
        <v>76</v>
      </c>
      <c r="BK1174" s="227">
        <f>ROUND(I1174*H1174,2)</f>
        <v>0</v>
      </c>
      <c r="BL1174" s="18" t="s">
        <v>347</v>
      </c>
      <c r="BM1174" s="226" t="s">
        <v>1432</v>
      </c>
    </row>
    <row r="1175" s="2" customFormat="1">
      <c r="A1175" s="39"/>
      <c r="B1175" s="40"/>
      <c r="C1175" s="41"/>
      <c r="D1175" s="228" t="s">
        <v>234</v>
      </c>
      <c r="E1175" s="41"/>
      <c r="F1175" s="229" t="s">
        <v>1433</v>
      </c>
      <c r="G1175" s="41"/>
      <c r="H1175" s="41"/>
      <c r="I1175" s="230"/>
      <c r="J1175" s="41"/>
      <c r="K1175" s="41"/>
      <c r="L1175" s="45"/>
      <c r="M1175" s="231"/>
      <c r="N1175" s="232"/>
      <c r="O1175" s="85"/>
      <c r="P1175" s="85"/>
      <c r="Q1175" s="85"/>
      <c r="R1175" s="85"/>
      <c r="S1175" s="85"/>
      <c r="T1175" s="86"/>
      <c r="U1175" s="39"/>
      <c r="V1175" s="39"/>
      <c r="W1175" s="39"/>
      <c r="X1175" s="39"/>
      <c r="Y1175" s="39"/>
      <c r="Z1175" s="39"/>
      <c r="AA1175" s="39"/>
      <c r="AB1175" s="39"/>
      <c r="AC1175" s="39"/>
      <c r="AD1175" s="39"/>
      <c r="AE1175" s="39"/>
      <c r="AT1175" s="18" t="s">
        <v>234</v>
      </c>
      <c r="AU1175" s="18" t="s">
        <v>78</v>
      </c>
    </row>
    <row r="1176" s="13" customFormat="1">
      <c r="A1176" s="13"/>
      <c r="B1176" s="235"/>
      <c r="C1176" s="236"/>
      <c r="D1176" s="233" t="s">
        <v>238</v>
      </c>
      <c r="E1176" s="237" t="s">
        <v>19</v>
      </c>
      <c r="F1176" s="238" t="s">
        <v>353</v>
      </c>
      <c r="G1176" s="236"/>
      <c r="H1176" s="237" t="s">
        <v>19</v>
      </c>
      <c r="I1176" s="239"/>
      <c r="J1176" s="236"/>
      <c r="K1176" s="236"/>
      <c r="L1176" s="240"/>
      <c r="M1176" s="241"/>
      <c r="N1176" s="242"/>
      <c r="O1176" s="242"/>
      <c r="P1176" s="242"/>
      <c r="Q1176" s="242"/>
      <c r="R1176" s="242"/>
      <c r="S1176" s="242"/>
      <c r="T1176" s="243"/>
      <c r="U1176" s="13"/>
      <c r="V1176" s="13"/>
      <c r="W1176" s="13"/>
      <c r="X1176" s="13"/>
      <c r="Y1176" s="13"/>
      <c r="Z1176" s="13"/>
      <c r="AA1176" s="13"/>
      <c r="AB1176" s="13"/>
      <c r="AC1176" s="13"/>
      <c r="AD1176" s="13"/>
      <c r="AE1176" s="13"/>
      <c r="AT1176" s="244" t="s">
        <v>238</v>
      </c>
      <c r="AU1176" s="244" t="s">
        <v>78</v>
      </c>
      <c r="AV1176" s="13" t="s">
        <v>76</v>
      </c>
      <c r="AW1176" s="13" t="s">
        <v>31</v>
      </c>
      <c r="AX1176" s="13" t="s">
        <v>69</v>
      </c>
      <c r="AY1176" s="244" t="s">
        <v>225</v>
      </c>
    </row>
    <row r="1177" s="14" customFormat="1">
      <c r="A1177" s="14"/>
      <c r="B1177" s="245"/>
      <c r="C1177" s="246"/>
      <c r="D1177" s="233" t="s">
        <v>238</v>
      </c>
      <c r="E1177" s="247" t="s">
        <v>19</v>
      </c>
      <c r="F1177" s="248" t="s">
        <v>1434</v>
      </c>
      <c r="G1177" s="246"/>
      <c r="H1177" s="249">
        <v>14.16</v>
      </c>
      <c r="I1177" s="250"/>
      <c r="J1177" s="246"/>
      <c r="K1177" s="246"/>
      <c r="L1177" s="251"/>
      <c r="M1177" s="252"/>
      <c r="N1177" s="253"/>
      <c r="O1177" s="253"/>
      <c r="P1177" s="253"/>
      <c r="Q1177" s="253"/>
      <c r="R1177" s="253"/>
      <c r="S1177" s="253"/>
      <c r="T1177" s="254"/>
      <c r="U1177" s="14"/>
      <c r="V1177" s="14"/>
      <c r="W1177" s="14"/>
      <c r="X1177" s="14"/>
      <c r="Y1177" s="14"/>
      <c r="Z1177" s="14"/>
      <c r="AA1177" s="14"/>
      <c r="AB1177" s="14"/>
      <c r="AC1177" s="14"/>
      <c r="AD1177" s="14"/>
      <c r="AE1177" s="14"/>
      <c r="AT1177" s="255" t="s">
        <v>238</v>
      </c>
      <c r="AU1177" s="255" t="s">
        <v>78</v>
      </c>
      <c r="AV1177" s="14" t="s">
        <v>78</v>
      </c>
      <c r="AW1177" s="14" t="s">
        <v>31</v>
      </c>
      <c r="AX1177" s="14" t="s">
        <v>69</v>
      </c>
      <c r="AY1177" s="255" t="s">
        <v>225</v>
      </c>
    </row>
    <row r="1178" s="14" customFormat="1">
      <c r="A1178" s="14"/>
      <c r="B1178" s="245"/>
      <c r="C1178" s="246"/>
      <c r="D1178" s="233" t="s">
        <v>238</v>
      </c>
      <c r="E1178" s="247" t="s">
        <v>19</v>
      </c>
      <c r="F1178" s="248" t="s">
        <v>1435</v>
      </c>
      <c r="G1178" s="246"/>
      <c r="H1178" s="249">
        <v>7.0700000000000003</v>
      </c>
      <c r="I1178" s="250"/>
      <c r="J1178" s="246"/>
      <c r="K1178" s="246"/>
      <c r="L1178" s="251"/>
      <c r="M1178" s="252"/>
      <c r="N1178" s="253"/>
      <c r="O1178" s="253"/>
      <c r="P1178" s="253"/>
      <c r="Q1178" s="253"/>
      <c r="R1178" s="253"/>
      <c r="S1178" s="253"/>
      <c r="T1178" s="254"/>
      <c r="U1178" s="14"/>
      <c r="V1178" s="14"/>
      <c r="W1178" s="14"/>
      <c r="X1178" s="14"/>
      <c r="Y1178" s="14"/>
      <c r="Z1178" s="14"/>
      <c r="AA1178" s="14"/>
      <c r="AB1178" s="14"/>
      <c r="AC1178" s="14"/>
      <c r="AD1178" s="14"/>
      <c r="AE1178" s="14"/>
      <c r="AT1178" s="255" t="s">
        <v>238</v>
      </c>
      <c r="AU1178" s="255" t="s">
        <v>78</v>
      </c>
      <c r="AV1178" s="14" t="s">
        <v>78</v>
      </c>
      <c r="AW1178" s="14" t="s">
        <v>31</v>
      </c>
      <c r="AX1178" s="14" t="s">
        <v>69</v>
      </c>
      <c r="AY1178" s="255" t="s">
        <v>225</v>
      </c>
    </row>
    <row r="1179" s="14" customFormat="1">
      <c r="A1179" s="14"/>
      <c r="B1179" s="245"/>
      <c r="C1179" s="246"/>
      <c r="D1179" s="233" t="s">
        <v>238</v>
      </c>
      <c r="E1179" s="247" t="s">
        <v>19</v>
      </c>
      <c r="F1179" s="248" t="s">
        <v>1436</v>
      </c>
      <c r="G1179" s="246"/>
      <c r="H1179" s="249">
        <v>7.5700000000000003</v>
      </c>
      <c r="I1179" s="250"/>
      <c r="J1179" s="246"/>
      <c r="K1179" s="246"/>
      <c r="L1179" s="251"/>
      <c r="M1179" s="252"/>
      <c r="N1179" s="253"/>
      <c r="O1179" s="253"/>
      <c r="P1179" s="253"/>
      <c r="Q1179" s="253"/>
      <c r="R1179" s="253"/>
      <c r="S1179" s="253"/>
      <c r="T1179" s="254"/>
      <c r="U1179" s="14"/>
      <c r="V1179" s="14"/>
      <c r="W1179" s="14"/>
      <c r="X1179" s="14"/>
      <c r="Y1179" s="14"/>
      <c r="Z1179" s="14"/>
      <c r="AA1179" s="14"/>
      <c r="AB1179" s="14"/>
      <c r="AC1179" s="14"/>
      <c r="AD1179" s="14"/>
      <c r="AE1179" s="14"/>
      <c r="AT1179" s="255" t="s">
        <v>238</v>
      </c>
      <c r="AU1179" s="255" t="s">
        <v>78</v>
      </c>
      <c r="AV1179" s="14" t="s">
        <v>78</v>
      </c>
      <c r="AW1179" s="14" t="s">
        <v>31</v>
      </c>
      <c r="AX1179" s="14" t="s">
        <v>69</v>
      </c>
      <c r="AY1179" s="255" t="s">
        <v>225</v>
      </c>
    </row>
    <row r="1180" s="13" customFormat="1">
      <c r="A1180" s="13"/>
      <c r="B1180" s="235"/>
      <c r="C1180" s="236"/>
      <c r="D1180" s="233" t="s">
        <v>238</v>
      </c>
      <c r="E1180" s="237" t="s">
        <v>19</v>
      </c>
      <c r="F1180" s="238" t="s">
        <v>355</v>
      </c>
      <c r="G1180" s="236"/>
      <c r="H1180" s="237" t="s">
        <v>19</v>
      </c>
      <c r="I1180" s="239"/>
      <c r="J1180" s="236"/>
      <c r="K1180" s="236"/>
      <c r="L1180" s="240"/>
      <c r="M1180" s="241"/>
      <c r="N1180" s="242"/>
      <c r="O1180" s="242"/>
      <c r="P1180" s="242"/>
      <c r="Q1180" s="242"/>
      <c r="R1180" s="242"/>
      <c r="S1180" s="242"/>
      <c r="T1180" s="243"/>
      <c r="U1180" s="13"/>
      <c r="V1180" s="13"/>
      <c r="W1180" s="13"/>
      <c r="X1180" s="13"/>
      <c r="Y1180" s="13"/>
      <c r="Z1180" s="13"/>
      <c r="AA1180" s="13"/>
      <c r="AB1180" s="13"/>
      <c r="AC1180" s="13"/>
      <c r="AD1180" s="13"/>
      <c r="AE1180" s="13"/>
      <c r="AT1180" s="244" t="s">
        <v>238</v>
      </c>
      <c r="AU1180" s="244" t="s">
        <v>78</v>
      </c>
      <c r="AV1180" s="13" t="s">
        <v>76</v>
      </c>
      <c r="AW1180" s="13" t="s">
        <v>31</v>
      </c>
      <c r="AX1180" s="13" t="s">
        <v>69</v>
      </c>
      <c r="AY1180" s="244" t="s">
        <v>225</v>
      </c>
    </row>
    <row r="1181" s="14" customFormat="1">
      <c r="A1181" s="14"/>
      <c r="B1181" s="245"/>
      <c r="C1181" s="246"/>
      <c r="D1181" s="233" t="s">
        <v>238</v>
      </c>
      <c r="E1181" s="247" t="s">
        <v>19</v>
      </c>
      <c r="F1181" s="248" t="s">
        <v>1437</v>
      </c>
      <c r="G1181" s="246"/>
      <c r="H1181" s="249">
        <v>3.77</v>
      </c>
      <c r="I1181" s="250"/>
      <c r="J1181" s="246"/>
      <c r="K1181" s="246"/>
      <c r="L1181" s="251"/>
      <c r="M1181" s="252"/>
      <c r="N1181" s="253"/>
      <c r="O1181" s="253"/>
      <c r="P1181" s="253"/>
      <c r="Q1181" s="253"/>
      <c r="R1181" s="253"/>
      <c r="S1181" s="253"/>
      <c r="T1181" s="254"/>
      <c r="U1181" s="14"/>
      <c r="V1181" s="14"/>
      <c r="W1181" s="14"/>
      <c r="X1181" s="14"/>
      <c r="Y1181" s="14"/>
      <c r="Z1181" s="14"/>
      <c r="AA1181" s="14"/>
      <c r="AB1181" s="14"/>
      <c r="AC1181" s="14"/>
      <c r="AD1181" s="14"/>
      <c r="AE1181" s="14"/>
      <c r="AT1181" s="255" t="s">
        <v>238</v>
      </c>
      <c r="AU1181" s="255" t="s">
        <v>78</v>
      </c>
      <c r="AV1181" s="14" t="s">
        <v>78</v>
      </c>
      <c r="AW1181" s="14" t="s">
        <v>31</v>
      </c>
      <c r="AX1181" s="14" t="s">
        <v>69</v>
      </c>
      <c r="AY1181" s="255" t="s">
        <v>225</v>
      </c>
    </row>
    <row r="1182" s="16" customFormat="1">
      <c r="A1182" s="16"/>
      <c r="B1182" s="267"/>
      <c r="C1182" s="268"/>
      <c r="D1182" s="233" t="s">
        <v>238</v>
      </c>
      <c r="E1182" s="269" t="s">
        <v>19</v>
      </c>
      <c r="F1182" s="270" t="s">
        <v>245</v>
      </c>
      <c r="G1182" s="268"/>
      <c r="H1182" s="271">
        <v>32.57</v>
      </c>
      <c r="I1182" s="272"/>
      <c r="J1182" s="268"/>
      <c r="K1182" s="268"/>
      <c r="L1182" s="273"/>
      <c r="M1182" s="274"/>
      <c r="N1182" s="275"/>
      <c r="O1182" s="275"/>
      <c r="P1182" s="275"/>
      <c r="Q1182" s="275"/>
      <c r="R1182" s="275"/>
      <c r="S1182" s="275"/>
      <c r="T1182" s="276"/>
      <c r="U1182" s="16"/>
      <c r="V1182" s="16"/>
      <c r="W1182" s="16"/>
      <c r="X1182" s="16"/>
      <c r="Y1182" s="16"/>
      <c r="Z1182" s="16"/>
      <c r="AA1182" s="16"/>
      <c r="AB1182" s="16"/>
      <c r="AC1182" s="16"/>
      <c r="AD1182" s="16"/>
      <c r="AE1182" s="16"/>
      <c r="AT1182" s="277" t="s">
        <v>238</v>
      </c>
      <c r="AU1182" s="277" t="s">
        <v>78</v>
      </c>
      <c r="AV1182" s="16" t="s">
        <v>232</v>
      </c>
      <c r="AW1182" s="16" t="s">
        <v>31</v>
      </c>
      <c r="AX1182" s="16" t="s">
        <v>76</v>
      </c>
      <c r="AY1182" s="277" t="s">
        <v>225</v>
      </c>
    </row>
    <row r="1183" s="2" customFormat="1" ht="24.15" customHeight="1">
      <c r="A1183" s="39"/>
      <c r="B1183" s="40"/>
      <c r="C1183" s="215" t="s">
        <v>1438</v>
      </c>
      <c r="D1183" s="215" t="s">
        <v>227</v>
      </c>
      <c r="E1183" s="216" t="s">
        <v>1439</v>
      </c>
      <c r="F1183" s="217" t="s">
        <v>1440</v>
      </c>
      <c r="G1183" s="218" t="s">
        <v>258</v>
      </c>
      <c r="H1183" s="219">
        <v>0.80800000000000005</v>
      </c>
      <c r="I1183" s="220"/>
      <c r="J1183" s="221">
        <f>ROUND(I1183*H1183,2)</f>
        <v>0</v>
      </c>
      <c r="K1183" s="217" t="s">
        <v>249</v>
      </c>
      <c r="L1183" s="45"/>
      <c r="M1183" s="222" t="s">
        <v>19</v>
      </c>
      <c r="N1183" s="223" t="s">
        <v>40</v>
      </c>
      <c r="O1183" s="85"/>
      <c r="P1183" s="224">
        <f>O1183*H1183</f>
        <v>0</v>
      </c>
      <c r="Q1183" s="224">
        <v>0</v>
      </c>
      <c r="R1183" s="224">
        <f>Q1183*H1183</f>
        <v>0</v>
      </c>
      <c r="S1183" s="224">
        <v>0</v>
      </c>
      <c r="T1183" s="225">
        <f>S1183*H1183</f>
        <v>0</v>
      </c>
      <c r="U1183" s="39"/>
      <c r="V1183" s="39"/>
      <c r="W1183" s="39"/>
      <c r="X1183" s="39"/>
      <c r="Y1183" s="39"/>
      <c r="Z1183" s="39"/>
      <c r="AA1183" s="39"/>
      <c r="AB1183" s="39"/>
      <c r="AC1183" s="39"/>
      <c r="AD1183" s="39"/>
      <c r="AE1183" s="39"/>
      <c r="AR1183" s="226" t="s">
        <v>347</v>
      </c>
      <c r="AT1183" s="226" t="s">
        <v>227</v>
      </c>
      <c r="AU1183" s="226" t="s">
        <v>78</v>
      </c>
      <c r="AY1183" s="18" t="s">
        <v>225</v>
      </c>
      <c r="BE1183" s="227">
        <f>IF(N1183="základní",J1183,0)</f>
        <v>0</v>
      </c>
      <c r="BF1183" s="227">
        <f>IF(N1183="snížená",J1183,0)</f>
        <v>0</v>
      </c>
      <c r="BG1183" s="227">
        <f>IF(N1183="zákl. přenesená",J1183,0)</f>
        <v>0</v>
      </c>
      <c r="BH1183" s="227">
        <f>IF(N1183="sníž. přenesená",J1183,0)</f>
        <v>0</v>
      </c>
      <c r="BI1183" s="227">
        <f>IF(N1183="nulová",J1183,0)</f>
        <v>0</v>
      </c>
      <c r="BJ1183" s="18" t="s">
        <v>76</v>
      </c>
      <c r="BK1183" s="227">
        <f>ROUND(I1183*H1183,2)</f>
        <v>0</v>
      </c>
      <c r="BL1183" s="18" t="s">
        <v>347</v>
      </c>
      <c r="BM1183" s="226" t="s">
        <v>1441</v>
      </c>
    </row>
    <row r="1184" s="2" customFormat="1">
      <c r="A1184" s="39"/>
      <c r="B1184" s="40"/>
      <c r="C1184" s="41"/>
      <c r="D1184" s="228" t="s">
        <v>234</v>
      </c>
      <c r="E1184" s="41"/>
      <c r="F1184" s="229" t="s">
        <v>1442</v>
      </c>
      <c r="G1184" s="41"/>
      <c r="H1184" s="41"/>
      <c r="I1184" s="230"/>
      <c r="J1184" s="41"/>
      <c r="K1184" s="41"/>
      <c r="L1184" s="45"/>
      <c r="M1184" s="231"/>
      <c r="N1184" s="232"/>
      <c r="O1184" s="85"/>
      <c r="P1184" s="85"/>
      <c r="Q1184" s="85"/>
      <c r="R1184" s="85"/>
      <c r="S1184" s="85"/>
      <c r="T1184" s="86"/>
      <c r="U1184" s="39"/>
      <c r="V1184" s="39"/>
      <c r="W1184" s="39"/>
      <c r="X1184" s="39"/>
      <c r="Y1184" s="39"/>
      <c r="Z1184" s="39"/>
      <c r="AA1184" s="39"/>
      <c r="AB1184" s="39"/>
      <c r="AC1184" s="39"/>
      <c r="AD1184" s="39"/>
      <c r="AE1184" s="39"/>
      <c r="AT1184" s="18" t="s">
        <v>234</v>
      </c>
      <c r="AU1184" s="18" t="s">
        <v>78</v>
      </c>
    </row>
    <row r="1185" s="2" customFormat="1">
      <c r="A1185" s="39"/>
      <c r="B1185" s="40"/>
      <c r="C1185" s="41"/>
      <c r="D1185" s="233" t="s">
        <v>236</v>
      </c>
      <c r="E1185" s="41"/>
      <c r="F1185" s="234" t="s">
        <v>1443</v>
      </c>
      <c r="G1185" s="41"/>
      <c r="H1185" s="41"/>
      <c r="I1185" s="230"/>
      <c r="J1185" s="41"/>
      <c r="K1185" s="41"/>
      <c r="L1185" s="45"/>
      <c r="M1185" s="231"/>
      <c r="N1185" s="232"/>
      <c r="O1185" s="85"/>
      <c r="P1185" s="85"/>
      <c r="Q1185" s="85"/>
      <c r="R1185" s="85"/>
      <c r="S1185" s="85"/>
      <c r="T1185" s="86"/>
      <c r="U1185" s="39"/>
      <c r="V1185" s="39"/>
      <c r="W1185" s="39"/>
      <c r="X1185" s="39"/>
      <c r="Y1185" s="39"/>
      <c r="Z1185" s="39"/>
      <c r="AA1185" s="39"/>
      <c r="AB1185" s="39"/>
      <c r="AC1185" s="39"/>
      <c r="AD1185" s="39"/>
      <c r="AE1185" s="39"/>
      <c r="AT1185" s="18" t="s">
        <v>236</v>
      </c>
      <c r="AU1185" s="18" t="s">
        <v>78</v>
      </c>
    </row>
    <row r="1186" s="2" customFormat="1" ht="24.15" customHeight="1">
      <c r="A1186" s="39"/>
      <c r="B1186" s="40"/>
      <c r="C1186" s="215" t="s">
        <v>1444</v>
      </c>
      <c r="D1186" s="215" t="s">
        <v>227</v>
      </c>
      <c r="E1186" s="216" t="s">
        <v>1445</v>
      </c>
      <c r="F1186" s="217" t="s">
        <v>1446</v>
      </c>
      <c r="G1186" s="218" t="s">
        <v>258</v>
      </c>
      <c r="H1186" s="219">
        <v>0.80800000000000005</v>
      </c>
      <c r="I1186" s="220"/>
      <c r="J1186" s="221">
        <f>ROUND(I1186*H1186,2)</f>
        <v>0</v>
      </c>
      <c r="K1186" s="217" t="s">
        <v>249</v>
      </c>
      <c r="L1186" s="45"/>
      <c r="M1186" s="222" t="s">
        <v>19</v>
      </c>
      <c r="N1186" s="223" t="s">
        <v>40</v>
      </c>
      <c r="O1186" s="85"/>
      <c r="P1186" s="224">
        <f>O1186*H1186</f>
        <v>0</v>
      </c>
      <c r="Q1186" s="224">
        <v>0</v>
      </c>
      <c r="R1186" s="224">
        <f>Q1186*H1186</f>
        <v>0</v>
      </c>
      <c r="S1186" s="224">
        <v>0</v>
      </c>
      <c r="T1186" s="225">
        <f>S1186*H1186</f>
        <v>0</v>
      </c>
      <c r="U1186" s="39"/>
      <c r="V1186" s="39"/>
      <c r="W1186" s="39"/>
      <c r="X1186" s="39"/>
      <c r="Y1186" s="39"/>
      <c r="Z1186" s="39"/>
      <c r="AA1186" s="39"/>
      <c r="AB1186" s="39"/>
      <c r="AC1186" s="39"/>
      <c r="AD1186" s="39"/>
      <c r="AE1186" s="39"/>
      <c r="AR1186" s="226" t="s">
        <v>347</v>
      </c>
      <c r="AT1186" s="226" t="s">
        <v>227</v>
      </c>
      <c r="AU1186" s="226" t="s">
        <v>78</v>
      </c>
      <c r="AY1186" s="18" t="s">
        <v>225</v>
      </c>
      <c r="BE1186" s="227">
        <f>IF(N1186="základní",J1186,0)</f>
        <v>0</v>
      </c>
      <c r="BF1186" s="227">
        <f>IF(N1186="snížená",J1186,0)</f>
        <v>0</v>
      </c>
      <c r="BG1186" s="227">
        <f>IF(N1186="zákl. přenesená",J1186,0)</f>
        <v>0</v>
      </c>
      <c r="BH1186" s="227">
        <f>IF(N1186="sníž. přenesená",J1186,0)</f>
        <v>0</v>
      </c>
      <c r="BI1186" s="227">
        <f>IF(N1186="nulová",J1186,0)</f>
        <v>0</v>
      </c>
      <c r="BJ1186" s="18" t="s">
        <v>76</v>
      </c>
      <c r="BK1186" s="227">
        <f>ROUND(I1186*H1186,2)</f>
        <v>0</v>
      </c>
      <c r="BL1186" s="18" t="s">
        <v>347</v>
      </c>
      <c r="BM1186" s="226" t="s">
        <v>1447</v>
      </c>
    </row>
    <row r="1187" s="2" customFormat="1">
      <c r="A1187" s="39"/>
      <c r="B1187" s="40"/>
      <c r="C1187" s="41"/>
      <c r="D1187" s="228" t="s">
        <v>234</v>
      </c>
      <c r="E1187" s="41"/>
      <c r="F1187" s="229" t="s">
        <v>1448</v>
      </c>
      <c r="G1187" s="41"/>
      <c r="H1187" s="41"/>
      <c r="I1187" s="230"/>
      <c r="J1187" s="41"/>
      <c r="K1187" s="41"/>
      <c r="L1187" s="45"/>
      <c r="M1187" s="231"/>
      <c r="N1187" s="232"/>
      <c r="O1187" s="85"/>
      <c r="P1187" s="85"/>
      <c r="Q1187" s="85"/>
      <c r="R1187" s="85"/>
      <c r="S1187" s="85"/>
      <c r="T1187" s="86"/>
      <c r="U1187" s="39"/>
      <c r="V1187" s="39"/>
      <c r="W1187" s="39"/>
      <c r="X1187" s="39"/>
      <c r="Y1187" s="39"/>
      <c r="Z1187" s="39"/>
      <c r="AA1187" s="39"/>
      <c r="AB1187" s="39"/>
      <c r="AC1187" s="39"/>
      <c r="AD1187" s="39"/>
      <c r="AE1187" s="39"/>
      <c r="AT1187" s="18" t="s">
        <v>234</v>
      </c>
      <c r="AU1187" s="18" t="s">
        <v>78</v>
      </c>
    </row>
    <row r="1188" s="2" customFormat="1">
      <c r="A1188" s="39"/>
      <c r="B1188" s="40"/>
      <c r="C1188" s="41"/>
      <c r="D1188" s="233" t="s">
        <v>236</v>
      </c>
      <c r="E1188" s="41"/>
      <c r="F1188" s="234" t="s">
        <v>1443</v>
      </c>
      <c r="G1188" s="41"/>
      <c r="H1188" s="41"/>
      <c r="I1188" s="230"/>
      <c r="J1188" s="41"/>
      <c r="K1188" s="41"/>
      <c r="L1188" s="45"/>
      <c r="M1188" s="231"/>
      <c r="N1188" s="232"/>
      <c r="O1188" s="85"/>
      <c r="P1188" s="85"/>
      <c r="Q1188" s="85"/>
      <c r="R1188" s="85"/>
      <c r="S1188" s="85"/>
      <c r="T1188" s="86"/>
      <c r="U1188" s="39"/>
      <c r="V1188" s="39"/>
      <c r="W1188" s="39"/>
      <c r="X1188" s="39"/>
      <c r="Y1188" s="39"/>
      <c r="Z1188" s="39"/>
      <c r="AA1188" s="39"/>
      <c r="AB1188" s="39"/>
      <c r="AC1188" s="39"/>
      <c r="AD1188" s="39"/>
      <c r="AE1188" s="39"/>
      <c r="AT1188" s="18" t="s">
        <v>236</v>
      </c>
      <c r="AU1188" s="18" t="s">
        <v>78</v>
      </c>
    </row>
    <row r="1189" s="12" customFormat="1" ht="22.8" customHeight="1">
      <c r="A1189" s="12"/>
      <c r="B1189" s="199"/>
      <c r="C1189" s="200"/>
      <c r="D1189" s="201" t="s">
        <v>68</v>
      </c>
      <c r="E1189" s="213" t="s">
        <v>1449</v>
      </c>
      <c r="F1189" s="213" t="s">
        <v>1450</v>
      </c>
      <c r="G1189" s="200"/>
      <c r="H1189" s="200"/>
      <c r="I1189" s="203"/>
      <c r="J1189" s="214">
        <f>BK1189</f>
        <v>0</v>
      </c>
      <c r="K1189" s="200"/>
      <c r="L1189" s="205"/>
      <c r="M1189" s="206"/>
      <c r="N1189" s="207"/>
      <c r="O1189" s="207"/>
      <c r="P1189" s="208">
        <f>SUM(P1190:P1196)</f>
        <v>0</v>
      </c>
      <c r="Q1189" s="207"/>
      <c r="R1189" s="208">
        <f>SUM(R1190:R1196)</f>
        <v>0.22461300000000004</v>
      </c>
      <c r="S1189" s="207"/>
      <c r="T1189" s="209">
        <f>SUM(T1190:T1196)</f>
        <v>0</v>
      </c>
      <c r="U1189" s="12"/>
      <c r="V1189" s="12"/>
      <c r="W1189" s="12"/>
      <c r="X1189" s="12"/>
      <c r="Y1189" s="12"/>
      <c r="Z1189" s="12"/>
      <c r="AA1189" s="12"/>
      <c r="AB1189" s="12"/>
      <c r="AC1189" s="12"/>
      <c r="AD1189" s="12"/>
      <c r="AE1189" s="12"/>
      <c r="AR1189" s="210" t="s">
        <v>78</v>
      </c>
      <c r="AT1189" s="211" t="s">
        <v>68</v>
      </c>
      <c r="AU1189" s="211" t="s">
        <v>76</v>
      </c>
      <c r="AY1189" s="210" t="s">
        <v>225</v>
      </c>
      <c r="BK1189" s="212">
        <f>SUM(BK1190:BK1196)</f>
        <v>0</v>
      </c>
    </row>
    <row r="1190" s="2" customFormat="1" ht="16.5" customHeight="1">
      <c r="A1190" s="39"/>
      <c r="B1190" s="40"/>
      <c r="C1190" s="215" t="s">
        <v>1451</v>
      </c>
      <c r="D1190" s="215" t="s">
        <v>227</v>
      </c>
      <c r="E1190" s="216" t="s">
        <v>1452</v>
      </c>
      <c r="F1190" s="217" t="s">
        <v>1453</v>
      </c>
      <c r="G1190" s="218" t="s">
        <v>326</v>
      </c>
      <c r="H1190" s="219">
        <v>4.2300000000000004</v>
      </c>
      <c r="I1190" s="220"/>
      <c r="J1190" s="221">
        <f>ROUND(I1190*H1190,2)</f>
        <v>0</v>
      </c>
      <c r="K1190" s="217" t="s">
        <v>249</v>
      </c>
      <c r="L1190" s="45"/>
      <c r="M1190" s="222" t="s">
        <v>19</v>
      </c>
      <c r="N1190" s="223" t="s">
        <v>40</v>
      </c>
      <c r="O1190" s="85"/>
      <c r="P1190" s="224">
        <f>O1190*H1190</f>
        <v>0</v>
      </c>
      <c r="Q1190" s="224">
        <v>0</v>
      </c>
      <c r="R1190" s="224">
        <f>Q1190*H1190</f>
        <v>0</v>
      </c>
      <c r="S1190" s="224">
        <v>0</v>
      </c>
      <c r="T1190" s="225">
        <f>S1190*H1190</f>
        <v>0</v>
      </c>
      <c r="U1190" s="39"/>
      <c r="V1190" s="39"/>
      <c r="W1190" s="39"/>
      <c r="X1190" s="39"/>
      <c r="Y1190" s="39"/>
      <c r="Z1190" s="39"/>
      <c r="AA1190" s="39"/>
      <c r="AB1190" s="39"/>
      <c r="AC1190" s="39"/>
      <c r="AD1190" s="39"/>
      <c r="AE1190" s="39"/>
      <c r="AR1190" s="226" t="s">
        <v>347</v>
      </c>
      <c r="AT1190" s="226" t="s">
        <v>227</v>
      </c>
      <c r="AU1190" s="226" t="s">
        <v>78</v>
      </c>
      <c r="AY1190" s="18" t="s">
        <v>225</v>
      </c>
      <c r="BE1190" s="227">
        <f>IF(N1190="základní",J1190,0)</f>
        <v>0</v>
      </c>
      <c r="BF1190" s="227">
        <f>IF(N1190="snížená",J1190,0)</f>
        <v>0</v>
      </c>
      <c r="BG1190" s="227">
        <f>IF(N1190="zákl. přenesená",J1190,0)</f>
        <v>0</v>
      </c>
      <c r="BH1190" s="227">
        <f>IF(N1190="sníž. přenesená",J1190,0)</f>
        <v>0</v>
      </c>
      <c r="BI1190" s="227">
        <f>IF(N1190="nulová",J1190,0)</f>
        <v>0</v>
      </c>
      <c r="BJ1190" s="18" t="s">
        <v>76</v>
      </c>
      <c r="BK1190" s="227">
        <f>ROUND(I1190*H1190,2)</f>
        <v>0</v>
      </c>
      <c r="BL1190" s="18" t="s">
        <v>347</v>
      </c>
      <c r="BM1190" s="226" t="s">
        <v>1454</v>
      </c>
    </row>
    <row r="1191" s="2" customFormat="1">
      <c r="A1191" s="39"/>
      <c r="B1191" s="40"/>
      <c r="C1191" s="41"/>
      <c r="D1191" s="228" t="s">
        <v>234</v>
      </c>
      <c r="E1191" s="41"/>
      <c r="F1191" s="229" t="s">
        <v>1455</v>
      </c>
      <c r="G1191" s="41"/>
      <c r="H1191" s="41"/>
      <c r="I1191" s="230"/>
      <c r="J1191" s="41"/>
      <c r="K1191" s="41"/>
      <c r="L1191" s="45"/>
      <c r="M1191" s="231"/>
      <c r="N1191" s="232"/>
      <c r="O1191" s="85"/>
      <c r="P1191" s="85"/>
      <c r="Q1191" s="85"/>
      <c r="R1191" s="85"/>
      <c r="S1191" s="85"/>
      <c r="T1191" s="86"/>
      <c r="U1191" s="39"/>
      <c r="V1191" s="39"/>
      <c r="W1191" s="39"/>
      <c r="X1191" s="39"/>
      <c r="Y1191" s="39"/>
      <c r="Z1191" s="39"/>
      <c r="AA1191" s="39"/>
      <c r="AB1191" s="39"/>
      <c r="AC1191" s="39"/>
      <c r="AD1191" s="39"/>
      <c r="AE1191" s="39"/>
      <c r="AT1191" s="18" t="s">
        <v>234</v>
      </c>
      <c r="AU1191" s="18" t="s">
        <v>78</v>
      </c>
    </row>
    <row r="1192" s="2" customFormat="1" ht="21.75" customHeight="1">
      <c r="A1192" s="39"/>
      <c r="B1192" s="40"/>
      <c r="C1192" s="278" t="s">
        <v>1456</v>
      </c>
      <c r="D1192" s="278" t="s">
        <v>255</v>
      </c>
      <c r="E1192" s="279" t="s">
        <v>1457</v>
      </c>
      <c r="F1192" s="280" t="s">
        <v>1458</v>
      </c>
      <c r="G1192" s="281" t="s">
        <v>326</v>
      </c>
      <c r="H1192" s="282">
        <v>4.2300000000000004</v>
      </c>
      <c r="I1192" s="283"/>
      <c r="J1192" s="284">
        <f>ROUND(I1192*H1192,2)</f>
        <v>0</v>
      </c>
      <c r="K1192" s="280" t="s">
        <v>249</v>
      </c>
      <c r="L1192" s="285"/>
      <c r="M1192" s="286" t="s">
        <v>19</v>
      </c>
      <c r="N1192" s="287" t="s">
        <v>40</v>
      </c>
      <c r="O1192" s="85"/>
      <c r="P1192" s="224">
        <f>O1192*H1192</f>
        <v>0</v>
      </c>
      <c r="Q1192" s="224">
        <v>0.053100000000000001</v>
      </c>
      <c r="R1192" s="224">
        <f>Q1192*H1192</f>
        <v>0.22461300000000004</v>
      </c>
      <c r="S1192" s="224">
        <v>0</v>
      </c>
      <c r="T1192" s="225">
        <f>S1192*H1192</f>
        <v>0</v>
      </c>
      <c r="U1192" s="39"/>
      <c r="V1192" s="39"/>
      <c r="W1192" s="39"/>
      <c r="X1192" s="39"/>
      <c r="Y1192" s="39"/>
      <c r="Z1192" s="39"/>
      <c r="AA1192" s="39"/>
      <c r="AB1192" s="39"/>
      <c r="AC1192" s="39"/>
      <c r="AD1192" s="39"/>
      <c r="AE1192" s="39"/>
      <c r="AR1192" s="226" t="s">
        <v>403</v>
      </c>
      <c r="AT1192" s="226" t="s">
        <v>255</v>
      </c>
      <c r="AU1192" s="226" t="s">
        <v>78</v>
      </c>
      <c r="AY1192" s="18" t="s">
        <v>225</v>
      </c>
      <c r="BE1192" s="227">
        <f>IF(N1192="základní",J1192,0)</f>
        <v>0</v>
      </c>
      <c r="BF1192" s="227">
        <f>IF(N1192="snížená",J1192,0)</f>
        <v>0</v>
      </c>
      <c r="BG1192" s="227">
        <f>IF(N1192="zákl. přenesená",J1192,0)</f>
        <v>0</v>
      </c>
      <c r="BH1192" s="227">
        <f>IF(N1192="sníž. přenesená",J1192,0)</f>
        <v>0</v>
      </c>
      <c r="BI1192" s="227">
        <f>IF(N1192="nulová",J1192,0)</f>
        <v>0</v>
      </c>
      <c r="BJ1192" s="18" t="s">
        <v>76</v>
      </c>
      <c r="BK1192" s="227">
        <f>ROUND(I1192*H1192,2)</f>
        <v>0</v>
      </c>
      <c r="BL1192" s="18" t="s">
        <v>347</v>
      </c>
      <c r="BM1192" s="226" t="s">
        <v>1459</v>
      </c>
    </row>
    <row r="1193" s="2" customFormat="1" ht="24.15" customHeight="1">
      <c r="A1193" s="39"/>
      <c r="B1193" s="40"/>
      <c r="C1193" s="215" t="s">
        <v>1460</v>
      </c>
      <c r="D1193" s="215" t="s">
        <v>227</v>
      </c>
      <c r="E1193" s="216" t="s">
        <v>1461</v>
      </c>
      <c r="F1193" s="217" t="s">
        <v>1462</v>
      </c>
      <c r="G1193" s="218" t="s">
        <v>258</v>
      </c>
      <c r="H1193" s="219">
        <v>0.22500000000000001</v>
      </c>
      <c r="I1193" s="220"/>
      <c r="J1193" s="221">
        <f>ROUND(I1193*H1193,2)</f>
        <v>0</v>
      </c>
      <c r="K1193" s="217" t="s">
        <v>249</v>
      </c>
      <c r="L1193" s="45"/>
      <c r="M1193" s="222" t="s">
        <v>19</v>
      </c>
      <c r="N1193" s="223" t="s">
        <v>40</v>
      </c>
      <c r="O1193" s="85"/>
      <c r="P1193" s="224">
        <f>O1193*H1193</f>
        <v>0</v>
      </c>
      <c r="Q1193" s="224">
        <v>0</v>
      </c>
      <c r="R1193" s="224">
        <f>Q1193*H1193</f>
        <v>0</v>
      </c>
      <c r="S1193" s="224">
        <v>0</v>
      </c>
      <c r="T1193" s="225">
        <f>S1193*H1193</f>
        <v>0</v>
      </c>
      <c r="U1193" s="39"/>
      <c r="V1193" s="39"/>
      <c r="W1193" s="39"/>
      <c r="X1193" s="39"/>
      <c r="Y1193" s="39"/>
      <c r="Z1193" s="39"/>
      <c r="AA1193" s="39"/>
      <c r="AB1193" s="39"/>
      <c r="AC1193" s="39"/>
      <c r="AD1193" s="39"/>
      <c r="AE1193" s="39"/>
      <c r="AR1193" s="226" t="s">
        <v>347</v>
      </c>
      <c r="AT1193" s="226" t="s">
        <v>227</v>
      </c>
      <c r="AU1193" s="226" t="s">
        <v>78</v>
      </c>
      <c r="AY1193" s="18" t="s">
        <v>225</v>
      </c>
      <c r="BE1193" s="227">
        <f>IF(N1193="základní",J1193,0)</f>
        <v>0</v>
      </c>
      <c r="BF1193" s="227">
        <f>IF(N1193="snížená",J1193,0)</f>
        <v>0</v>
      </c>
      <c r="BG1193" s="227">
        <f>IF(N1193="zákl. přenesená",J1193,0)</f>
        <v>0</v>
      </c>
      <c r="BH1193" s="227">
        <f>IF(N1193="sníž. přenesená",J1193,0)</f>
        <v>0</v>
      </c>
      <c r="BI1193" s="227">
        <f>IF(N1193="nulová",J1193,0)</f>
        <v>0</v>
      </c>
      <c r="BJ1193" s="18" t="s">
        <v>76</v>
      </c>
      <c r="BK1193" s="227">
        <f>ROUND(I1193*H1193,2)</f>
        <v>0</v>
      </c>
      <c r="BL1193" s="18" t="s">
        <v>347</v>
      </c>
      <c r="BM1193" s="226" t="s">
        <v>1463</v>
      </c>
    </row>
    <row r="1194" s="2" customFormat="1">
      <c r="A1194" s="39"/>
      <c r="B1194" s="40"/>
      <c r="C1194" s="41"/>
      <c r="D1194" s="228" t="s">
        <v>234</v>
      </c>
      <c r="E1194" s="41"/>
      <c r="F1194" s="229" t="s">
        <v>1464</v>
      </c>
      <c r="G1194" s="41"/>
      <c r="H1194" s="41"/>
      <c r="I1194" s="230"/>
      <c r="J1194" s="41"/>
      <c r="K1194" s="41"/>
      <c r="L1194" s="45"/>
      <c r="M1194" s="231"/>
      <c r="N1194" s="232"/>
      <c r="O1194" s="85"/>
      <c r="P1194" s="85"/>
      <c r="Q1194" s="85"/>
      <c r="R1194" s="85"/>
      <c r="S1194" s="85"/>
      <c r="T1194" s="86"/>
      <c r="U1194" s="39"/>
      <c r="V1194" s="39"/>
      <c r="W1194" s="39"/>
      <c r="X1194" s="39"/>
      <c r="Y1194" s="39"/>
      <c r="Z1194" s="39"/>
      <c r="AA1194" s="39"/>
      <c r="AB1194" s="39"/>
      <c r="AC1194" s="39"/>
      <c r="AD1194" s="39"/>
      <c r="AE1194" s="39"/>
      <c r="AT1194" s="18" t="s">
        <v>234</v>
      </c>
      <c r="AU1194" s="18" t="s">
        <v>78</v>
      </c>
    </row>
    <row r="1195" s="2" customFormat="1" ht="24.15" customHeight="1">
      <c r="A1195" s="39"/>
      <c r="B1195" s="40"/>
      <c r="C1195" s="215" t="s">
        <v>1465</v>
      </c>
      <c r="D1195" s="215" t="s">
        <v>227</v>
      </c>
      <c r="E1195" s="216" t="s">
        <v>1466</v>
      </c>
      <c r="F1195" s="217" t="s">
        <v>1467</v>
      </c>
      <c r="G1195" s="218" t="s">
        <v>258</v>
      </c>
      <c r="H1195" s="219">
        <v>0.22500000000000001</v>
      </c>
      <c r="I1195" s="220"/>
      <c r="J1195" s="221">
        <f>ROUND(I1195*H1195,2)</f>
        <v>0</v>
      </c>
      <c r="K1195" s="217" t="s">
        <v>249</v>
      </c>
      <c r="L1195" s="45"/>
      <c r="M1195" s="222" t="s">
        <v>19</v>
      </c>
      <c r="N1195" s="223" t="s">
        <v>40</v>
      </c>
      <c r="O1195" s="85"/>
      <c r="P1195" s="224">
        <f>O1195*H1195</f>
        <v>0</v>
      </c>
      <c r="Q1195" s="224">
        <v>0</v>
      </c>
      <c r="R1195" s="224">
        <f>Q1195*H1195</f>
        <v>0</v>
      </c>
      <c r="S1195" s="224">
        <v>0</v>
      </c>
      <c r="T1195" s="225">
        <f>S1195*H1195</f>
        <v>0</v>
      </c>
      <c r="U1195" s="39"/>
      <c r="V1195" s="39"/>
      <c r="W1195" s="39"/>
      <c r="X1195" s="39"/>
      <c r="Y1195" s="39"/>
      <c r="Z1195" s="39"/>
      <c r="AA1195" s="39"/>
      <c r="AB1195" s="39"/>
      <c r="AC1195" s="39"/>
      <c r="AD1195" s="39"/>
      <c r="AE1195" s="39"/>
      <c r="AR1195" s="226" t="s">
        <v>347</v>
      </c>
      <c r="AT1195" s="226" t="s">
        <v>227</v>
      </c>
      <c r="AU1195" s="226" t="s">
        <v>78</v>
      </c>
      <c r="AY1195" s="18" t="s">
        <v>225</v>
      </c>
      <c r="BE1195" s="227">
        <f>IF(N1195="základní",J1195,0)</f>
        <v>0</v>
      </c>
      <c r="BF1195" s="227">
        <f>IF(N1195="snížená",J1195,0)</f>
        <v>0</v>
      </c>
      <c r="BG1195" s="227">
        <f>IF(N1195="zákl. přenesená",J1195,0)</f>
        <v>0</v>
      </c>
      <c r="BH1195" s="227">
        <f>IF(N1195="sníž. přenesená",J1195,0)</f>
        <v>0</v>
      </c>
      <c r="BI1195" s="227">
        <f>IF(N1195="nulová",J1195,0)</f>
        <v>0</v>
      </c>
      <c r="BJ1195" s="18" t="s">
        <v>76</v>
      </c>
      <c r="BK1195" s="227">
        <f>ROUND(I1195*H1195,2)</f>
        <v>0</v>
      </c>
      <c r="BL1195" s="18" t="s">
        <v>347</v>
      </c>
      <c r="BM1195" s="226" t="s">
        <v>1468</v>
      </c>
    </row>
    <row r="1196" s="2" customFormat="1">
      <c r="A1196" s="39"/>
      <c r="B1196" s="40"/>
      <c r="C1196" s="41"/>
      <c r="D1196" s="228" t="s">
        <v>234</v>
      </c>
      <c r="E1196" s="41"/>
      <c r="F1196" s="229" t="s">
        <v>1469</v>
      </c>
      <c r="G1196" s="41"/>
      <c r="H1196" s="41"/>
      <c r="I1196" s="230"/>
      <c r="J1196" s="41"/>
      <c r="K1196" s="41"/>
      <c r="L1196" s="45"/>
      <c r="M1196" s="231"/>
      <c r="N1196" s="232"/>
      <c r="O1196" s="85"/>
      <c r="P1196" s="85"/>
      <c r="Q1196" s="85"/>
      <c r="R1196" s="85"/>
      <c r="S1196" s="85"/>
      <c r="T1196" s="86"/>
      <c r="U1196" s="39"/>
      <c r="V1196" s="39"/>
      <c r="W1196" s="39"/>
      <c r="X1196" s="39"/>
      <c r="Y1196" s="39"/>
      <c r="Z1196" s="39"/>
      <c r="AA1196" s="39"/>
      <c r="AB1196" s="39"/>
      <c r="AC1196" s="39"/>
      <c r="AD1196" s="39"/>
      <c r="AE1196" s="39"/>
      <c r="AT1196" s="18" t="s">
        <v>234</v>
      </c>
      <c r="AU1196" s="18" t="s">
        <v>78</v>
      </c>
    </row>
    <row r="1197" s="12" customFormat="1" ht="22.8" customHeight="1">
      <c r="A1197" s="12"/>
      <c r="B1197" s="199"/>
      <c r="C1197" s="200"/>
      <c r="D1197" s="201" t="s">
        <v>68</v>
      </c>
      <c r="E1197" s="213" t="s">
        <v>1470</v>
      </c>
      <c r="F1197" s="213" t="s">
        <v>1471</v>
      </c>
      <c r="G1197" s="200"/>
      <c r="H1197" s="200"/>
      <c r="I1197" s="203"/>
      <c r="J1197" s="214">
        <f>BK1197</f>
        <v>0</v>
      </c>
      <c r="K1197" s="200"/>
      <c r="L1197" s="205"/>
      <c r="M1197" s="206"/>
      <c r="N1197" s="207"/>
      <c r="O1197" s="207"/>
      <c r="P1197" s="208">
        <f>SUM(P1198:P1243)</f>
        <v>0</v>
      </c>
      <c r="Q1197" s="207"/>
      <c r="R1197" s="208">
        <f>SUM(R1198:R1243)</f>
        <v>0.21784740000000002</v>
      </c>
      <c r="S1197" s="207"/>
      <c r="T1197" s="209">
        <f>SUM(T1198:T1243)</f>
        <v>0</v>
      </c>
      <c r="U1197" s="12"/>
      <c r="V1197" s="12"/>
      <c r="W1197" s="12"/>
      <c r="X1197" s="12"/>
      <c r="Y1197" s="12"/>
      <c r="Z1197" s="12"/>
      <c r="AA1197" s="12"/>
      <c r="AB1197" s="12"/>
      <c r="AC1197" s="12"/>
      <c r="AD1197" s="12"/>
      <c r="AE1197" s="12"/>
      <c r="AR1197" s="210" t="s">
        <v>78</v>
      </c>
      <c r="AT1197" s="211" t="s">
        <v>68</v>
      </c>
      <c r="AU1197" s="211" t="s">
        <v>76</v>
      </c>
      <c r="AY1197" s="210" t="s">
        <v>225</v>
      </c>
      <c r="BK1197" s="212">
        <f>SUM(BK1198:BK1243)</f>
        <v>0</v>
      </c>
    </row>
    <row r="1198" s="2" customFormat="1" ht="16.5" customHeight="1">
      <c r="A1198" s="39"/>
      <c r="B1198" s="40"/>
      <c r="C1198" s="215" t="s">
        <v>1472</v>
      </c>
      <c r="D1198" s="215" t="s">
        <v>227</v>
      </c>
      <c r="E1198" s="216" t="s">
        <v>1473</v>
      </c>
      <c r="F1198" s="217" t="s">
        <v>1474</v>
      </c>
      <c r="G1198" s="218" t="s">
        <v>290</v>
      </c>
      <c r="H1198" s="219">
        <v>13.074999999999999</v>
      </c>
      <c r="I1198" s="220"/>
      <c r="J1198" s="221">
        <f>ROUND(I1198*H1198,2)</f>
        <v>0</v>
      </c>
      <c r="K1198" s="217" t="s">
        <v>249</v>
      </c>
      <c r="L1198" s="45"/>
      <c r="M1198" s="222" t="s">
        <v>19</v>
      </c>
      <c r="N1198" s="223" t="s">
        <v>40</v>
      </c>
      <c r="O1198" s="85"/>
      <c r="P1198" s="224">
        <f>O1198*H1198</f>
        <v>0</v>
      </c>
      <c r="Q1198" s="224">
        <v>0</v>
      </c>
      <c r="R1198" s="224">
        <f>Q1198*H1198</f>
        <v>0</v>
      </c>
      <c r="S1198" s="224">
        <v>0</v>
      </c>
      <c r="T1198" s="225">
        <f>S1198*H1198</f>
        <v>0</v>
      </c>
      <c r="U1198" s="39"/>
      <c r="V1198" s="39"/>
      <c r="W1198" s="39"/>
      <c r="X1198" s="39"/>
      <c r="Y1198" s="39"/>
      <c r="Z1198" s="39"/>
      <c r="AA1198" s="39"/>
      <c r="AB1198" s="39"/>
      <c r="AC1198" s="39"/>
      <c r="AD1198" s="39"/>
      <c r="AE1198" s="39"/>
      <c r="AR1198" s="226" t="s">
        <v>347</v>
      </c>
      <c r="AT1198" s="226" t="s">
        <v>227</v>
      </c>
      <c r="AU1198" s="226" t="s">
        <v>78</v>
      </c>
      <c r="AY1198" s="18" t="s">
        <v>225</v>
      </c>
      <c r="BE1198" s="227">
        <f>IF(N1198="základní",J1198,0)</f>
        <v>0</v>
      </c>
      <c r="BF1198" s="227">
        <f>IF(N1198="snížená",J1198,0)</f>
        <v>0</v>
      </c>
      <c r="BG1198" s="227">
        <f>IF(N1198="zákl. přenesená",J1198,0)</f>
        <v>0</v>
      </c>
      <c r="BH1198" s="227">
        <f>IF(N1198="sníž. přenesená",J1198,0)</f>
        <v>0</v>
      </c>
      <c r="BI1198" s="227">
        <f>IF(N1198="nulová",J1198,0)</f>
        <v>0</v>
      </c>
      <c r="BJ1198" s="18" t="s">
        <v>76</v>
      </c>
      <c r="BK1198" s="227">
        <f>ROUND(I1198*H1198,2)</f>
        <v>0</v>
      </c>
      <c r="BL1198" s="18" t="s">
        <v>347</v>
      </c>
      <c r="BM1198" s="226" t="s">
        <v>1475</v>
      </c>
    </row>
    <row r="1199" s="2" customFormat="1">
      <c r="A1199" s="39"/>
      <c r="B1199" s="40"/>
      <c r="C1199" s="41"/>
      <c r="D1199" s="228" t="s">
        <v>234</v>
      </c>
      <c r="E1199" s="41"/>
      <c r="F1199" s="229" t="s">
        <v>1476</v>
      </c>
      <c r="G1199" s="41"/>
      <c r="H1199" s="41"/>
      <c r="I1199" s="230"/>
      <c r="J1199" s="41"/>
      <c r="K1199" s="41"/>
      <c r="L1199" s="45"/>
      <c r="M1199" s="231"/>
      <c r="N1199" s="232"/>
      <c r="O1199" s="85"/>
      <c r="P1199" s="85"/>
      <c r="Q1199" s="85"/>
      <c r="R1199" s="85"/>
      <c r="S1199" s="85"/>
      <c r="T1199" s="86"/>
      <c r="U1199" s="39"/>
      <c r="V1199" s="39"/>
      <c r="W1199" s="39"/>
      <c r="X1199" s="39"/>
      <c r="Y1199" s="39"/>
      <c r="Z1199" s="39"/>
      <c r="AA1199" s="39"/>
      <c r="AB1199" s="39"/>
      <c r="AC1199" s="39"/>
      <c r="AD1199" s="39"/>
      <c r="AE1199" s="39"/>
      <c r="AT1199" s="18" t="s">
        <v>234</v>
      </c>
      <c r="AU1199" s="18" t="s">
        <v>78</v>
      </c>
    </row>
    <row r="1200" s="2" customFormat="1">
      <c r="A1200" s="39"/>
      <c r="B1200" s="40"/>
      <c r="C1200" s="41"/>
      <c r="D1200" s="233" t="s">
        <v>236</v>
      </c>
      <c r="E1200" s="41"/>
      <c r="F1200" s="234" t="s">
        <v>1477</v>
      </c>
      <c r="G1200" s="41"/>
      <c r="H1200" s="41"/>
      <c r="I1200" s="230"/>
      <c r="J1200" s="41"/>
      <c r="K1200" s="41"/>
      <c r="L1200" s="45"/>
      <c r="M1200" s="231"/>
      <c r="N1200" s="232"/>
      <c r="O1200" s="85"/>
      <c r="P1200" s="85"/>
      <c r="Q1200" s="85"/>
      <c r="R1200" s="85"/>
      <c r="S1200" s="85"/>
      <c r="T1200" s="86"/>
      <c r="U1200" s="39"/>
      <c r="V1200" s="39"/>
      <c r="W1200" s="39"/>
      <c r="X1200" s="39"/>
      <c r="Y1200" s="39"/>
      <c r="Z1200" s="39"/>
      <c r="AA1200" s="39"/>
      <c r="AB1200" s="39"/>
      <c r="AC1200" s="39"/>
      <c r="AD1200" s="39"/>
      <c r="AE1200" s="39"/>
      <c r="AT1200" s="18" t="s">
        <v>236</v>
      </c>
      <c r="AU1200" s="18" t="s">
        <v>78</v>
      </c>
    </row>
    <row r="1201" s="14" customFormat="1">
      <c r="A1201" s="14"/>
      <c r="B1201" s="245"/>
      <c r="C1201" s="246"/>
      <c r="D1201" s="233" t="s">
        <v>238</v>
      </c>
      <c r="E1201" s="247" t="s">
        <v>19</v>
      </c>
      <c r="F1201" s="248" t="s">
        <v>95</v>
      </c>
      <c r="G1201" s="246"/>
      <c r="H1201" s="249">
        <v>13.074999999999999</v>
      </c>
      <c r="I1201" s="250"/>
      <c r="J1201" s="246"/>
      <c r="K1201" s="246"/>
      <c r="L1201" s="251"/>
      <c r="M1201" s="252"/>
      <c r="N1201" s="253"/>
      <c r="O1201" s="253"/>
      <c r="P1201" s="253"/>
      <c r="Q1201" s="253"/>
      <c r="R1201" s="253"/>
      <c r="S1201" s="253"/>
      <c r="T1201" s="254"/>
      <c r="U1201" s="14"/>
      <c r="V1201" s="14"/>
      <c r="W1201" s="14"/>
      <c r="X1201" s="14"/>
      <c r="Y1201" s="14"/>
      <c r="Z1201" s="14"/>
      <c r="AA1201" s="14"/>
      <c r="AB1201" s="14"/>
      <c r="AC1201" s="14"/>
      <c r="AD1201" s="14"/>
      <c r="AE1201" s="14"/>
      <c r="AT1201" s="255" t="s">
        <v>238</v>
      </c>
      <c r="AU1201" s="255" t="s">
        <v>78</v>
      </c>
      <c r="AV1201" s="14" t="s">
        <v>78</v>
      </c>
      <c r="AW1201" s="14" t="s">
        <v>31</v>
      </c>
      <c r="AX1201" s="14" t="s">
        <v>76</v>
      </c>
      <c r="AY1201" s="255" t="s">
        <v>225</v>
      </c>
    </row>
    <row r="1202" s="2" customFormat="1" ht="16.5" customHeight="1">
      <c r="A1202" s="39"/>
      <c r="B1202" s="40"/>
      <c r="C1202" s="215" t="s">
        <v>1478</v>
      </c>
      <c r="D1202" s="215" t="s">
        <v>227</v>
      </c>
      <c r="E1202" s="216" t="s">
        <v>1479</v>
      </c>
      <c r="F1202" s="217" t="s">
        <v>1480</v>
      </c>
      <c r="G1202" s="218" t="s">
        <v>326</v>
      </c>
      <c r="H1202" s="219">
        <v>5.3200000000000003</v>
      </c>
      <c r="I1202" s="220"/>
      <c r="J1202" s="221">
        <f>ROUND(I1202*H1202,2)</f>
        <v>0</v>
      </c>
      <c r="K1202" s="217" t="s">
        <v>249</v>
      </c>
      <c r="L1202" s="45"/>
      <c r="M1202" s="222" t="s">
        <v>19</v>
      </c>
      <c r="N1202" s="223" t="s">
        <v>40</v>
      </c>
      <c r="O1202" s="85"/>
      <c r="P1202" s="224">
        <f>O1202*H1202</f>
        <v>0</v>
      </c>
      <c r="Q1202" s="224">
        <v>0</v>
      </c>
      <c r="R1202" s="224">
        <f>Q1202*H1202</f>
        <v>0</v>
      </c>
      <c r="S1202" s="224">
        <v>0</v>
      </c>
      <c r="T1202" s="225">
        <f>S1202*H1202</f>
        <v>0</v>
      </c>
      <c r="U1202" s="39"/>
      <c r="V1202" s="39"/>
      <c r="W1202" s="39"/>
      <c r="X1202" s="39"/>
      <c r="Y1202" s="39"/>
      <c r="Z1202" s="39"/>
      <c r="AA1202" s="39"/>
      <c r="AB1202" s="39"/>
      <c r="AC1202" s="39"/>
      <c r="AD1202" s="39"/>
      <c r="AE1202" s="39"/>
      <c r="AR1202" s="226" t="s">
        <v>347</v>
      </c>
      <c r="AT1202" s="226" t="s">
        <v>227</v>
      </c>
      <c r="AU1202" s="226" t="s">
        <v>78</v>
      </c>
      <c r="AY1202" s="18" t="s">
        <v>225</v>
      </c>
      <c r="BE1202" s="227">
        <f>IF(N1202="základní",J1202,0)</f>
        <v>0</v>
      </c>
      <c r="BF1202" s="227">
        <f>IF(N1202="snížená",J1202,0)</f>
        <v>0</v>
      </c>
      <c r="BG1202" s="227">
        <f>IF(N1202="zákl. přenesená",J1202,0)</f>
        <v>0</v>
      </c>
      <c r="BH1202" s="227">
        <f>IF(N1202="sníž. přenesená",J1202,0)</f>
        <v>0</v>
      </c>
      <c r="BI1202" s="227">
        <f>IF(N1202="nulová",J1202,0)</f>
        <v>0</v>
      </c>
      <c r="BJ1202" s="18" t="s">
        <v>76</v>
      </c>
      <c r="BK1202" s="227">
        <f>ROUND(I1202*H1202,2)</f>
        <v>0</v>
      </c>
      <c r="BL1202" s="18" t="s">
        <v>347</v>
      </c>
      <c r="BM1202" s="226" t="s">
        <v>1481</v>
      </c>
    </row>
    <row r="1203" s="2" customFormat="1">
      <c r="A1203" s="39"/>
      <c r="B1203" s="40"/>
      <c r="C1203" s="41"/>
      <c r="D1203" s="228" t="s">
        <v>234</v>
      </c>
      <c r="E1203" s="41"/>
      <c r="F1203" s="229" t="s">
        <v>1482</v>
      </c>
      <c r="G1203" s="41"/>
      <c r="H1203" s="41"/>
      <c r="I1203" s="230"/>
      <c r="J1203" s="41"/>
      <c r="K1203" s="41"/>
      <c r="L1203" s="45"/>
      <c r="M1203" s="231"/>
      <c r="N1203" s="232"/>
      <c r="O1203" s="85"/>
      <c r="P1203" s="85"/>
      <c r="Q1203" s="85"/>
      <c r="R1203" s="85"/>
      <c r="S1203" s="85"/>
      <c r="T1203" s="86"/>
      <c r="U1203" s="39"/>
      <c r="V1203" s="39"/>
      <c r="W1203" s="39"/>
      <c r="X1203" s="39"/>
      <c r="Y1203" s="39"/>
      <c r="Z1203" s="39"/>
      <c r="AA1203" s="39"/>
      <c r="AB1203" s="39"/>
      <c r="AC1203" s="39"/>
      <c r="AD1203" s="39"/>
      <c r="AE1203" s="39"/>
      <c r="AT1203" s="18" t="s">
        <v>234</v>
      </c>
      <c r="AU1203" s="18" t="s">
        <v>78</v>
      </c>
    </row>
    <row r="1204" s="2" customFormat="1">
      <c r="A1204" s="39"/>
      <c r="B1204" s="40"/>
      <c r="C1204" s="41"/>
      <c r="D1204" s="233" t="s">
        <v>236</v>
      </c>
      <c r="E1204" s="41"/>
      <c r="F1204" s="234" t="s">
        <v>1477</v>
      </c>
      <c r="G1204" s="41"/>
      <c r="H1204" s="41"/>
      <c r="I1204" s="230"/>
      <c r="J1204" s="41"/>
      <c r="K1204" s="41"/>
      <c r="L1204" s="45"/>
      <c r="M1204" s="231"/>
      <c r="N1204" s="232"/>
      <c r="O1204" s="85"/>
      <c r="P1204" s="85"/>
      <c r="Q1204" s="85"/>
      <c r="R1204" s="85"/>
      <c r="S1204" s="85"/>
      <c r="T1204" s="86"/>
      <c r="U1204" s="39"/>
      <c r="V1204" s="39"/>
      <c r="W1204" s="39"/>
      <c r="X1204" s="39"/>
      <c r="Y1204" s="39"/>
      <c r="Z1204" s="39"/>
      <c r="AA1204" s="39"/>
      <c r="AB1204" s="39"/>
      <c r="AC1204" s="39"/>
      <c r="AD1204" s="39"/>
      <c r="AE1204" s="39"/>
      <c r="AT1204" s="18" t="s">
        <v>236</v>
      </c>
      <c r="AU1204" s="18" t="s">
        <v>78</v>
      </c>
    </row>
    <row r="1205" s="14" customFormat="1">
      <c r="A1205" s="14"/>
      <c r="B1205" s="245"/>
      <c r="C1205" s="246"/>
      <c r="D1205" s="233" t="s">
        <v>238</v>
      </c>
      <c r="E1205" s="247" t="s">
        <v>19</v>
      </c>
      <c r="F1205" s="248" t="s">
        <v>1483</v>
      </c>
      <c r="G1205" s="246"/>
      <c r="H1205" s="249">
        <v>5.3200000000000003</v>
      </c>
      <c r="I1205" s="250"/>
      <c r="J1205" s="246"/>
      <c r="K1205" s="246"/>
      <c r="L1205" s="251"/>
      <c r="M1205" s="252"/>
      <c r="N1205" s="253"/>
      <c r="O1205" s="253"/>
      <c r="P1205" s="253"/>
      <c r="Q1205" s="253"/>
      <c r="R1205" s="253"/>
      <c r="S1205" s="253"/>
      <c r="T1205" s="254"/>
      <c r="U1205" s="14"/>
      <c r="V1205" s="14"/>
      <c r="W1205" s="14"/>
      <c r="X1205" s="14"/>
      <c r="Y1205" s="14"/>
      <c r="Z1205" s="14"/>
      <c r="AA1205" s="14"/>
      <c r="AB1205" s="14"/>
      <c r="AC1205" s="14"/>
      <c r="AD1205" s="14"/>
      <c r="AE1205" s="14"/>
      <c r="AT1205" s="255" t="s">
        <v>238</v>
      </c>
      <c r="AU1205" s="255" t="s">
        <v>78</v>
      </c>
      <c r="AV1205" s="14" t="s">
        <v>78</v>
      </c>
      <c r="AW1205" s="14" t="s">
        <v>31</v>
      </c>
      <c r="AX1205" s="14" t="s">
        <v>76</v>
      </c>
      <c r="AY1205" s="255" t="s">
        <v>225</v>
      </c>
    </row>
    <row r="1206" s="2" customFormat="1" ht="16.5" customHeight="1">
      <c r="A1206" s="39"/>
      <c r="B1206" s="40"/>
      <c r="C1206" s="215" t="s">
        <v>1484</v>
      </c>
      <c r="D1206" s="215" t="s">
        <v>227</v>
      </c>
      <c r="E1206" s="216" t="s">
        <v>1485</v>
      </c>
      <c r="F1206" s="217" t="s">
        <v>1486</v>
      </c>
      <c r="G1206" s="218" t="s">
        <v>290</v>
      </c>
      <c r="H1206" s="219">
        <v>15.734999999999999</v>
      </c>
      <c r="I1206" s="220"/>
      <c r="J1206" s="221">
        <f>ROUND(I1206*H1206,2)</f>
        <v>0</v>
      </c>
      <c r="K1206" s="217" t="s">
        <v>249</v>
      </c>
      <c r="L1206" s="45"/>
      <c r="M1206" s="222" t="s">
        <v>19</v>
      </c>
      <c r="N1206" s="223" t="s">
        <v>40</v>
      </c>
      <c r="O1206" s="85"/>
      <c r="P1206" s="224">
        <f>O1206*H1206</f>
        <v>0</v>
      </c>
      <c r="Q1206" s="224">
        <v>0.00029999999999999997</v>
      </c>
      <c r="R1206" s="224">
        <f>Q1206*H1206</f>
        <v>0.004720499999999999</v>
      </c>
      <c r="S1206" s="224">
        <v>0</v>
      </c>
      <c r="T1206" s="225">
        <f>S1206*H1206</f>
        <v>0</v>
      </c>
      <c r="U1206" s="39"/>
      <c r="V1206" s="39"/>
      <c r="W1206" s="39"/>
      <c r="X1206" s="39"/>
      <c r="Y1206" s="39"/>
      <c r="Z1206" s="39"/>
      <c r="AA1206" s="39"/>
      <c r="AB1206" s="39"/>
      <c r="AC1206" s="39"/>
      <c r="AD1206" s="39"/>
      <c r="AE1206" s="39"/>
      <c r="AR1206" s="226" t="s">
        <v>347</v>
      </c>
      <c r="AT1206" s="226" t="s">
        <v>227</v>
      </c>
      <c r="AU1206" s="226" t="s">
        <v>78</v>
      </c>
      <c r="AY1206" s="18" t="s">
        <v>225</v>
      </c>
      <c r="BE1206" s="227">
        <f>IF(N1206="základní",J1206,0)</f>
        <v>0</v>
      </c>
      <c r="BF1206" s="227">
        <f>IF(N1206="snížená",J1206,0)</f>
        <v>0</v>
      </c>
      <c r="BG1206" s="227">
        <f>IF(N1206="zákl. přenesená",J1206,0)</f>
        <v>0</v>
      </c>
      <c r="BH1206" s="227">
        <f>IF(N1206="sníž. přenesená",J1206,0)</f>
        <v>0</v>
      </c>
      <c r="BI1206" s="227">
        <f>IF(N1206="nulová",J1206,0)</f>
        <v>0</v>
      </c>
      <c r="BJ1206" s="18" t="s">
        <v>76</v>
      </c>
      <c r="BK1206" s="227">
        <f>ROUND(I1206*H1206,2)</f>
        <v>0</v>
      </c>
      <c r="BL1206" s="18" t="s">
        <v>347</v>
      </c>
      <c r="BM1206" s="226" t="s">
        <v>1487</v>
      </c>
    </row>
    <row r="1207" s="2" customFormat="1">
      <c r="A1207" s="39"/>
      <c r="B1207" s="40"/>
      <c r="C1207" s="41"/>
      <c r="D1207" s="228" t="s">
        <v>234</v>
      </c>
      <c r="E1207" s="41"/>
      <c r="F1207" s="229" t="s">
        <v>1488</v>
      </c>
      <c r="G1207" s="41"/>
      <c r="H1207" s="41"/>
      <c r="I1207" s="230"/>
      <c r="J1207" s="41"/>
      <c r="K1207" s="41"/>
      <c r="L1207" s="45"/>
      <c r="M1207" s="231"/>
      <c r="N1207" s="232"/>
      <c r="O1207" s="85"/>
      <c r="P1207" s="85"/>
      <c r="Q1207" s="85"/>
      <c r="R1207" s="85"/>
      <c r="S1207" s="85"/>
      <c r="T1207" s="86"/>
      <c r="U1207" s="39"/>
      <c r="V1207" s="39"/>
      <c r="W1207" s="39"/>
      <c r="X1207" s="39"/>
      <c r="Y1207" s="39"/>
      <c r="Z1207" s="39"/>
      <c r="AA1207" s="39"/>
      <c r="AB1207" s="39"/>
      <c r="AC1207" s="39"/>
      <c r="AD1207" s="39"/>
      <c r="AE1207" s="39"/>
      <c r="AT1207" s="18" t="s">
        <v>234</v>
      </c>
      <c r="AU1207" s="18" t="s">
        <v>78</v>
      </c>
    </row>
    <row r="1208" s="2" customFormat="1">
      <c r="A1208" s="39"/>
      <c r="B1208" s="40"/>
      <c r="C1208" s="41"/>
      <c r="D1208" s="233" t="s">
        <v>236</v>
      </c>
      <c r="E1208" s="41"/>
      <c r="F1208" s="234" t="s">
        <v>1477</v>
      </c>
      <c r="G1208" s="41"/>
      <c r="H1208" s="41"/>
      <c r="I1208" s="230"/>
      <c r="J1208" s="41"/>
      <c r="K1208" s="41"/>
      <c r="L1208" s="45"/>
      <c r="M1208" s="231"/>
      <c r="N1208" s="232"/>
      <c r="O1208" s="85"/>
      <c r="P1208" s="85"/>
      <c r="Q1208" s="85"/>
      <c r="R1208" s="85"/>
      <c r="S1208" s="85"/>
      <c r="T1208" s="86"/>
      <c r="U1208" s="39"/>
      <c r="V1208" s="39"/>
      <c r="W1208" s="39"/>
      <c r="X1208" s="39"/>
      <c r="Y1208" s="39"/>
      <c r="Z1208" s="39"/>
      <c r="AA1208" s="39"/>
      <c r="AB1208" s="39"/>
      <c r="AC1208" s="39"/>
      <c r="AD1208" s="39"/>
      <c r="AE1208" s="39"/>
      <c r="AT1208" s="18" t="s">
        <v>236</v>
      </c>
      <c r="AU1208" s="18" t="s">
        <v>78</v>
      </c>
    </row>
    <row r="1209" s="14" customFormat="1">
      <c r="A1209" s="14"/>
      <c r="B1209" s="245"/>
      <c r="C1209" s="246"/>
      <c r="D1209" s="233" t="s">
        <v>238</v>
      </c>
      <c r="E1209" s="247" t="s">
        <v>19</v>
      </c>
      <c r="F1209" s="248" t="s">
        <v>95</v>
      </c>
      <c r="G1209" s="246"/>
      <c r="H1209" s="249">
        <v>13.074999999999999</v>
      </c>
      <c r="I1209" s="250"/>
      <c r="J1209" s="246"/>
      <c r="K1209" s="246"/>
      <c r="L1209" s="251"/>
      <c r="M1209" s="252"/>
      <c r="N1209" s="253"/>
      <c r="O1209" s="253"/>
      <c r="P1209" s="253"/>
      <c r="Q1209" s="253"/>
      <c r="R1209" s="253"/>
      <c r="S1209" s="253"/>
      <c r="T1209" s="254"/>
      <c r="U1209" s="14"/>
      <c r="V1209" s="14"/>
      <c r="W1209" s="14"/>
      <c r="X1209" s="14"/>
      <c r="Y1209" s="14"/>
      <c r="Z1209" s="14"/>
      <c r="AA1209" s="14"/>
      <c r="AB1209" s="14"/>
      <c r="AC1209" s="14"/>
      <c r="AD1209" s="14"/>
      <c r="AE1209" s="14"/>
      <c r="AT1209" s="255" t="s">
        <v>238</v>
      </c>
      <c r="AU1209" s="255" t="s">
        <v>78</v>
      </c>
      <c r="AV1209" s="14" t="s">
        <v>78</v>
      </c>
      <c r="AW1209" s="14" t="s">
        <v>31</v>
      </c>
      <c r="AX1209" s="14" t="s">
        <v>69</v>
      </c>
      <c r="AY1209" s="255" t="s">
        <v>225</v>
      </c>
    </row>
    <row r="1210" s="14" customFormat="1">
      <c r="A1210" s="14"/>
      <c r="B1210" s="245"/>
      <c r="C1210" s="246"/>
      <c r="D1210" s="233" t="s">
        <v>238</v>
      </c>
      <c r="E1210" s="247" t="s">
        <v>19</v>
      </c>
      <c r="F1210" s="248" t="s">
        <v>1489</v>
      </c>
      <c r="G1210" s="246"/>
      <c r="H1210" s="249">
        <v>2.6600000000000001</v>
      </c>
      <c r="I1210" s="250"/>
      <c r="J1210" s="246"/>
      <c r="K1210" s="246"/>
      <c r="L1210" s="251"/>
      <c r="M1210" s="252"/>
      <c r="N1210" s="253"/>
      <c r="O1210" s="253"/>
      <c r="P1210" s="253"/>
      <c r="Q1210" s="253"/>
      <c r="R1210" s="253"/>
      <c r="S1210" s="253"/>
      <c r="T1210" s="254"/>
      <c r="U1210" s="14"/>
      <c r="V1210" s="14"/>
      <c r="W1210" s="14"/>
      <c r="X1210" s="14"/>
      <c r="Y1210" s="14"/>
      <c r="Z1210" s="14"/>
      <c r="AA1210" s="14"/>
      <c r="AB1210" s="14"/>
      <c r="AC1210" s="14"/>
      <c r="AD1210" s="14"/>
      <c r="AE1210" s="14"/>
      <c r="AT1210" s="255" t="s">
        <v>238</v>
      </c>
      <c r="AU1210" s="255" t="s">
        <v>78</v>
      </c>
      <c r="AV1210" s="14" t="s">
        <v>78</v>
      </c>
      <c r="AW1210" s="14" t="s">
        <v>31</v>
      </c>
      <c r="AX1210" s="14" t="s">
        <v>69</v>
      </c>
      <c r="AY1210" s="255" t="s">
        <v>225</v>
      </c>
    </row>
    <row r="1211" s="16" customFormat="1">
      <c r="A1211" s="16"/>
      <c r="B1211" s="267"/>
      <c r="C1211" s="268"/>
      <c r="D1211" s="233" t="s">
        <v>238</v>
      </c>
      <c r="E1211" s="269" t="s">
        <v>19</v>
      </c>
      <c r="F1211" s="270" t="s">
        <v>245</v>
      </c>
      <c r="G1211" s="268"/>
      <c r="H1211" s="271">
        <v>15.734999999999999</v>
      </c>
      <c r="I1211" s="272"/>
      <c r="J1211" s="268"/>
      <c r="K1211" s="268"/>
      <c r="L1211" s="273"/>
      <c r="M1211" s="274"/>
      <c r="N1211" s="275"/>
      <c r="O1211" s="275"/>
      <c r="P1211" s="275"/>
      <c r="Q1211" s="275"/>
      <c r="R1211" s="275"/>
      <c r="S1211" s="275"/>
      <c r="T1211" s="276"/>
      <c r="U1211" s="16"/>
      <c r="V1211" s="16"/>
      <c r="W1211" s="16"/>
      <c r="X1211" s="16"/>
      <c r="Y1211" s="16"/>
      <c r="Z1211" s="16"/>
      <c r="AA1211" s="16"/>
      <c r="AB1211" s="16"/>
      <c r="AC1211" s="16"/>
      <c r="AD1211" s="16"/>
      <c r="AE1211" s="16"/>
      <c r="AT1211" s="277" t="s">
        <v>238</v>
      </c>
      <c r="AU1211" s="277" t="s">
        <v>78</v>
      </c>
      <c r="AV1211" s="16" t="s">
        <v>232</v>
      </c>
      <c r="AW1211" s="16" t="s">
        <v>31</v>
      </c>
      <c r="AX1211" s="16" t="s">
        <v>76</v>
      </c>
      <c r="AY1211" s="277" t="s">
        <v>225</v>
      </c>
    </row>
    <row r="1212" s="2" customFormat="1" ht="24.15" customHeight="1">
      <c r="A1212" s="39"/>
      <c r="B1212" s="40"/>
      <c r="C1212" s="215" t="s">
        <v>1490</v>
      </c>
      <c r="D1212" s="215" t="s">
        <v>227</v>
      </c>
      <c r="E1212" s="216" t="s">
        <v>1491</v>
      </c>
      <c r="F1212" s="217" t="s">
        <v>1492</v>
      </c>
      <c r="G1212" s="218" t="s">
        <v>326</v>
      </c>
      <c r="H1212" s="219">
        <v>5.3200000000000003</v>
      </c>
      <c r="I1212" s="220"/>
      <c r="J1212" s="221">
        <f>ROUND(I1212*H1212,2)</f>
        <v>0</v>
      </c>
      <c r="K1212" s="217" t="s">
        <v>249</v>
      </c>
      <c r="L1212" s="45"/>
      <c r="M1212" s="222" t="s">
        <v>19</v>
      </c>
      <c r="N1212" s="223" t="s">
        <v>40</v>
      </c>
      <c r="O1212" s="85"/>
      <c r="P1212" s="224">
        <f>O1212*H1212</f>
        <v>0</v>
      </c>
      <c r="Q1212" s="224">
        <v>0.0015299999999999999</v>
      </c>
      <c r="R1212" s="224">
        <f>Q1212*H1212</f>
        <v>0.0081396000000000003</v>
      </c>
      <c r="S1212" s="224">
        <v>0</v>
      </c>
      <c r="T1212" s="225">
        <f>S1212*H1212</f>
        <v>0</v>
      </c>
      <c r="U1212" s="39"/>
      <c r="V1212" s="39"/>
      <c r="W1212" s="39"/>
      <c r="X1212" s="39"/>
      <c r="Y1212" s="39"/>
      <c r="Z1212" s="39"/>
      <c r="AA1212" s="39"/>
      <c r="AB1212" s="39"/>
      <c r="AC1212" s="39"/>
      <c r="AD1212" s="39"/>
      <c r="AE1212" s="39"/>
      <c r="AR1212" s="226" t="s">
        <v>347</v>
      </c>
      <c r="AT1212" s="226" t="s">
        <v>227</v>
      </c>
      <c r="AU1212" s="226" t="s">
        <v>78</v>
      </c>
      <c r="AY1212" s="18" t="s">
        <v>225</v>
      </c>
      <c r="BE1212" s="227">
        <f>IF(N1212="základní",J1212,0)</f>
        <v>0</v>
      </c>
      <c r="BF1212" s="227">
        <f>IF(N1212="snížená",J1212,0)</f>
        <v>0</v>
      </c>
      <c r="BG1212" s="227">
        <f>IF(N1212="zákl. přenesená",J1212,0)</f>
        <v>0</v>
      </c>
      <c r="BH1212" s="227">
        <f>IF(N1212="sníž. přenesená",J1212,0)</f>
        <v>0</v>
      </c>
      <c r="BI1212" s="227">
        <f>IF(N1212="nulová",J1212,0)</f>
        <v>0</v>
      </c>
      <c r="BJ1212" s="18" t="s">
        <v>76</v>
      </c>
      <c r="BK1212" s="227">
        <f>ROUND(I1212*H1212,2)</f>
        <v>0</v>
      </c>
      <c r="BL1212" s="18" t="s">
        <v>347</v>
      </c>
      <c r="BM1212" s="226" t="s">
        <v>1493</v>
      </c>
    </row>
    <row r="1213" s="2" customFormat="1">
      <c r="A1213" s="39"/>
      <c r="B1213" s="40"/>
      <c r="C1213" s="41"/>
      <c r="D1213" s="228" t="s">
        <v>234</v>
      </c>
      <c r="E1213" s="41"/>
      <c r="F1213" s="229" t="s">
        <v>1494</v>
      </c>
      <c r="G1213" s="41"/>
      <c r="H1213" s="41"/>
      <c r="I1213" s="230"/>
      <c r="J1213" s="41"/>
      <c r="K1213" s="41"/>
      <c r="L1213" s="45"/>
      <c r="M1213" s="231"/>
      <c r="N1213" s="232"/>
      <c r="O1213" s="85"/>
      <c r="P1213" s="85"/>
      <c r="Q1213" s="85"/>
      <c r="R1213" s="85"/>
      <c r="S1213" s="85"/>
      <c r="T1213" s="86"/>
      <c r="U1213" s="39"/>
      <c r="V1213" s="39"/>
      <c r="W1213" s="39"/>
      <c r="X1213" s="39"/>
      <c r="Y1213" s="39"/>
      <c r="Z1213" s="39"/>
      <c r="AA1213" s="39"/>
      <c r="AB1213" s="39"/>
      <c r="AC1213" s="39"/>
      <c r="AD1213" s="39"/>
      <c r="AE1213" s="39"/>
      <c r="AT1213" s="18" t="s">
        <v>234</v>
      </c>
      <c r="AU1213" s="18" t="s">
        <v>78</v>
      </c>
    </row>
    <row r="1214" s="2" customFormat="1">
      <c r="A1214" s="39"/>
      <c r="B1214" s="40"/>
      <c r="C1214" s="41"/>
      <c r="D1214" s="233" t="s">
        <v>236</v>
      </c>
      <c r="E1214" s="41"/>
      <c r="F1214" s="234" t="s">
        <v>1495</v>
      </c>
      <c r="G1214" s="41"/>
      <c r="H1214" s="41"/>
      <c r="I1214" s="230"/>
      <c r="J1214" s="41"/>
      <c r="K1214" s="41"/>
      <c r="L1214" s="45"/>
      <c r="M1214" s="231"/>
      <c r="N1214" s="232"/>
      <c r="O1214" s="85"/>
      <c r="P1214" s="85"/>
      <c r="Q1214" s="85"/>
      <c r="R1214" s="85"/>
      <c r="S1214" s="85"/>
      <c r="T1214" s="86"/>
      <c r="U1214" s="39"/>
      <c r="V1214" s="39"/>
      <c r="W1214" s="39"/>
      <c r="X1214" s="39"/>
      <c r="Y1214" s="39"/>
      <c r="Z1214" s="39"/>
      <c r="AA1214" s="39"/>
      <c r="AB1214" s="39"/>
      <c r="AC1214" s="39"/>
      <c r="AD1214" s="39"/>
      <c r="AE1214" s="39"/>
      <c r="AT1214" s="18" t="s">
        <v>236</v>
      </c>
      <c r="AU1214" s="18" t="s">
        <v>78</v>
      </c>
    </row>
    <row r="1215" s="14" customFormat="1">
      <c r="A1215" s="14"/>
      <c r="B1215" s="245"/>
      <c r="C1215" s="246"/>
      <c r="D1215" s="233" t="s">
        <v>238</v>
      </c>
      <c r="E1215" s="247" t="s">
        <v>19</v>
      </c>
      <c r="F1215" s="248" t="s">
        <v>1483</v>
      </c>
      <c r="G1215" s="246"/>
      <c r="H1215" s="249">
        <v>5.3200000000000003</v>
      </c>
      <c r="I1215" s="250"/>
      <c r="J1215" s="246"/>
      <c r="K1215" s="246"/>
      <c r="L1215" s="251"/>
      <c r="M1215" s="252"/>
      <c r="N1215" s="253"/>
      <c r="O1215" s="253"/>
      <c r="P1215" s="253"/>
      <c r="Q1215" s="253"/>
      <c r="R1215" s="253"/>
      <c r="S1215" s="253"/>
      <c r="T1215" s="254"/>
      <c r="U1215" s="14"/>
      <c r="V1215" s="14"/>
      <c r="W1215" s="14"/>
      <c r="X1215" s="14"/>
      <c r="Y1215" s="14"/>
      <c r="Z1215" s="14"/>
      <c r="AA1215" s="14"/>
      <c r="AB1215" s="14"/>
      <c r="AC1215" s="14"/>
      <c r="AD1215" s="14"/>
      <c r="AE1215" s="14"/>
      <c r="AT1215" s="255" t="s">
        <v>238</v>
      </c>
      <c r="AU1215" s="255" t="s">
        <v>78</v>
      </c>
      <c r="AV1215" s="14" t="s">
        <v>78</v>
      </c>
      <c r="AW1215" s="14" t="s">
        <v>31</v>
      </c>
      <c r="AX1215" s="14" t="s">
        <v>76</v>
      </c>
      <c r="AY1215" s="255" t="s">
        <v>225</v>
      </c>
    </row>
    <row r="1216" s="2" customFormat="1" ht="16.5" customHeight="1">
      <c r="A1216" s="39"/>
      <c r="B1216" s="40"/>
      <c r="C1216" s="278" t="s">
        <v>1496</v>
      </c>
      <c r="D1216" s="278" t="s">
        <v>255</v>
      </c>
      <c r="E1216" s="279" t="s">
        <v>1497</v>
      </c>
      <c r="F1216" s="280" t="s">
        <v>1498</v>
      </c>
      <c r="G1216" s="281" t="s">
        <v>1132</v>
      </c>
      <c r="H1216" s="282">
        <v>14</v>
      </c>
      <c r="I1216" s="283"/>
      <c r="J1216" s="284">
        <f>ROUND(I1216*H1216,2)</f>
        <v>0</v>
      </c>
      <c r="K1216" s="280" t="s">
        <v>249</v>
      </c>
      <c r="L1216" s="285"/>
      <c r="M1216" s="286" t="s">
        <v>19</v>
      </c>
      <c r="N1216" s="287" t="s">
        <v>40</v>
      </c>
      <c r="O1216" s="85"/>
      <c r="P1216" s="224">
        <f>O1216*H1216</f>
        <v>0</v>
      </c>
      <c r="Q1216" s="224">
        <v>0.0040000000000000001</v>
      </c>
      <c r="R1216" s="224">
        <f>Q1216*H1216</f>
        <v>0.056000000000000001</v>
      </c>
      <c r="S1216" s="224">
        <v>0</v>
      </c>
      <c r="T1216" s="225">
        <f>S1216*H1216</f>
        <v>0</v>
      </c>
      <c r="U1216" s="39"/>
      <c r="V1216" s="39"/>
      <c r="W1216" s="39"/>
      <c r="X1216" s="39"/>
      <c r="Y1216" s="39"/>
      <c r="Z1216" s="39"/>
      <c r="AA1216" s="39"/>
      <c r="AB1216" s="39"/>
      <c r="AC1216" s="39"/>
      <c r="AD1216" s="39"/>
      <c r="AE1216" s="39"/>
      <c r="AR1216" s="226" t="s">
        <v>403</v>
      </c>
      <c r="AT1216" s="226" t="s">
        <v>255</v>
      </c>
      <c r="AU1216" s="226" t="s">
        <v>78</v>
      </c>
      <c r="AY1216" s="18" t="s">
        <v>225</v>
      </c>
      <c r="BE1216" s="227">
        <f>IF(N1216="základní",J1216,0)</f>
        <v>0</v>
      </c>
      <c r="BF1216" s="227">
        <f>IF(N1216="snížená",J1216,0)</f>
        <v>0</v>
      </c>
      <c r="BG1216" s="227">
        <f>IF(N1216="zákl. přenesená",J1216,0)</f>
        <v>0</v>
      </c>
      <c r="BH1216" s="227">
        <f>IF(N1216="sníž. přenesená",J1216,0)</f>
        <v>0</v>
      </c>
      <c r="BI1216" s="227">
        <f>IF(N1216="nulová",J1216,0)</f>
        <v>0</v>
      </c>
      <c r="BJ1216" s="18" t="s">
        <v>76</v>
      </c>
      <c r="BK1216" s="227">
        <f>ROUND(I1216*H1216,2)</f>
        <v>0</v>
      </c>
      <c r="BL1216" s="18" t="s">
        <v>347</v>
      </c>
      <c r="BM1216" s="226" t="s">
        <v>1499</v>
      </c>
    </row>
    <row r="1217" s="13" customFormat="1">
      <c r="A1217" s="13"/>
      <c r="B1217" s="235"/>
      <c r="C1217" s="236"/>
      <c r="D1217" s="233" t="s">
        <v>238</v>
      </c>
      <c r="E1217" s="237" t="s">
        <v>19</v>
      </c>
      <c r="F1217" s="238" t="s">
        <v>1500</v>
      </c>
      <c r="G1217" s="236"/>
      <c r="H1217" s="237" t="s">
        <v>19</v>
      </c>
      <c r="I1217" s="239"/>
      <c r="J1217" s="236"/>
      <c r="K1217" s="236"/>
      <c r="L1217" s="240"/>
      <c r="M1217" s="241"/>
      <c r="N1217" s="242"/>
      <c r="O1217" s="242"/>
      <c r="P1217" s="242"/>
      <c r="Q1217" s="242"/>
      <c r="R1217" s="242"/>
      <c r="S1217" s="242"/>
      <c r="T1217" s="243"/>
      <c r="U1217" s="13"/>
      <c r="V1217" s="13"/>
      <c r="W1217" s="13"/>
      <c r="X1217" s="13"/>
      <c r="Y1217" s="13"/>
      <c r="Z1217" s="13"/>
      <c r="AA1217" s="13"/>
      <c r="AB1217" s="13"/>
      <c r="AC1217" s="13"/>
      <c r="AD1217" s="13"/>
      <c r="AE1217" s="13"/>
      <c r="AT1217" s="244" t="s">
        <v>238</v>
      </c>
      <c r="AU1217" s="244" t="s">
        <v>78</v>
      </c>
      <c r="AV1217" s="13" t="s">
        <v>76</v>
      </c>
      <c r="AW1217" s="13" t="s">
        <v>31</v>
      </c>
      <c r="AX1217" s="13" t="s">
        <v>69</v>
      </c>
      <c r="AY1217" s="244" t="s">
        <v>225</v>
      </c>
    </row>
    <row r="1218" s="14" customFormat="1">
      <c r="A1218" s="14"/>
      <c r="B1218" s="245"/>
      <c r="C1218" s="246"/>
      <c r="D1218" s="233" t="s">
        <v>238</v>
      </c>
      <c r="E1218" s="247" t="s">
        <v>19</v>
      </c>
      <c r="F1218" s="248" t="s">
        <v>332</v>
      </c>
      <c r="G1218" s="246"/>
      <c r="H1218" s="249">
        <v>14</v>
      </c>
      <c r="I1218" s="250"/>
      <c r="J1218" s="246"/>
      <c r="K1218" s="246"/>
      <c r="L1218" s="251"/>
      <c r="M1218" s="252"/>
      <c r="N1218" s="253"/>
      <c r="O1218" s="253"/>
      <c r="P1218" s="253"/>
      <c r="Q1218" s="253"/>
      <c r="R1218" s="253"/>
      <c r="S1218" s="253"/>
      <c r="T1218" s="254"/>
      <c r="U1218" s="14"/>
      <c r="V1218" s="14"/>
      <c r="W1218" s="14"/>
      <c r="X1218" s="14"/>
      <c r="Y1218" s="14"/>
      <c r="Z1218" s="14"/>
      <c r="AA1218" s="14"/>
      <c r="AB1218" s="14"/>
      <c r="AC1218" s="14"/>
      <c r="AD1218" s="14"/>
      <c r="AE1218" s="14"/>
      <c r="AT1218" s="255" t="s">
        <v>238</v>
      </c>
      <c r="AU1218" s="255" t="s">
        <v>78</v>
      </c>
      <c r="AV1218" s="14" t="s">
        <v>78</v>
      </c>
      <c r="AW1218" s="14" t="s">
        <v>31</v>
      </c>
      <c r="AX1218" s="14" t="s">
        <v>76</v>
      </c>
      <c r="AY1218" s="255" t="s">
        <v>225</v>
      </c>
    </row>
    <row r="1219" s="2" customFormat="1" ht="24.15" customHeight="1">
      <c r="A1219" s="39"/>
      <c r="B1219" s="40"/>
      <c r="C1219" s="215" t="s">
        <v>1501</v>
      </c>
      <c r="D1219" s="215" t="s">
        <v>227</v>
      </c>
      <c r="E1219" s="216" t="s">
        <v>1502</v>
      </c>
      <c r="F1219" s="217" t="s">
        <v>1503</v>
      </c>
      <c r="G1219" s="218" t="s">
        <v>326</v>
      </c>
      <c r="H1219" s="219">
        <v>5.3200000000000003</v>
      </c>
      <c r="I1219" s="220"/>
      <c r="J1219" s="221">
        <f>ROUND(I1219*H1219,2)</f>
        <v>0</v>
      </c>
      <c r="K1219" s="217" t="s">
        <v>249</v>
      </c>
      <c r="L1219" s="45"/>
      <c r="M1219" s="222" t="s">
        <v>19</v>
      </c>
      <c r="N1219" s="223" t="s">
        <v>40</v>
      </c>
      <c r="O1219" s="85"/>
      <c r="P1219" s="224">
        <f>O1219*H1219</f>
        <v>0</v>
      </c>
      <c r="Q1219" s="224">
        <v>0.0010200000000000001</v>
      </c>
      <c r="R1219" s="224">
        <f>Q1219*H1219</f>
        <v>0.0054264000000000005</v>
      </c>
      <c r="S1219" s="224">
        <v>0</v>
      </c>
      <c r="T1219" s="225">
        <f>S1219*H1219</f>
        <v>0</v>
      </c>
      <c r="U1219" s="39"/>
      <c r="V1219" s="39"/>
      <c r="W1219" s="39"/>
      <c r="X1219" s="39"/>
      <c r="Y1219" s="39"/>
      <c r="Z1219" s="39"/>
      <c r="AA1219" s="39"/>
      <c r="AB1219" s="39"/>
      <c r="AC1219" s="39"/>
      <c r="AD1219" s="39"/>
      <c r="AE1219" s="39"/>
      <c r="AR1219" s="226" t="s">
        <v>347</v>
      </c>
      <c r="AT1219" s="226" t="s">
        <v>227</v>
      </c>
      <c r="AU1219" s="226" t="s">
        <v>78</v>
      </c>
      <c r="AY1219" s="18" t="s">
        <v>225</v>
      </c>
      <c r="BE1219" s="227">
        <f>IF(N1219="základní",J1219,0)</f>
        <v>0</v>
      </c>
      <c r="BF1219" s="227">
        <f>IF(N1219="snížená",J1219,0)</f>
        <v>0</v>
      </c>
      <c r="BG1219" s="227">
        <f>IF(N1219="zákl. přenesená",J1219,0)</f>
        <v>0</v>
      </c>
      <c r="BH1219" s="227">
        <f>IF(N1219="sníž. přenesená",J1219,0)</f>
        <v>0</v>
      </c>
      <c r="BI1219" s="227">
        <f>IF(N1219="nulová",J1219,0)</f>
        <v>0</v>
      </c>
      <c r="BJ1219" s="18" t="s">
        <v>76</v>
      </c>
      <c r="BK1219" s="227">
        <f>ROUND(I1219*H1219,2)</f>
        <v>0</v>
      </c>
      <c r="BL1219" s="18" t="s">
        <v>347</v>
      </c>
      <c r="BM1219" s="226" t="s">
        <v>1504</v>
      </c>
    </row>
    <row r="1220" s="2" customFormat="1">
      <c r="A1220" s="39"/>
      <c r="B1220" s="40"/>
      <c r="C1220" s="41"/>
      <c r="D1220" s="228" t="s">
        <v>234</v>
      </c>
      <c r="E1220" s="41"/>
      <c r="F1220" s="229" t="s">
        <v>1505</v>
      </c>
      <c r="G1220" s="41"/>
      <c r="H1220" s="41"/>
      <c r="I1220" s="230"/>
      <c r="J1220" s="41"/>
      <c r="K1220" s="41"/>
      <c r="L1220" s="45"/>
      <c r="M1220" s="231"/>
      <c r="N1220" s="232"/>
      <c r="O1220" s="85"/>
      <c r="P1220" s="85"/>
      <c r="Q1220" s="85"/>
      <c r="R1220" s="85"/>
      <c r="S1220" s="85"/>
      <c r="T1220" s="86"/>
      <c r="U1220" s="39"/>
      <c r="V1220" s="39"/>
      <c r="W1220" s="39"/>
      <c r="X1220" s="39"/>
      <c r="Y1220" s="39"/>
      <c r="Z1220" s="39"/>
      <c r="AA1220" s="39"/>
      <c r="AB1220" s="39"/>
      <c r="AC1220" s="39"/>
      <c r="AD1220" s="39"/>
      <c r="AE1220" s="39"/>
      <c r="AT1220" s="18" t="s">
        <v>234</v>
      </c>
      <c r="AU1220" s="18" t="s">
        <v>78</v>
      </c>
    </row>
    <row r="1221" s="2" customFormat="1">
      <c r="A1221" s="39"/>
      <c r="B1221" s="40"/>
      <c r="C1221" s="41"/>
      <c r="D1221" s="233" t="s">
        <v>236</v>
      </c>
      <c r="E1221" s="41"/>
      <c r="F1221" s="234" t="s">
        <v>1495</v>
      </c>
      <c r="G1221" s="41"/>
      <c r="H1221" s="41"/>
      <c r="I1221" s="230"/>
      <c r="J1221" s="41"/>
      <c r="K1221" s="41"/>
      <c r="L1221" s="45"/>
      <c r="M1221" s="231"/>
      <c r="N1221" s="232"/>
      <c r="O1221" s="85"/>
      <c r="P1221" s="85"/>
      <c r="Q1221" s="85"/>
      <c r="R1221" s="85"/>
      <c r="S1221" s="85"/>
      <c r="T1221" s="86"/>
      <c r="U1221" s="39"/>
      <c r="V1221" s="39"/>
      <c r="W1221" s="39"/>
      <c r="X1221" s="39"/>
      <c r="Y1221" s="39"/>
      <c r="Z1221" s="39"/>
      <c r="AA1221" s="39"/>
      <c r="AB1221" s="39"/>
      <c r="AC1221" s="39"/>
      <c r="AD1221" s="39"/>
      <c r="AE1221" s="39"/>
      <c r="AT1221" s="18" t="s">
        <v>236</v>
      </c>
      <c r="AU1221" s="18" t="s">
        <v>78</v>
      </c>
    </row>
    <row r="1222" s="14" customFormat="1">
      <c r="A1222" s="14"/>
      <c r="B1222" s="245"/>
      <c r="C1222" s="246"/>
      <c r="D1222" s="233" t="s">
        <v>238</v>
      </c>
      <c r="E1222" s="247" t="s">
        <v>19</v>
      </c>
      <c r="F1222" s="248" t="s">
        <v>1506</v>
      </c>
      <c r="G1222" s="246"/>
      <c r="H1222" s="249">
        <v>5.3200000000000003</v>
      </c>
      <c r="I1222" s="250"/>
      <c r="J1222" s="246"/>
      <c r="K1222" s="246"/>
      <c r="L1222" s="251"/>
      <c r="M1222" s="252"/>
      <c r="N1222" s="253"/>
      <c r="O1222" s="253"/>
      <c r="P1222" s="253"/>
      <c r="Q1222" s="253"/>
      <c r="R1222" s="253"/>
      <c r="S1222" s="253"/>
      <c r="T1222" s="254"/>
      <c r="U1222" s="14"/>
      <c r="V1222" s="14"/>
      <c r="W1222" s="14"/>
      <c r="X1222" s="14"/>
      <c r="Y1222" s="14"/>
      <c r="Z1222" s="14"/>
      <c r="AA1222" s="14"/>
      <c r="AB1222" s="14"/>
      <c r="AC1222" s="14"/>
      <c r="AD1222" s="14"/>
      <c r="AE1222" s="14"/>
      <c r="AT1222" s="255" t="s">
        <v>238</v>
      </c>
      <c r="AU1222" s="255" t="s">
        <v>78</v>
      </c>
      <c r="AV1222" s="14" t="s">
        <v>78</v>
      </c>
      <c r="AW1222" s="14" t="s">
        <v>31</v>
      </c>
      <c r="AX1222" s="14" t="s">
        <v>76</v>
      </c>
      <c r="AY1222" s="255" t="s">
        <v>225</v>
      </c>
    </row>
    <row r="1223" s="2" customFormat="1" ht="24.15" customHeight="1">
      <c r="A1223" s="39"/>
      <c r="B1223" s="40"/>
      <c r="C1223" s="278" t="s">
        <v>1507</v>
      </c>
      <c r="D1223" s="278" t="s">
        <v>255</v>
      </c>
      <c r="E1223" s="279" t="s">
        <v>1508</v>
      </c>
      <c r="F1223" s="280" t="s">
        <v>1509</v>
      </c>
      <c r="G1223" s="281" t="s">
        <v>290</v>
      </c>
      <c r="H1223" s="282">
        <v>1.0640000000000001</v>
      </c>
      <c r="I1223" s="283"/>
      <c r="J1223" s="284">
        <f>ROUND(I1223*H1223,2)</f>
        <v>0</v>
      </c>
      <c r="K1223" s="280" t="s">
        <v>249</v>
      </c>
      <c r="L1223" s="285"/>
      <c r="M1223" s="286" t="s">
        <v>19</v>
      </c>
      <c r="N1223" s="287" t="s">
        <v>40</v>
      </c>
      <c r="O1223" s="85"/>
      <c r="P1223" s="224">
        <f>O1223*H1223</f>
        <v>0</v>
      </c>
      <c r="Q1223" s="224">
        <v>0.023099999999999999</v>
      </c>
      <c r="R1223" s="224">
        <f>Q1223*H1223</f>
        <v>0.0245784</v>
      </c>
      <c r="S1223" s="224">
        <v>0</v>
      </c>
      <c r="T1223" s="225">
        <f>S1223*H1223</f>
        <v>0</v>
      </c>
      <c r="U1223" s="39"/>
      <c r="V1223" s="39"/>
      <c r="W1223" s="39"/>
      <c r="X1223" s="39"/>
      <c r="Y1223" s="39"/>
      <c r="Z1223" s="39"/>
      <c r="AA1223" s="39"/>
      <c r="AB1223" s="39"/>
      <c r="AC1223" s="39"/>
      <c r="AD1223" s="39"/>
      <c r="AE1223" s="39"/>
      <c r="AR1223" s="226" t="s">
        <v>403</v>
      </c>
      <c r="AT1223" s="226" t="s">
        <v>255</v>
      </c>
      <c r="AU1223" s="226" t="s">
        <v>78</v>
      </c>
      <c r="AY1223" s="18" t="s">
        <v>225</v>
      </c>
      <c r="BE1223" s="227">
        <f>IF(N1223="základní",J1223,0)</f>
        <v>0</v>
      </c>
      <c r="BF1223" s="227">
        <f>IF(N1223="snížená",J1223,0)</f>
        <v>0</v>
      </c>
      <c r="BG1223" s="227">
        <f>IF(N1223="zákl. přenesená",J1223,0)</f>
        <v>0</v>
      </c>
      <c r="BH1223" s="227">
        <f>IF(N1223="sníž. přenesená",J1223,0)</f>
        <v>0</v>
      </c>
      <c r="BI1223" s="227">
        <f>IF(N1223="nulová",J1223,0)</f>
        <v>0</v>
      </c>
      <c r="BJ1223" s="18" t="s">
        <v>76</v>
      </c>
      <c r="BK1223" s="227">
        <f>ROUND(I1223*H1223,2)</f>
        <v>0</v>
      </c>
      <c r="BL1223" s="18" t="s">
        <v>347</v>
      </c>
      <c r="BM1223" s="226" t="s">
        <v>1510</v>
      </c>
    </row>
    <row r="1224" s="14" customFormat="1">
      <c r="A1224" s="14"/>
      <c r="B1224" s="245"/>
      <c r="C1224" s="246"/>
      <c r="D1224" s="233" t="s">
        <v>238</v>
      </c>
      <c r="E1224" s="247" t="s">
        <v>19</v>
      </c>
      <c r="F1224" s="248" t="s">
        <v>1511</v>
      </c>
      <c r="G1224" s="246"/>
      <c r="H1224" s="249">
        <v>1.0640000000000001</v>
      </c>
      <c r="I1224" s="250"/>
      <c r="J1224" s="246"/>
      <c r="K1224" s="246"/>
      <c r="L1224" s="251"/>
      <c r="M1224" s="252"/>
      <c r="N1224" s="253"/>
      <c r="O1224" s="253"/>
      <c r="P1224" s="253"/>
      <c r="Q1224" s="253"/>
      <c r="R1224" s="253"/>
      <c r="S1224" s="253"/>
      <c r="T1224" s="254"/>
      <c r="U1224" s="14"/>
      <c r="V1224" s="14"/>
      <c r="W1224" s="14"/>
      <c r="X1224" s="14"/>
      <c r="Y1224" s="14"/>
      <c r="Z1224" s="14"/>
      <c r="AA1224" s="14"/>
      <c r="AB1224" s="14"/>
      <c r="AC1224" s="14"/>
      <c r="AD1224" s="14"/>
      <c r="AE1224" s="14"/>
      <c r="AT1224" s="255" t="s">
        <v>238</v>
      </c>
      <c r="AU1224" s="255" t="s">
        <v>78</v>
      </c>
      <c r="AV1224" s="14" t="s">
        <v>78</v>
      </c>
      <c r="AW1224" s="14" t="s">
        <v>31</v>
      </c>
      <c r="AX1224" s="14" t="s">
        <v>76</v>
      </c>
      <c r="AY1224" s="255" t="s">
        <v>225</v>
      </c>
    </row>
    <row r="1225" s="2" customFormat="1" ht="33" customHeight="1">
      <c r="A1225" s="39"/>
      <c r="B1225" s="40"/>
      <c r="C1225" s="215" t="s">
        <v>1512</v>
      </c>
      <c r="D1225" s="215" t="s">
        <v>227</v>
      </c>
      <c r="E1225" s="216" t="s">
        <v>1513</v>
      </c>
      <c r="F1225" s="217" t="s">
        <v>1514</v>
      </c>
      <c r="G1225" s="218" t="s">
        <v>290</v>
      </c>
      <c r="H1225" s="219">
        <v>13.074999999999999</v>
      </c>
      <c r="I1225" s="220"/>
      <c r="J1225" s="221">
        <f>ROUND(I1225*H1225,2)</f>
        <v>0</v>
      </c>
      <c r="K1225" s="217" t="s">
        <v>249</v>
      </c>
      <c r="L1225" s="45"/>
      <c r="M1225" s="222" t="s">
        <v>19</v>
      </c>
      <c r="N1225" s="223" t="s">
        <v>40</v>
      </c>
      <c r="O1225" s="85"/>
      <c r="P1225" s="224">
        <f>O1225*H1225</f>
        <v>0</v>
      </c>
      <c r="Q1225" s="224">
        <v>0.0091000000000000004</v>
      </c>
      <c r="R1225" s="224">
        <f>Q1225*H1225</f>
        <v>0.11898250000000001</v>
      </c>
      <c r="S1225" s="224">
        <v>0</v>
      </c>
      <c r="T1225" s="225">
        <f>S1225*H1225</f>
        <v>0</v>
      </c>
      <c r="U1225" s="39"/>
      <c r="V1225" s="39"/>
      <c r="W1225" s="39"/>
      <c r="X1225" s="39"/>
      <c r="Y1225" s="39"/>
      <c r="Z1225" s="39"/>
      <c r="AA1225" s="39"/>
      <c r="AB1225" s="39"/>
      <c r="AC1225" s="39"/>
      <c r="AD1225" s="39"/>
      <c r="AE1225" s="39"/>
      <c r="AR1225" s="226" t="s">
        <v>347</v>
      </c>
      <c r="AT1225" s="226" t="s">
        <v>227</v>
      </c>
      <c r="AU1225" s="226" t="s">
        <v>78</v>
      </c>
      <c r="AY1225" s="18" t="s">
        <v>225</v>
      </c>
      <c r="BE1225" s="227">
        <f>IF(N1225="základní",J1225,0)</f>
        <v>0</v>
      </c>
      <c r="BF1225" s="227">
        <f>IF(N1225="snížená",J1225,0)</f>
        <v>0</v>
      </c>
      <c r="BG1225" s="227">
        <f>IF(N1225="zákl. přenesená",J1225,0)</f>
        <v>0</v>
      </c>
      <c r="BH1225" s="227">
        <f>IF(N1225="sníž. přenesená",J1225,0)</f>
        <v>0</v>
      </c>
      <c r="BI1225" s="227">
        <f>IF(N1225="nulová",J1225,0)</f>
        <v>0</v>
      </c>
      <c r="BJ1225" s="18" t="s">
        <v>76</v>
      </c>
      <c r="BK1225" s="227">
        <f>ROUND(I1225*H1225,2)</f>
        <v>0</v>
      </c>
      <c r="BL1225" s="18" t="s">
        <v>347</v>
      </c>
      <c r="BM1225" s="226" t="s">
        <v>1515</v>
      </c>
    </row>
    <row r="1226" s="2" customFormat="1">
      <c r="A1226" s="39"/>
      <c r="B1226" s="40"/>
      <c r="C1226" s="41"/>
      <c r="D1226" s="228" t="s">
        <v>234</v>
      </c>
      <c r="E1226" s="41"/>
      <c r="F1226" s="229" t="s">
        <v>1516</v>
      </c>
      <c r="G1226" s="41"/>
      <c r="H1226" s="41"/>
      <c r="I1226" s="230"/>
      <c r="J1226" s="41"/>
      <c r="K1226" s="41"/>
      <c r="L1226" s="45"/>
      <c r="M1226" s="231"/>
      <c r="N1226" s="232"/>
      <c r="O1226" s="85"/>
      <c r="P1226" s="85"/>
      <c r="Q1226" s="85"/>
      <c r="R1226" s="85"/>
      <c r="S1226" s="85"/>
      <c r="T1226" s="86"/>
      <c r="U1226" s="39"/>
      <c r="V1226" s="39"/>
      <c r="W1226" s="39"/>
      <c r="X1226" s="39"/>
      <c r="Y1226" s="39"/>
      <c r="Z1226" s="39"/>
      <c r="AA1226" s="39"/>
      <c r="AB1226" s="39"/>
      <c r="AC1226" s="39"/>
      <c r="AD1226" s="39"/>
      <c r="AE1226" s="39"/>
      <c r="AT1226" s="18" t="s">
        <v>234</v>
      </c>
      <c r="AU1226" s="18" t="s">
        <v>78</v>
      </c>
    </row>
    <row r="1227" s="2" customFormat="1">
      <c r="A1227" s="39"/>
      <c r="B1227" s="40"/>
      <c r="C1227" s="41"/>
      <c r="D1227" s="233" t="s">
        <v>236</v>
      </c>
      <c r="E1227" s="41"/>
      <c r="F1227" s="234" t="s">
        <v>1517</v>
      </c>
      <c r="G1227" s="41"/>
      <c r="H1227" s="41"/>
      <c r="I1227" s="230"/>
      <c r="J1227" s="41"/>
      <c r="K1227" s="41"/>
      <c r="L1227" s="45"/>
      <c r="M1227" s="231"/>
      <c r="N1227" s="232"/>
      <c r="O1227" s="85"/>
      <c r="P1227" s="85"/>
      <c r="Q1227" s="85"/>
      <c r="R1227" s="85"/>
      <c r="S1227" s="85"/>
      <c r="T1227" s="86"/>
      <c r="U1227" s="39"/>
      <c r="V1227" s="39"/>
      <c r="W1227" s="39"/>
      <c r="X1227" s="39"/>
      <c r="Y1227" s="39"/>
      <c r="Z1227" s="39"/>
      <c r="AA1227" s="39"/>
      <c r="AB1227" s="39"/>
      <c r="AC1227" s="39"/>
      <c r="AD1227" s="39"/>
      <c r="AE1227" s="39"/>
      <c r="AT1227" s="18" t="s">
        <v>236</v>
      </c>
      <c r="AU1227" s="18" t="s">
        <v>78</v>
      </c>
    </row>
    <row r="1228" s="13" customFormat="1">
      <c r="A1228" s="13"/>
      <c r="B1228" s="235"/>
      <c r="C1228" s="236"/>
      <c r="D1228" s="233" t="s">
        <v>238</v>
      </c>
      <c r="E1228" s="237" t="s">
        <v>19</v>
      </c>
      <c r="F1228" s="238" t="s">
        <v>1518</v>
      </c>
      <c r="G1228" s="236"/>
      <c r="H1228" s="237" t="s">
        <v>19</v>
      </c>
      <c r="I1228" s="239"/>
      <c r="J1228" s="236"/>
      <c r="K1228" s="236"/>
      <c r="L1228" s="240"/>
      <c r="M1228" s="241"/>
      <c r="N1228" s="242"/>
      <c r="O1228" s="242"/>
      <c r="P1228" s="242"/>
      <c r="Q1228" s="242"/>
      <c r="R1228" s="242"/>
      <c r="S1228" s="242"/>
      <c r="T1228" s="243"/>
      <c r="U1228" s="13"/>
      <c r="V1228" s="13"/>
      <c r="W1228" s="13"/>
      <c r="X1228" s="13"/>
      <c r="Y1228" s="13"/>
      <c r="Z1228" s="13"/>
      <c r="AA1228" s="13"/>
      <c r="AB1228" s="13"/>
      <c r="AC1228" s="13"/>
      <c r="AD1228" s="13"/>
      <c r="AE1228" s="13"/>
      <c r="AT1228" s="244" t="s">
        <v>238</v>
      </c>
      <c r="AU1228" s="244" t="s">
        <v>78</v>
      </c>
      <c r="AV1228" s="13" t="s">
        <v>76</v>
      </c>
      <c r="AW1228" s="13" t="s">
        <v>31</v>
      </c>
      <c r="AX1228" s="13" t="s">
        <v>69</v>
      </c>
      <c r="AY1228" s="244" t="s">
        <v>225</v>
      </c>
    </row>
    <row r="1229" s="14" customFormat="1">
      <c r="A1229" s="14"/>
      <c r="B1229" s="245"/>
      <c r="C1229" s="246"/>
      <c r="D1229" s="233" t="s">
        <v>238</v>
      </c>
      <c r="E1229" s="247" t="s">
        <v>19</v>
      </c>
      <c r="F1229" s="248" t="s">
        <v>1519</v>
      </c>
      <c r="G1229" s="246"/>
      <c r="H1229" s="249">
        <v>9.0060000000000002</v>
      </c>
      <c r="I1229" s="250"/>
      <c r="J1229" s="246"/>
      <c r="K1229" s="246"/>
      <c r="L1229" s="251"/>
      <c r="M1229" s="252"/>
      <c r="N1229" s="253"/>
      <c r="O1229" s="253"/>
      <c r="P1229" s="253"/>
      <c r="Q1229" s="253"/>
      <c r="R1229" s="253"/>
      <c r="S1229" s="253"/>
      <c r="T1229" s="254"/>
      <c r="U1229" s="14"/>
      <c r="V1229" s="14"/>
      <c r="W1229" s="14"/>
      <c r="X1229" s="14"/>
      <c r="Y1229" s="14"/>
      <c r="Z1229" s="14"/>
      <c r="AA1229" s="14"/>
      <c r="AB1229" s="14"/>
      <c r="AC1229" s="14"/>
      <c r="AD1229" s="14"/>
      <c r="AE1229" s="14"/>
      <c r="AT1229" s="255" t="s">
        <v>238</v>
      </c>
      <c r="AU1229" s="255" t="s">
        <v>78</v>
      </c>
      <c r="AV1229" s="14" t="s">
        <v>78</v>
      </c>
      <c r="AW1229" s="14" t="s">
        <v>31</v>
      </c>
      <c r="AX1229" s="14" t="s">
        <v>69</v>
      </c>
      <c r="AY1229" s="255" t="s">
        <v>225</v>
      </c>
    </row>
    <row r="1230" s="13" customFormat="1">
      <c r="A1230" s="13"/>
      <c r="B1230" s="235"/>
      <c r="C1230" s="236"/>
      <c r="D1230" s="233" t="s">
        <v>238</v>
      </c>
      <c r="E1230" s="237" t="s">
        <v>19</v>
      </c>
      <c r="F1230" s="238" t="s">
        <v>1520</v>
      </c>
      <c r="G1230" s="236"/>
      <c r="H1230" s="237" t="s">
        <v>19</v>
      </c>
      <c r="I1230" s="239"/>
      <c r="J1230" s="236"/>
      <c r="K1230" s="236"/>
      <c r="L1230" s="240"/>
      <c r="M1230" s="241"/>
      <c r="N1230" s="242"/>
      <c r="O1230" s="242"/>
      <c r="P1230" s="242"/>
      <c r="Q1230" s="242"/>
      <c r="R1230" s="242"/>
      <c r="S1230" s="242"/>
      <c r="T1230" s="243"/>
      <c r="U1230" s="13"/>
      <c r="V1230" s="13"/>
      <c r="W1230" s="13"/>
      <c r="X1230" s="13"/>
      <c r="Y1230" s="13"/>
      <c r="Z1230" s="13"/>
      <c r="AA1230" s="13"/>
      <c r="AB1230" s="13"/>
      <c r="AC1230" s="13"/>
      <c r="AD1230" s="13"/>
      <c r="AE1230" s="13"/>
      <c r="AT1230" s="244" t="s">
        <v>238</v>
      </c>
      <c r="AU1230" s="244" t="s">
        <v>78</v>
      </c>
      <c r="AV1230" s="13" t="s">
        <v>76</v>
      </c>
      <c r="AW1230" s="13" t="s">
        <v>31</v>
      </c>
      <c r="AX1230" s="13" t="s">
        <v>69</v>
      </c>
      <c r="AY1230" s="244" t="s">
        <v>225</v>
      </c>
    </row>
    <row r="1231" s="14" customFormat="1">
      <c r="A1231" s="14"/>
      <c r="B1231" s="245"/>
      <c r="C1231" s="246"/>
      <c r="D1231" s="233" t="s">
        <v>238</v>
      </c>
      <c r="E1231" s="247" t="s">
        <v>19</v>
      </c>
      <c r="F1231" s="248" t="s">
        <v>1521</v>
      </c>
      <c r="G1231" s="246"/>
      <c r="H1231" s="249">
        <v>4.069</v>
      </c>
      <c r="I1231" s="250"/>
      <c r="J1231" s="246"/>
      <c r="K1231" s="246"/>
      <c r="L1231" s="251"/>
      <c r="M1231" s="252"/>
      <c r="N1231" s="253"/>
      <c r="O1231" s="253"/>
      <c r="P1231" s="253"/>
      <c r="Q1231" s="253"/>
      <c r="R1231" s="253"/>
      <c r="S1231" s="253"/>
      <c r="T1231" s="254"/>
      <c r="U1231" s="14"/>
      <c r="V1231" s="14"/>
      <c r="W1231" s="14"/>
      <c r="X1231" s="14"/>
      <c r="Y1231" s="14"/>
      <c r="Z1231" s="14"/>
      <c r="AA1231" s="14"/>
      <c r="AB1231" s="14"/>
      <c r="AC1231" s="14"/>
      <c r="AD1231" s="14"/>
      <c r="AE1231" s="14"/>
      <c r="AT1231" s="255" t="s">
        <v>238</v>
      </c>
      <c r="AU1231" s="255" t="s">
        <v>78</v>
      </c>
      <c r="AV1231" s="14" t="s">
        <v>78</v>
      </c>
      <c r="AW1231" s="14" t="s">
        <v>31</v>
      </c>
      <c r="AX1231" s="14" t="s">
        <v>69</v>
      </c>
      <c r="AY1231" s="255" t="s">
        <v>225</v>
      </c>
    </row>
    <row r="1232" s="15" customFormat="1">
      <c r="A1232" s="15"/>
      <c r="B1232" s="256"/>
      <c r="C1232" s="257"/>
      <c r="D1232" s="233" t="s">
        <v>238</v>
      </c>
      <c r="E1232" s="258" t="s">
        <v>95</v>
      </c>
      <c r="F1232" s="259" t="s">
        <v>243</v>
      </c>
      <c r="G1232" s="257"/>
      <c r="H1232" s="260">
        <v>13.074999999999999</v>
      </c>
      <c r="I1232" s="261"/>
      <c r="J1232" s="257"/>
      <c r="K1232" s="257"/>
      <c r="L1232" s="262"/>
      <c r="M1232" s="263"/>
      <c r="N1232" s="264"/>
      <c r="O1232" s="264"/>
      <c r="P1232" s="264"/>
      <c r="Q1232" s="264"/>
      <c r="R1232" s="264"/>
      <c r="S1232" s="264"/>
      <c r="T1232" s="265"/>
      <c r="U1232" s="15"/>
      <c r="V1232" s="15"/>
      <c r="W1232" s="15"/>
      <c r="X1232" s="15"/>
      <c r="Y1232" s="15"/>
      <c r="Z1232" s="15"/>
      <c r="AA1232" s="15"/>
      <c r="AB1232" s="15"/>
      <c r="AC1232" s="15"/>
      <c r="AD1232" s="15"/>
      <c r="AE1232" s="15"/>
      <c r="AT1232" s="266" t="s">
        <v>238</v>
      </c>
      <c r="AU1232" s="266" t="s">
        <v>78</v>
      </c>
      <c r="AV1232" s="15" t="s">
        <v>244</v>
      </c>
      <c r="AW1232" s="15" t="s">
        <v>31</v>
      </c>
      <c r="AX1232" s="15" t="s">
        <v>69</v>
      </c>
      <c r="AY1232" s="266" t="s">
        <v>225</v>
      </c>
    </row>
    <row r="1233" s="16" customFormat="1">
      <c r="A1233" s="16"/>
      <c r="B1233" s="267"/>
      <c r="C1233" s="268"/>
      <c r="D1233" s="233" t="s">
        <v>238</v>
      </c>
      <c r="E1233" s="269" t="s">
        <v>19</v>
      </c>
      <c r="F1233" s="270" t="s">
        <v>245</v>
      </c>
      <c r="G1233" s="268"/>
      <c r="H1233" s="271">
        <v>13.074999999999999</v>
      </c>
      <c r="I1233" s="272"/>
      <c r="J1233" s="268"/>
      <c r="K1233" s="268"/>
      <c r="L1233" s="273"/>
      <c r="M1233" s="274"/>
      <c r="N1233" s="275"/>
      <c r="O1233" s="275"/>
      <c r="P1233" s="275"/>
      <c r="Q1233" s="275"/>
      <c r="R1233" s="275"/>
      <c r="S1233" s="275"/>
      <c r="T1233" s="276"/>
      <c r="U1233" s="16"/>
      <c r="V1233" s="16"/>
      <c r="W1233" s="16"/>
      <c r="X1233" s="16"/>
      <c r="Y1233" s="16"/>
      <c r="Z1233" s="16"/>
      <c r="AA1233" s="16"/>
      <c r="AB1233" s="16"/>
      <c r="AC1233" s="16"/>
      <c r="AD1233" s="16"/>
      <c r="AE1233" s="16"/>
      <c r="AT1233" s="277" t="s">
        <v>238</v>
      </c>
      <c r="AU1233" s="277" t="s">
        <v>78</v>
      </c>
      <c r="AV1233" s="16" t="s">
        <v>232</v>
      </c>
      <c r="AW1233" s="16" t="s">
        <v>31</v>
      </c>
      <c r="AX1233" s="16" t="s">
        <v>76</v>
      </c>
      <c r="AY1233" s="277" t="s">
        <v>225</v>
      </c>
    </row>
    <row r="1234" s="2" customFormat="1" ht="24.15" customHeight="1">
      <c r="A1234" s="39"/>
      <c r="B1234" s="40"/>
      <c r="C1234" s="215" t="s">
        <v>1522</v>
      </c>
      <c r="D1234" s="215" t="s">
        <v>227</v>
      </c>
      <c r="E1234" s="216" t="s">
        <v>1523</v>
      </c>
      <c r="F1234" s="217" t="s">
        <v>1524</v>
      </c>
      <c r="G1234" s="218" t="s">
        <v>290</v>
      </c>
      <c r="H1234" s="219">
        <v>13.074999999999999</v>
      </c>
      <c r="I1234" s="220"/>
      <c r="J1234" s="221">
        <f>ROUND(I1234*H1234,2)</f>
        <v>0</v>
      </c>
      <c r="K1234" s="217" t="s">
        <v>249</v>
      </c>
      <c r="L1234" s="45"/>
      <c r="M1234" s="222" t="s">
        <v>19</v>
      </c>
      <c r="N1234" s="223" t="s">
        <v>40</v>
      </c>
      <c r="O1234" s="85"/>
      <c r="P1234" s="224">
        <f>O1234*H1234</f>
        <v>0</v>
      </c>
      <c r="Q1234" s="224">
        <v>0</v>
      </c>
      <c r="R1234" s="224">
        <f>Q1234*H1234</f>
        <v>0</v>
      </c>
      <c r="S1234" s="224">
        <v>0</v>
      </c>
      <c r="T1234" s="225">
        <f>S1234*H1234</f>
        <v>0</v>
      </c>
      <c r="U1234" s="39"/>
      <c r="V1234" s="39"/>
      <c r="W1234" s="39"/>
      <c r="X1234" s="39"/>
      <c r="Y1234" s="39"/>
      <c r="Z1234" s="39"/>
      <c r="AA1234" s="39"/>
      <c r="AB1234" s="39"/>
      <c r="AC1234" s="39"/>
      <c r="AD1234" s="39"/>
      <c r="AE1234" s="39"/>
      <c r="AR1234" s="226" t="s">
        <v>347</v>
      </c>
      <c r="AT1234" s="226" t="s">
        <v>227</v>
      </c>
      <c r="AU1234" s="226" t="s">
        <v>78</v>
      </c>
      <c r="AY1234" s="18" t="s">
        <v>225</v>
      </c>
      <c r="BE1234" s="227">
        <f>IF(N1234="základní",J1234,0)</f>
        <v>0</v>
      </c>
      <c r="BF1234" s="227">
        <f>IF(N1234="snížená",J1234,0)</f>
        <v>0</v>
      </c>
      <c r="BG1234" s="227">
        <f>IF(N1234="zákl. přenesená",J1234,0)</f>
        <v>0</v>
      </c>
      <c r="BH1234" s="227">
        <f>IF(N1234="sníž. přenesená",J1234,0)</f>
        <v>0</v>
      </c>
      <c r="BI1234" s="227">
        <f>IF(N1234="nulová",J1234,0)</f>
        <v>0</v>
      </c>
      <c r="BJ1234" s="18" t="s">
        <v>76</v>
      </c>
      <c r="BK1234" s="227">
        <f>ROUND(I1234*H1234,2)</f>
        <v>0</v>
      </c>
      <c r="BL1234" s="18" t="s">
        <v>347</v>
      </c>
      <c r="BM1234" s="226" t="s">
        <v>1525</v>
      </c>
    </row>
    <row r="1235" s="2" customFormat="1">
      <c r="A1235" s="39"/>
      <c r="B1235" s="40"/>
      <c r="C1235" s="41"/>
      <c r="D1235" s="228" t="s">
        <v>234</v>
      </c>
      <c r="E1235" s="41"/>
      <c r="F1235" s="229" t="s">
        <v>1526</v>
      </c>
      <c r="G1235" s="41"/>
      <c r="H1235" s="41"/>
      <c r="I1235" s="230"/>
      <c r="J1235" s="41"/>
      <c r="K1235" s="41"/>
      <c r="L1235" s="45"/>
      <c r="M1235" s="231"/>
      <c r="N1235" s="232"/>
      <c r="O1235" s="85"/>
      <c r="P1235" s="85"/>
      <c r="Q1235" s="85"/>
      <c r="R1235" s="85"/>
      <c r="S1235" s="85"/>
      <c r="T1235" s="86"/>
      <c r="U1235" s="39"/>
      <c r="V1235" s="39"/>
      <c r="W1235" s="39"/>
      <c r="X1235" s="39"/>
      <c r="Y1235" s="39"/>
      <c r="Z1235" s="39"/>
      <c r="AA1235" s="39"/>
      <c r="AB1235" s="39"/>
      <c r="AC1235" s="39"/>
      <c r="AD1235" s="39"/>
      <c r="AE1235" s="39"/>
      <c r="AT1235" s="18" t="s">
        <v>234</v>
      </c>
      <c r="AU1235" s="18" t="s">
        <v>78</v>
      </c>
    </row>
    <row r="1236" s="2" customFormat="1">
      <c r="A1236" s="39"/>
      <c r="B1236" s="40"/>
      <c r="C1236" s="41"/>
      <c r="D1236" s="233" t="s">
        <v>236</v>
      </c>
      <c r="E1236" s="41"/>
      <c r="F1236" s="234" t="s">
        <v>1517</v>
      </c>
      <c r="G1236" s="41"/>
      <c r="H1236" s="41"/>
      <c r="I1236" s="230"/>
      <c r="J1236" s="41"/>
      <c r="K1236" s="41"/>
      <c r="L1236" s="45"/>
      <c r="M1236" s="231"/>
      <c r="N1236" s="232"/>
      <c r="O1236" s="85"/>
      <c r="P1236" s="85"/>
      <c r="Q1236" s="85"/>
      <c r="R1236" s="85"/>
      <c r="S1236" s="85"/>
      <c r="T1236" s="86"/>
      <c r="U1236" s="39"/>
      <c r="V1236" s="39"/>
      <c r="W1236" s="39"/>
      <c r="X1236" s="39"/>
      <c r="Y1236" s="39"/>
      <c r="Z1236" s="39"/>
      <c r="AA1236" s="39"/>
      <c r="AB1236" s="39"/>
      <c r="AC1236" s="39"/>
      <c r="AD1236" s="39"/>
      <c r="AE1236" s="39"/>
      <c r="AT1236" s="18" t="s">
        <v>236</v>
      </c>
      <c r="AU1236" s="18" t="s">
        <v>78</v>
      </c>
    </row>
    <row r="1237" s="14" customFormat="1">
      <c r="A1237" s="14"/>
      <c r="B1237" s="245"/>
      <c r="C1237" s="246"/>
      <c r="D1237" s="233" t="s">
        <v>238</v>
      </c>
      <c r="E1237" s="247" t="s">
        <v>19</v>
      </c>
      <c r="F1237" s="248" t="s">
        <v>95</v>
      </c>
      <c r="G1237" s="246"/>
      <c r="H1237" s="249">
        <v>13.074999999999999</v>
      </c>
      <c r="I1237" s="250"/>
      <c r="J1237" s="246"/>
      <c r="K1237" s="246"/>
      <c r="L1237" s="251"/>
      <c r="M1237" s="252"/>
      <c r="N1237" s="253"/>
      <c r="O1237" s="253"/>
      <c r="P1237" s="253"/>
      <c r="Q1237" s="253"/>
      <c r="R1237" s="253"/>
      <c r="S1237" s="253"/>
      <c r="T1237" s="254"/>
      <c r="U1237" s="14"/>
      <c r="V1237" s="14"/>
      <c r="W1237" s="14"/>
      <c r="X1237" s="14"/>
      <c r="Y1237" s="14"/>
      <c r="Z1237" s="14"/>
      <c r="AA1237" s="14"/>
      <c r="AB1237" s="14"/>
      <c r="AC1237" s="14"/>
      <c r="AD1237" s="14"/>
      <c r="AE1237" s="14"/>
      <c r="AT1237" s="255" t="s">
        <v>238</v>
      </c>
      <c r="AU1237" s="255" t="s">
        <v>78</v>
      </c>
      <c r="AV1237" s="14" t="s">
        <v>78</v>
      </c>
      <c r="AW1237" s="14" t="s">
        <v>31</v>
      </c>
      <c r="AX1237" s="14" t="s">
        <v>76</v>
      </c>
      <c r="AY1237" s="255" t="s">
        <v>225</v>
      </c>
    </row>
    <row r="1238" s="2" customFormat="1" ht="24.15" customHeight="1">
      <c r="A1238" s="39"/>
      <c r="B1238" s="40"/>
      <c r="C1238" s="215" t="s">
        <v>1527</v>
      </c>
      <c r="D1238" s="215" t="s">
        <v>227</v>
      </c>
      <c r="E1238" s="216" t="s">
        <v>1528</v>
      </c>
      <c r="F1238" s="217" t="s">
        <v>1529</v>
      </c>
      <c r="G1238" s="218" t="s">
        <v>258</v>
      </c>
      <c r="H1238" s="219">
        <v>0.218</v>
      </c>
      <c r="I1238" s="220"/>
      <c r="J1238" s="221">
        <f>ROUND(I1238*H1238,2)</f>
        <v>0</v>
      </c>
      <c r="K1238" s="217" t="s">
        <v>249</v>
      </c>
      <c r="L1238" s="45"/>
      <c r="M1238" s="222" t="s">
        <v>19</v>
      </c>
      <c r="N1238" s="223" t="s">
        <v>40</v>
      </c>
      <c r="O1238" s="85"/>
      <c r="P1238" s="224">
        <f>O1238*H1238</f>
        <v>0</v>
      </c>
      <c r="Q1238" s="224">
        <v>0</v>
      </c>
      <c r="R1238" s="224">
        <f>Q1238*H1238</f>
        <v>0</v>
      </c>
      <c r="S1238" s="224">
        <v>0</v>
      </c>
      <c r="T1238" s="225">
        <f>S1238*H1238</f>
        <v>0</v>
      </c>
      <c r="U1238" s="39"/>
      <c r="V1238" s="39"/>
      <c r="W1238" s="39"/>
      <c r="X1238" s="39"/>
      <c r="Y1238" s="39"/>
      <c r="Z1238" s="39"/>
      <c r="AA1238" s="39"/>
      <c r="AB1238" s="39"/>
      <c r="AC1238" s="39"/>
      <c r="AD1238" s="39"/>
      <c r="AE1238" s="39"/>
      <c r="AR1238" s="226" t="s">
        <v>347</v>
      </c>
      <c r="AT1238" s="226" t="s">
        <v>227</v>
      </c>
      <c r="AU1238" s="226" t="s">
        <v>78</v>
      </c>
      <c r="AY1238" s="18" t="s">
        <v>225</v>
      </c>
      <c r="BE1238" s="227">
        <f>IF(N1238="základní",J1238,0)</f>
        <v>0</v>
      </c>
      <c r="BF1238" s="227">
        <f>IF(N1238="snížená",J1238,0)</f>
        <v>0</v>
      </c>
      <c r="BG1238" s="227">
        <f>IF(N1238="zákl. přenesená",J1238,0)</f>
        <v>0</v>
      </c>
      <c r="BH1238" s="227">
        <f>IF(N1238="sníž. přenesená",J1238,0)</f>
        <v>0</v>
      </c>
      <c r="BI1238" s="227">
        <f>IF(N1238="nulová",J1238,0)</f>
        <v>0</v>
      </c>
      <c r="BJ1238" s="18" t="s">
        <v>76</v>
      </c>
      <c r="BK1238" s="227">
        <f>ROUND(I1238*H1238,2)</f>
        <v>0</v>
      </c>
      <c r="BL1238" s="18" t="s">
        <v>347</v>
      </c>
      <c r="BM1238" s="226" t="s">
        <v>1530</v>
      </c>
    </row>
    <row r="1239" s="2" customFormat="1">
      <c r="A1239" s="39"/>
      <c r="B1239" s="40"/>
      <c r="C1239" s="41"/>
      <c r="D1239" s="228" t="s">
        <v>234</v>
      </c>
      <c r="E1239" s="41"/>
      <c r="F1239" s="229" t="s">
        <v>1531</v>
      </c>
      <c r="G1239" s="41"/>
      <c r="H1239" s="41"/>
      <c r="I1239" s="230"/>
      <c r="J1239" s="41"/>
      <c r="K1239" s="41"/>
      <c r="L1239" s="45"/>
      <c r="M1239" s="231"/>
      <c r="N1239" s="232"/>
      <c r="O1239" s="85"/>
      <c r="P1239" s="85"/>
      <c r="Q1239" s="85"/>
      <c r="R1239" s="85"/>
      <c r="S1239" s="85"/>
      <c r="T1239" s="86"/>
      <c r="U1239" s="39"/>
      <c r="V1239" s="39"/>
      <c r="W1239" s="39"/>
      <c r="X1239" s="39"/>
      <c r="Y1239" s="39"/>
      <c r="Z1239" s="39"/>
      <c r="AA1239" s="39"/>
      <c r="AB1239" s="39"/>
      <c r="AC1239" s="39"/>
      <c r="AD1239" s="39"/>
      <c r="AE1239" s="39"/>
      <c r="AT1239" s="18" t="s">
        <v>234</v>
      </c>
      <c r="AU1239" s="18" t="s">
        <v>78</v>
      </c>
    </row>
    <row r="1240" s="2" customFormat="1">
      <c r="A1240" s="39"/>
      <c r="B1240" s="40"/>
      <c r="C1240" s="41"/>
      <c r="D1240" s="233" t="s">
        <v>236</v>
      </c>
      <c r="E1240" s="41"/>
      <c r="F1240" s="234" t="s">
        <v>924</v>
      </c>
      <c r="G1240" s="41"/>
      <c r="H1240" s="41"/>
      <c r="I1240" s="230"/>
      <c r="J1240" s="41"/>
      <c r="K1240" s="41"/>
      <c r="L1240" s="45"/>
      <c r="M1240" s="231"/>
      <c r="N1240" s="232"/>
      <c r="O1240" s="85"/>
      <c r="P1240" s="85"/>
      <c r="Q1240" s="85"/>
      <c r="R1240" s="85"/>
      <c r="S1240" s="85"/>
      <c r="T1240" s="86"/>
      <c r="U1240" s="39"/>
      <c r="V1240" s="39"/>
      <c r="W1240" s="39"/>
      <c r="X1240" s="39"/>
      <c r="Y1240" s="39"/>
      <c r="Z1240" s="39"/>
      <c r="AA1240" s="39"/>
      <c r="AB1240" s="39"/>
      <c r="AC1240" s="39"/>
      <c r="AD1240" s="39"/>
      <c r="AE1240" s="39"/>
      <c r="AT1240" s="18" t="s">
        <v>236</v>
      </c>
      <c r="AU1240" s="18" t="s">
        <v>78</v>
      </c>
    </row>
    <row r="1241" s="2" customFormat="1" ht="24.15" customHeight="1">
      <c r="A1241" s="39"/>
      <c r="B1241" s="40"/>
      <c r="C1241" s="215" t="s">
        <v>1532</v>
      </c>
      <c r="D1241" s="215" t="s">
        <v>227</v>
      </c>
      <c r="E1241" s="216" t="s">
        <v>1533</v>
      </c>
      <c r="F1241" s="217" t="s">
        <v>1534</v>
      </c>
      <c r="G1241" s="218" t="s">
        <v>258</v>
      </c>
      <c r="H1241" s="219">
        <v>0.218</v>
      </c>
      <c r="I1241" s="220"/>
      <c r="J1241" s="221">
        <f>ROUND(I1241*H1241,2)</f>
        <v>0</v>
      </c>
      <c r="K1241" s="217" t="s">
        <v>249</v>
      </c>
      <c r="L1241" s="45"/>
      <c r="M1241" s="222" t="s">
        <v>19</v>
      </c>
      <c r="N1241" s="223" t="s">
        <v>40</v>
      </c>
      <c r="O1241" s="85"/>
      <c r="P1241" s="224">
        <f>O1241*H1241</f>
        <v>0</v>
      </c>
      <c r="Q1241" s="224">
        <v>0</v>
      </c>
      <c r="R1241" s="224">
        <f>Q1241*H1241</f>
        <v>0</v>
      </c>
      <c r="S1241" s="224">
        <v>0</v>
      </c>
      <c r="T1241" s="225">
        <f>S1241*H1241</f>
        <v>0</v>
      </c>
      <c r="U1241" s="39"/>
      <c r="V1241" s="39"/>
      <c r="W1241" s="39"/>
      <c r="X1241" s="39"/>
      <c r="Y1241" s="39"/>
      <c r="Z1241" s="39"/>
      <c r="AA1241" s="39"/>
      <c r="AB1241" s="39"/>
      <c r="AC1241" s="39"/>
      <c r="AD1241" s="39"/>
      <c r="AE1241" s="39"/>
      <c r="AR1241" s="226" t="s">
        <v>347</v>
      </c>
      <c r="AT1241" s="226" t="s">
        <v>227</v>
      </c>
      <c r="AU1241" s="226" t="s">
        <v>78</v>
      </c>
      <c r="AY1241" s="18" t="s">
        <v>225</v>
      </c>
      <c r="BE1241" s="227">
        <f>IF(N1241="základní",J1241,0)</f>
        <v>0</v>
      </c>
      <c r="BF1241" s="227">
        <f>IF(N1241="snížená",J1241,0)</f>
        <v>0</v>
      </c>
      <c r="BG1241" s="227">
        <f>IF(N1241="zákl. přenesená",J1241,0)</f>
        <v>0</v>
      </c>
      <c r="BH1241" s="227">
        <f>IF(N1241="sníž. přenesená",J1241,0)</f>
        <v>0</v>
      </c>
      <c r="BI1241" s="227">
        <f>IF(N1241="nulová",J1241,0)</f>
        <v>0</v>
      </c>
      <c r="BJ1241" s="18" t="s">
        <v>76</v>
      </c>
      <c r="BK1241" s="227">
        <f>ROUND(I1241*H1241,2)</f>
        <v>0</v>
      </c>
      <c r="BL1241" s="18" t="s">
        <v>347</v>
      </c>
      <c r="BM1241" s="226" t="s">
        <v>1535</v>
      </c>
    </row>
    <row r="1242" s="2" customFormat="1">
      <c r="A1242" s="39"/>
      <c r="B1242" s="40"/>
      <c r="C1242" s="41"/>
      <c r="D1242" s="228" t="s">
        <v>234</v>
      </c>
      <c r="E1242" s="41"/>
      <c r="F1242" s="229" t="s">
        <v>1536</v>
      </c>
      <c r="G1242" s="41"/>
      <c r="H1242" s="41"/>
      <c r="I1242" s="230"/>
      <c r="J1242" s="41"/>
      <c r="K1242" s="41"/>
      <c r="L1242" s="45"/>
      <c r="M1242" s="231"/>
      <c r="N1242" s="232"/>
      <c r="O1242" s="85"/>
      <c r="P1242" s="85"/>
      <c r="Q1242" s="85"/>
      <c r="R1242" s="85"/>
      <c r="S1242" s="85"/>
      <c r="T1242" s="86"/>
      <c r="U1242" s="39"/>
      <c r="V1242" s="39"/>
      <c r="W1242" s="39"/>
      <c r="X1242" s="39"/>
      <c r="Y1242" s="39"/>
      <c r="Z1242" s="39"/>
      <c r="AA1242" s="39"/>
      <c r="AB1242" s="39"/>
      <c r="AC1242" s="39"/>
      <c r="AD1242" s="39"/>
      <c r="AE1242" s="39"/>
      <c r="AT1242" s="18" t="s">
        <v>234</v>
      </c>
      <c r="AU1242" s="18" t="s">
        <v>78</v>
      </c>
    </row>
    <row r="1243" s="2" customFormat="1">
      <c r="A1243" s="39"/>
      <c r="B1243" s="40"/>
      <c r="C1243" s="41"/>
      <c r="D1243" s="233" t="s">
        <v>236</v>
      </c>
      <c r="E1243" s="41"/>
      <c r="F1243" s="234" t="s">
        <v>924</v>
      </c>
      <c r="G1243" s="41"/>
      <c r="H1243" s="41"/>
      <c r="I1243" s="230"/>
      <c r="J1243" s="41"/>
      <c r="K1243" s="41"/>
      <c r="L1243" s="45"/>
      <c r="M1243" s="231"/>
      <c r="N1243" s="232"/>
      <c r="O1243" s="85"/>
      <c r="P1243" s="85"/>
      <c r="Q1243" s="85"/>
      <c r="R1243" s="85"/>
      <c r="S1243" s="85"/>
      <c r="T1243" s="86"/>
      <c r="U1243" s="39"/>
      <c r="V1243" s="39"/>
      <c r="W1243" s="39"/>
      <c r="X1243" s="39"/>
      <c r="Y1243" s="39"/>
      <c r="Z1243" s="39"/>
      <c r="AA1243" s="39"/>
      <c r="AB1243" s="39"/>
      <c r="AC1243" s="39"/>
      <c r="AD1243" s="39"/>
      <c r="AE1243" s="39"/>
      <c r="AT1243" s="18" t="s">
        <v>236</v>
      </c>
      <c r="AU1243" s="18" t="s">
        <v>78</v>
      </c>
    </row>
    <row r="1244" s="12" customFormat="1" ht="22.8" customHeight="1">
      <c r="A1244" s="12"/>
      <c r="B1244" s="199"/>
      <c r="C1244" s="200"/>
      <c r="D1244" s="201" t="s">
        <v>68</v>
      </c>
      <c r="E1244" s="213" t="s">
        <v>1537</v>
      </c>
      <c r="F1244" s="213" t="s">
        <v>1538</v>
      </c>
      <c r="G1244" s="200"/>
      <c r="H1244" s="200"/>
      <c r="I1244" s="203"/>
      <c r="J1244" s="214">
        <f>BK1244</f>
        <v>0</v>
      </c>
      <c r="K1244" s="200"/>
      <c r="L1244" s="205"/>
      <c r="M1244" s="206"/>
      <c r="N1244" s="207"/>
      <c r="O1244" s="207"/>
      <c r="P1244" s="208">
        <f>SUM(P1245:P1262)</f>
        <v>0</v>
      </c>
      <c r="Q1244" s="207"/>
      <c r="R1244" s="208">
        <f>SUM(R1245:R1262)</f>
        <v>0.24921827099999999</v>
      </c>
      <c r="S1244" s="207"/>
      <c r="T1244" s="209">
        <f>SUM(T1245:T1262)</f>
        <v>0</v>
      </c>
      <c r="U1244" s="12"/>
      <c r="V1244" s="12"/>
      <c r="W1244" s="12"/>
      <c r="X1244" s="12"/>
      <c r="Y1244" s="12"/>
      <c r="Z1244" s="12"/>
      <c r="AA1244" s="12"/>
      <c r="AB1244" s="12"/>
      <c r="AC1244" s="12"/>
      <c r="AD1244" s="12"/>
      <c r="AE1244" s="12"/>
      <c r="AR1244" s="210" t="s">
        <v>78</v>
      </c>
      <c r="AT1244" s="211" t="s">
        <v>68</v>
      </c>
      <c r="AU1244" s="211" t="s">
        <v>76</v>
      </c>
      <c r="AY1244" s="210" t="s">
        <v>225</v>
      </c>
      <c r="BK1244" s="212">
        <f>SUM(BK1245:BK1262)</f>
        <v>0</v>
      </c>
    </row>
    <row r="1245" s="2" customFormat="1" ht="16.5" customHeight="1">
      <c r="A1245" s="39"/>
      <c r="B1245" s="40"/>
      <c r="C1245" s="215" t="s">
        <v>1539</v>
      </c>
      <c r="D1245" s="215" t="s">
        <v>227</v>
      </c>
      <c r="E1245" s="216" t="s">
        <v>1540</v>
      </c>
      <c r="F1245" s="217" t="s">
        <v>1541</v>
      </c>
      <c r="G1245" s="218" t="s">
        <v>290</v>
      </c>
      <c r="H1245" s="219">
        <v>676.81500000000005</v>
      </c>
      <c r="I1245" s="220"/>
      <c r="J1245" s="221">
        <f>ROUND(I1245*H1245,2)</f>
        <v>0</v>
      </c>
      <c r="K1245" s="217" t="s">
        <v>249</v>
      </c>
      <c r="L1245" s="45"/>
      <c r="M1245" s="222" t="s">
        <v>19</v>
      </c>
      <c r="N1245" s="223" t="s">
        <v>40</v>
      </c>
      <c r="O1245" s="85"/>
      <c r="P1245" s="224">
        <f>O1245*H1245</f>
        <v>0</v>
      </c>
      <c r="Q1245" s="224">
        <v>0.00029999999999999997</v>
      </c>
      <c r="R1245" s="224">
        <f>Q1245*H1245</f>
        <v>0.20304449999999999</v>
      </c>
      <c r="S1245" s="224">
        <v>0</v>
      </c>
      <c r="T1245" s="225">
        <f>S1245*H1245</f>
        <v>0</v>
      </c>
      <c r="U1245" s="39"/>
      <c r="V1245" s="39"/>
      <c r="W1245" s="39"/>
      <c r="X1245" s="39"/>
      <c r="Y1245" s="39"/>
      <c r="Z1245" s="39"/>
      <c r="AA1245" s="39"/>
      <c r="AB1245" s="39"/>
      <c r="AC1245" s="39"/>
      <c r="AD1245" s="39"/>
      <c r="AE1245" s="39"/>
      <c r="AR1245" s="226" t="s">
        <v>347</v>
      </c>
      <c r="AT1245" s="226" t="s">
        <v>227</v>
      </c>
      <c r="AU1245" s="226" t="s">
        <v>78</v>
      </c>
      <c r="AY1245" s="18" t="s">
        <v>225</v>
      </c>
      <c r="BE1245" s="227">
        <f>IF(N1245="základní",J1245,0)</f>
        <v>0</v>
      </c>
      <c r="BF1245" s="227">
        <f>IF(N1245="snížená",J1245,0)</f>
        <v>0</v>
      </c>
      <c r="BG1245" s="227">
        <f>IF(N1245="zákl. přenesená",J1245,0)</f>
        <v>0</v>
      </c>
      <c r="BH1245" s="227">
        <f>IF(N1245="sníž. přenesená",J1245,0)</f>
        <v>0</v>
      </c>
      <c r="BI1245" s="227">
        <f>IF(N1245="nulová",J1245,0)</f>
        <v>0</v>
      </c>
      <c r="BJ1245" s="18" t="s">
        <v>76</v>
      </c>
      <c r="BK1245" s="227">
        <f>ROUND(I1245*H1245,2)</f>
        <v>0</v>
      </c>
      <c r="BL1245" s="18" t="s">
        <v>347</v>
      </c>
      <c r="BM1245" s="226" t="s">
        <v>1542</v>
      </c>
    </row>
    <row r="1246" s="2" customFormat="1">
      <c r="A1246" s="39"/>
      <c r="B1246" s="40"/>
      <c r="C1246" s="41"/>
      <c r="D1246" s="228" t="s">
        <v>234</v>
      </c>
      <c r="E1246" s="41"/>
      <c r="F1246" s="229" t="s">
        <v>1543</v>
      </c>
      <c r="G1246" s="41"/>
      <c r="H1246" s="41"/>
      <c r="I1246" s="230"/>
      <c r="J1246" s="41"/>
      <c r="K1246" s="41"/>
      <c r="L1246" s="45"/>
      <c r="M1246" s="231"/>
      <c r="N1246" s="232"/>
      <c r="O1246" s="85"/>
      <c r="P1246" s="85"/>
      <c r="Q1246" s="85"/>
      <c r="R1246" s="85"/>
      <c r="S1246" s="85"/>
      <c r="T1246" s="86"/>
      <c r="U1246" s="39"/>
      <c r="V1246" s="39"/>
      <c r="W1246" s="39"/>
      <c r="X1246" s="39"/>
      <c r="Y1246" s="39"/>
      <c r="Z1246" s="39"/>
      <c r="AA1246" s="39"/>
      <c r="AB1246" s="39"/>
      <c r="AC1246" s="39"/>
      <c r="AD1246" s="39"/>
      <c r="AE1246" s="39"/>
      <c r="AT1246" s="18" t="s">
        <v>234</v>
      </c>
      <c r="AU1246" s="18" t="s">
        <v>78</v>
      </c>
    </row>
    <row r="1247" s="14" customFormat="1">
      <c r="A1247" s="14"/>
      <c r="B1247" s="245"/>
      <c r="C1247" s="246"/>
      <c r="D1247" s="233" t="s">
        <v>238</v>
      </c>
      <c r="E1247" s="247" t="s">
        <v>19</v>
      </c>
      <c r="F1247" s="248" t="s">
        <v>1544</v>
      </c>
      <c r="G1247" s="246"/>
      <c r="H1247" s="249">
        <v>676.81500000000005</v>
      </c>
      <c r="I1247" s="250"/>
      <c r="J1247" s="246"/>
      <c r="K1247" s="246"/>
      <c r="L1247" s="251"/>
      <c r="M1247" s="252"/>
      <c r="N1247" s="253"/>
      <c r="O1247" s="253"/>
      <c r="P1247" s="253"/>
      <c r="Q1247" s="253"/>
      <c r="R1247" s="253"/>
      <c r="S1247" s="253"/>
      <c r="T1247" s="254"/>
      <c r="U1247" s="14"/>
      <c r="V1247" s="14"/>
      <c r="W1247" s="14"/>
      <c r="X1247" s="14"/>
      <c r="Y1247" s="14"/>
      <c r="Z1247" s="14"/>
      <c r="AA1247" s="14"/>
      <c r="AB1247" s="14"/>
      <c r="AC1247" s="14"/>
      <c r="AD1247" s="14"/>
      <c r="AE1247" s="14"/>
      <c r="AT1247" s="255" t="s">
        <v>238</v>
      </c>
      <c r="AU1247" s="255" t="s">
        <v>78</v>
      </c>
      <c r="AV1247" s="14" t="s">
        <v>78</v>
      </c>
      <c r="AW1247" s="14" t="s">
        <v>31</v>
      </c>
      <c r="AX1247" s="14" t="s">
        <v>76</v>
      </c>
      <c r="AY1247" s="255" t="s">
        <v>225</v>
      </c>
    </row>
    <row r="1248" s="2" customFormat="1" ht="21.75" customHeight="1">
      <c r="A1248" s="39"/>
      <c r="B1248" s="40"/>
      <c r="C1248" s="215" t="s">
        <v>1545</v>
      </c>
      <c r="D1248" s="215" t="s">
        <v>227</v>
      </c>
      <c r="E1248" s="216" t="s">
        <v>1546</v>
      </c>
      <c r="F1248" s="217" t="s">
        <v>1547</v>
      </c>
      <c r="G1248" s="218" t="s">
        <v>290</v>
      </c>
      <c r="H1248" s="219">
        <v>3.6829999999999998</v>
      </c>
      <c r="I1248" s="220"/>
      <c r="J1248" s="221">
        <f>ROUND(I1248*H1248,2)</f>
        <v>0</v>
      </c>
      <c r="K1248" s="217" t="s">
        <v>249</v>
      </c>
      <c r="L1248" s="45"/>
      <c r="M1248" s="222" t="s">
        <v>19</v>
      </c>
      <c r="N1248" s="223" t="s">
        <v>40</v>
      </c>
      <c r="O1248" s="85"/>
      <c r="P1248" s="224">
        <f>O1248*H1248</f>
        <v>0</v>
      </c>
      <c r="Q1248" s="224">
        <v>0.012537</v>
      </c>
      <c r="R1248" s="224">
        <f>Q1248*H1248</f>
        <v>0.046173770999999995</v>
      </c>
      <c r="S1248" s="224">
        <v>0</v>
      </c>
      <c r="T1248" s="225">
        <f>S1248*H1248</f>
        <v>0</v>
      </c>
      <c r="U1248" s="39"/>
      <c r="V1248" s="39"/>
      <c r="W1248" s="39"/>
      <c r="X1248" s="39"/>
      <c r="Y1248" s="39"/>
      <c r="Z1248" s="39"/>
      <c r="AA1248" s="39"/>
      <c r="AB1248" s="39"/>
      <c r="AC1248" s="39"/>
      <c r="AD1248" s="39"/>
      <c r="AE1248" s="39"/>
      <c r="AR1248" s="226" t="s">
        <v>347</v>
      </c>
      <c r="AT1248" s="226" t="s">
        <v>227</v>
      </c>
      <c r="AU1248" s="226" t="s">
        <v>78</v>
      </c>
      <c r="AY1248" s="18" t="s">
        <v>225</v>
      </c>
      <c r="BE1248" s="227">
        <f>IF(N1248="základní",J1248,0)</f>
        <v>0</v>
      </c>
      <c r="BF1248" s="227">
        <f>IF(N1248="snížená",J1248,0)</f>
        <v>0</v>
      </c>
      <c r="BG1248" s="227">
        <f>IF(N1248="zákl. přenesená",J1248,0)</f>
        <v>0</v>
      </c>
      <c r="BH1248" s="227">
        <f>IF(N1248="sníž. přenesená",J1248,0)</f>
        <v>0</v>
      </c>
      <c r="BI1248" s="227">
        <f>IF(N1248="nulová",J1248,0)</f>
        <v>0</v>
      </c>
      <c r="BJ1248" s="18" t="s">
        <v>76</v>
      </c>
      <c r="BK1248" s="227">
        <f>ROUND(I1248*H1248,2)</f>
        <v>0</v>
      </c>
      <c r="BL1248" s="18" t="s">
        <v>347</v>
      </c>
      <c r="BM1248" s="226" t="s">
        <v>1548</v>
      </c>
    </row>
    <row r="1249" s="2" customFormat="1">
      <c r="A1249" s="39"/>
      <c r="B1249" s="40"/>
      <c r="C1249" s="41"/>
      <c r="D1249" s="228" t="s">
        <v>234</v>
      </c>
      <c r="E1249" s="41"/>
      <c r="F1249" s="229" t="s">
        <v>1549</v>
      </c>
      <c r="G1249" s="41"/>
      <c r="H1249" s="41"/>
      <c r="I1249" s="230"/>
      <c r="J1249" s="41"/>
      <c r="K1249" s="41"/>
      <c r="L1249" s="45"/>
      <c r="M1249" s="231"/>
      <c r="N1249" s="232"/>
      <c r="O1249" s="85"/>
      <c r="P1249" s="85"/>
      <c r="Q1249" s="85"/>
      <c r="R1249" s="85"/>
      <c r="S1249" s="85"/>
      <c r="T1249" s="86"/>
      <c r="U1249" s="39"/>
      <c r="V1249" s="39"/>
      <c r="W1249" s="39"/>
      <c r="X1249" s="39"/>
      <c r="Y1249" s="39"/>
      <c r="Z1249" s="39"/>
      <c r="AA1249" s="39"/>
      <c r="AB1249" s="39"/>
      <c r="AC1249" s="39"/>
      <c r="AD1249" s="39"/>
      <c r="AE1249" s="39"/>
      <c r="AT1249" s="18" t="s">
        <v>234</v>
      </c>
      <c r="AU1249" s="18" t="s">
        <v>78</v>
      </c>
    </row>
    <row r="1250" s="13" customFormat="1">
      <c r="A1250" s="13"/>
      <c r="B1250" s="235"/>
      <c r="C1250" s="236"/>
      <c r="D1250" s="233" t="s">
        <v>238</v>
      </c>
      <c r="E1250" s="237" t="s">
        <v>19</v>
      </c>
      <c r="F1250" s="238" t="s">
        <v>1550</v>
      </c>
      <c r="G1250" s="236"/>
      <c r="H1250" s="237" t="s">
        <v>19</v>
      </c>
      <c r="I1250" s="239"/>
      <c r="J1250" s="236"/>
      <c r="K1250" s="236"/>
      <c r="L1250" s="240"/>
      <c r="M1250" s="241"/>
      <c r="N1250" s="242"/>
      <c r="O1250" s="242"/>
      <c r="P1250" s="242"/>
      <c r="Q1250" s="242"/>
      <c r="R1250" s="242"/>
      <c r="S1250" s="242"/>
      <c r="T1250" s="243"/>
      <c r="U1250" s="13"/>
      <c r="V1250" s="13"/>
      <c r="W1250" s="13"/>
      <c r="X1250" s="13"/>
      <c r="Y1250" s="13"/>
      <c r="Z1250" s="13"/>
      <c r="AA1250" s="13"/>
      <c r="AB1250" s="13"/>
      <c r="AC1250" s="13"/>
      <c r="AD1250" s="13"/>
      <c r="AE1250" s="13"/>
      <c r="AT1250" s="244" t="s">
        <v>238</v>
      </c>
      <c r="AU1250" s="244" t="s">
        <v>78</v>
      </c>
      <c r="AV1250" s="13" t="s">
        <v>76</v>
      </c>
      <c r="AW1250" s="13" t="s">
        <v>31</v>
      </c>
      <c r="AX1250" s="13" t="s">
        <v>69</v>
      </c>
      <c r="AY1250" s="244" t="s">
        <v>225</v>
      </c>
    </row>
    <row r="1251" s="14" customFormat="1">
      <c r="A1251" s="14"/>
      <c r="B1251" s="245"/>
      <c r="C1251" s="246"/>
      <c r="D1251" s="233" t="s">
        <v>238</v>
      </c>
      <c r="E1251" s="247" t="s">
        <v>19</v>
      </c>
      <c r="F1251" s="248" t="s">
        <v>1551</v>
      </c>
      <c r="G1251" s="246"/>
      <c r="H1251" s="249">
        <v>1.2290000000000001</v>
      </c>
      <c r="I1251" s="250"/>
      <c r="J1251" s="246"/>
      <c r="K1251" s="246"/>
      <c r="L1251" s="251"/>
      <c r="M1251" s="252"/>
      <c r="N1251" s="253"/>
      <c r="O1251" s="253"/>
      <c r="P1251" s="253"/>
      <c r="Q1251" s="253"/>
      <c r="R1251" s="253"/>
      <c r="S1251" s="253"/>
      <c r="T1251" s="254"/>
      <c r="U1251" s="14"/>
      <c r="V1251" s="14"/>
      <c r="W1251" s="14"/>
      <c r="X1251" s="14"/>
      <c r="Y1251" s="14"/>
      <c r="Z1251" s="14"/>
      <c r="AA1251" s="14"/>
      <c r="AB1251" s="14"/>
      <c r="AC1251" s="14"/>
      <c r="AD1251" s="14"/>
      <c r="AE1251" s="14"/>
      <c r="AT1251" s="255" t="s">
        <v>238</v>
      </c>
      <c r="AU1251" s="255" t="s">
        <v>78</v>
      </c>
      <c r="AV1251" s="14" t="s">
        <v>78</v>
      </c>
      <c r="AW1251" s="14" t="s">
        <v>31</v>
      </c>
      <c r="AX1251" s="14" t="s">
        <v>69</v>
      </c>
      <c r="AY1251" s="255" t="s">
        <v>225</v>
      </c>
    </row>
    <row r="1252" s="14" customFormat="1">
      <c r="A1252" s="14"/>
      <c r="B1252" s="245"/>
      <c r="C1252" s="246"/>
      <c r="D1252" s="233" t="s">
        <v>238</v>
      </c>
      <c r="E1252" s="247" t="s">
        <v>19</v>
      </c>
      <c r="F1252" s="248" t="s">
        <v>1552</v>
      </c>
      <c r="G1252" s="246"/>
      <c r="H1252" s="249">
        <v>0.78000000000000003</v>
      </c>
      <c r="I1252" s="250"/>
      <c r="J1252" s="246"/>
      <c r="K1252" s="246"/>
      <c r="L1252" s="251"/>
      <c r="M1252" s="252"/>
      <c r="N1252" s="253"/>
      <c r="O1252" s="253"/>
      <c r="P1252" s="253"/>
      <c r="Q1252" s="253"/>
      <c r="R1252" s="253"/>
      <c r="S1252" s="253"/>
      <c r="T1252" s="254"/>
      <c r="U1252" s="14"/>
      <c r="V1252" s="14"/>
      <c r="W1252" s="14"/>
      <c r="X1252" s="14"/>
      <c r="Y1252" s="14"/>
      <c r="Z1252" s="14"/>
      <c r="AA1252" s="14"/>
      <c r="AB1252" s="14"/>
      <c r="AC1252" s="14"/>
      <c r="AD1252" s="14"/>
      <c r="AE1252" s="14"/>
      <c r="AT1252" s="255" t="s">
        <v>238</v>
      </c>
      <c r="AU1252" s="255" t="s">
        <v>78</v>
      </c>
      <c r="AV1252" s="14" t="s">
        <v>78</v>
      </c>
      <c r="AW1252" s="14" t="s">
        <v>31</v>
      </c>
      <c r="AX1252" s="14" t="s">
        <v>69</v>
      </c>
      <c r="AY1252" s="255" t="s">
        <v>225</v>
      </c>
    </row>
    <row r="1253" s="13" customFormat="1">
      <c r="A1253" s="13"/>
      <c r="B1253" s="235"/>
      <c r="C1253" s="236"/>
      <c r="D1253" s="233" t="s">
        <v>238</v>
      </c>
      <c r="E1253" s="237" t="s">
        <v>19</v>
      </c>
      <c r="F1253" s="238" t="s">
        <v>1553</v>
      </c>
      <c r="G1253" s="236"/>
      <c r="H1253" s="237" t="s">
        <v>19</v>
      </c>
      <c r="I1253" s="239"/>
      <c r="J1253" s="236"/>
      <c r="K1253" s="236"/>
      <c r="L1253" s="240"/>
      <c r="M1253" s="241"/>
      <c r="N1253" s="242"/>
      <c r="O1253" s="242"/>
      <c r="P1253" s="242"/>
      <c r="Q1253" s="242"/>
      <c r="R1253" s="242"/>
      <c r="S1253" s="242"/>
      <c r="T1253" s="243"/>
      <c r="U1253" s="13"/>
      <c r="V1253" s="13"/>
      <c r="W1253" s="13"/>
      <c r="X1253" s="13"/>
      <c r="Y1253" s="13"/>
      <c r="Z1253" s="13"/>
      <c r="AA1253" s="13"/>
      <c r="AB1253" s="13"/>
      <c r="AC1253" s="13"/>
      <c r="AD1253" s="13"/>
      <c r="AE1253" s="13"/>
      <c r="AT1253" s="244" t="s">
        <v>238</v>
      </c>
      <c r="AU1253" s="244" t="s">
        <v>78</v>
      </c>
      <c r="AV1253" s="13" t="s">
        <v>76</v>
      </c>
      <c r="AW1253" s="13" t="s">
        <v>31</v>
      </c>
      <c r="AX1253" s="13" t="s">
        <v>69</v>
      </c>
      <c r="AY1253" s="244" t="s">
        <v>225</v>
      </c>
    </row>
    <row r="1254" s="14" customFormat="1">
      <c r="A1254" s="14"/>
      <c r="B1254" s="245"/>
      <c r="C1254" s="246"/>
      <c r="D1254" s="233" t="s">
        <v>238</v>
      </c>
      <c r="E1254" s="247" t="s">
        <v>19</v>
      </c>
      <c r="F1254" s="248" t="s">
        <v>1554</v>
      </c>
      <c r="G1254" s="246"/>
      <c r="H1254" s="249">
        <v>1.6739999999999999</v>
      </c>
      <c r="I1254" s="250"/>
      <c r="J1254" s="246"/>
      <c r="K1254" s="246"/>
      <c r="L1254" s="251"/>
      <c r="M1254" s="252"/>
      <c r="N1254" s="253"/>
      <c r="O1254" s="253"/>
      <c r="P1254" s="253"/>
      <c r="Q1254" s="253"/>
      <c r="R1254" s="253"/>
      <c r="S1254" s="253"/>
      <c r="T1254" s="254"/>
      <c r="U1254" s="14"/>
      <c r="V1254" s="14"/>
      <c r="W1254" s="14"/>
      <c r="X1254" s="14"/>
      <c r="Y1254" s="14"/>
      <c r="Z1254" s="14"/>
      <c r="AA1254" s="14"/>
      <c r="AB1254" s="14"/>
      <c r="AC1254" s="14"/>
      <c r="AD1254" s="14"/>
      <c r="AE1254" s="14"/>
      <c r="AT1254" s="255" t="s">
        <v>238</v>
      </c>
      <c r="AU1254" s="255" t="s">
        <v>78</v>
      </c>
      <c r="AV1254" s="14" t="s">
        <v>78</v>
      </c>
      <c r="AW1254" s="14" t="s">
        <v>31</v>
      </c>
      <c r="AX1254" s="14" t="s">
        <v>69</v>
      </c>
      <c r="AY1254" s="255" t="s">
        <v>225</v>
      </c>
    </row>
    <row r="1255" s="15" customFormat="1">
      <c r="A1255" s="15"/>
      <c r="B1255" s="256"/>
      <c r="C1255" s="257"/>
      <c r="D1255" s="233" t="s">
        <v>238</v>
      </c>
      <c r="E1255" s="258" t="s">
        <v>137</v>
      </c>
      <c r="F1255" s="259" t="s">
        <v>243</v>
      </c>
      <c r="G1255" s="257"/>
      <c r="H1255" s="260">
        <v>3.6829999999999998</v>
      </c>
      <c r="I1255" s="261"/>
      <c r="J1255" s="257"/>
      <c r="K1255" s="257"/>
      <c r="L1255" s="262"/>
      <c r="M1255" s="263"/>
      <c r="N1255" s="264"/>
      <c r="O1255" s="264"/>
      <c r="P1255" s="264"/>
      <c r="Q1255" s="264"/>
      <c r="R1255" s="264"/>
      <c r="S1255" s="264"/>
      <c r="T1255" s="265"/>
      <c r="U1255" s="15"/>
      <c r="V1255" s="15"/>
      <c r="W1255" s="15"/>
      <c r="X1255" s="15"/>
      <c r="Y1255" s="15"/>
      <c r="Z1255" s="15"/>
      <c r="AA1255" s="15"/>
      <c r="AB1255" s="15"/>
      <c r="AC1255" s="15"/>
      <c r="AD1255" s="15"/>
      <c r="AE1255" s="15"/>
      <c r="AT1255" s="266" t="s">
        <v>238</v>
      </c>
      <c r="AU1255" s="266" t="s">
        <v>78</v>
      </c>
      <c r="AV1255" s="15" t="s">
        <v>244</v>
      </c>
      <c r="AW1255" s="15" t="s">
        <v>31</v>
      </c>
      <c r="AX1255" s="15" t="s">
        <v>69</v>
      </c>
      <c r="AY1255" s="266" t="s">
        <v>225</v>
      </c>
    </row>
    <row r="1256" s="16" customFormat="1">
      <c r="A1256" s="16"/>
      <c r="B1256" s="267"/>
      <c r="C1256" s="268"/>
      <c r="D1256" s="233" t="s">
        <v>238</v>
      </c>
      <c r="E1256" s="269" t="s">
        <v>19</v>
      </c>
      <c r="F1256" s="270" t="s">
        <v>245</v>
      </c>
      <c r="G1256" s="268"/>
      <c r="H1256" s="271">
        <v>3.6829999999999998</v>
      </c>
      <c r="I1256" s="272"/>
      <c r="J1256" s="268"/>
      <c r="K1256" s="268"/>
      <c r="L1256" s="273"/>
      <c r="M1256" s="274"/>
      <c r="N1256" s="275"/>
      <c r="O1256" s="275"/>
      <c r="P1256" s="275"/>
      <c r="Q1256" s="275"/>
      <c r="R1256" s="275"/>
      <c r="S1256" s="275"/>
      <c r="T1256" s="276"/>
      <c r="U1256" s="16"/>
      <c r="V1256" s="16"/>
      <c r="W1256" s="16"/>
      <c r="X1256" s="16"/>
      <c r="Y1256" s="16"/>
      <c r="Z1256" s="16"/>
      <c r="AA1256" s="16"/>
      <c r="AB1256" s="16"/>
      <c r="AC1256" s="16"/>
      <c r="AD1256" s="16"/>
      <c r="AE1256" s="16"/>
      <c r="AT1256" s="277" t="s">
        <v>238</v>
      </c>
      <c r="AU1256" s="277" t="s">
        <v>78</v>
      </c>
      <c r="AV1256" s="16" t="s">
        <v>232</v>
      </c>
      <c r="AW1256" s="16" t="s">
        <v>31</v>
      </c>
      <c r="AX1256" s="16" t="s">
        <v>76</v>
      </c>
      <c r="AY1256" s="277" t="s">
        <v>225</v>
      </c>
    </row>
    <row r="1257" s="2" customFormat="1" ht="24.15" customHeight="1">
      <c r="A1257" s="39"/>
      <c r="B1257" s="40"/>
      <c r="C1257" s="215" t="s">
        <v>1555</v>
      </c>
      <c r="D1257" s="215" t="s">
        <v>227</v>
      </c>
      <c r="E1257" s="216" t="s">
        <v>1556</v>
      </c>
      <c r="F1257" s="217" t="s">
        <v>1557</v>
      </c>
      <c r="G1257" s="218" t="s">
        <v>258</v>
      </c>
      <c r="H1257" s="219">
        <v>0.249</v>
      </c>
      <c r="I1257" s="220"/>
      <c r="J1257" s="221">
        <f>ROUND(I1257*H1257,2)</f>
        <v>0</v>
      </c>
      <c r="K1257" s="217" t="s">
        <v>249</v>
      </c>
      <c r="L1257" s="45"/>
      <c r="M1257" s="222" t="s">
        <v>19</v>
      </c>
      <c r="N1257" s="223" t="s">
        <v>40</v>
      </c>
      <c r="O1257" s="85"/>
      <c r="P1257" s="224">
        <f>O1257*H1257</f>
        <v>0</v>
      </c>
      <c r="Q1257" s="224">
        <v>0</v>
      </c>
      <c r="R1257" s="224">
        <f>Q1257*H1257</f>
        <v>0</v>
      </c>
      <c r="S1257" s="224">
        <v>0</v>
      </c>
      <c r="T1257" s="225">
        <f>S1257*H1257</f>
        <v>0</v>
      </c>
      <c r="U1257" s="39"/>
      <c r="V1257" s="39"/>
      <c r="W1257" s="39"/>
      <c r="X1257" s="39"/>
      <c r="Y1257" s="39"/>
      <c r="Z1257" s="39"/>
      <c r="AA1257" s="39"/>
      <c r="AB1257" s="39"/>
      <c r="AC1257" s="39"/>
      <c r="AD1257" s="39"/>
      <c r="AE1257" s="39"/>
      <c r="AR1257" s="226" t="s">
        <v>347</v>
      </c>
      <c r="AT1257" s="226" t="s">
        <v>227</v>
      </c>
      <c r="AU1257" s="226" t="s">
        <v>78</v>
      </c>
      <c r="AY1257" s="18" t="s">
        <v>225</v>
      </c>
      <c r="BE1257" s="227">
        <f>IF(N1257="základní",J1257,0)</f>
        <v>0</v>
      </c>
      <c r="BF1257" s="227">
        <f>IF(N1257="snížená",J1257,0)</f>
        <v>0</v>
      </c>
      <c r="BG1257" s="227">
        <f>IF(N1257="zákl. přenesená",J1257,0)</f>
        <v>0</v>
      </c>
      <c r="BH1257" s="227">
        <f>IF(N1257="sníž. přenesená",J1257,0)</f>
        <v>0</v>
      </c>
      <c r="BI1257" s="227">
        <f>IF(N1257="nulová",J1257,0)</f>
        <v>0</v>
      </c>
      <c r="BJ1257" s="18" t="s">
        <v>76</v>
      </c>
      <c r="BK1257" s="227">
        <f>ROUND(I1257*H1257,2)</f>
        <v>0</v>
      </c>
      <c r="BL1257" s="18" t="s">
        <v>347</v>
      </c>
      <c r="BM1257" s="226" t="s">
        <v>1558</v>
      </c>
    </row>
    <row r="1258" s="2" customFormat="1">
      <c r="A1258" s="39"/>
      <c r="B1258" s="40"/>
      <c r="C1258" s="41"/>
      <c r="D1258" s="228" t="s">
        <v>234</v>
      </c>
      <c r="E1258" s="41"/>
      <c r="F1258" s="229" t="s">
        <v>1559</v>
      </c>
      <c r="G1258" s="41"/>
      <c r="H1258" s="41"/>
      <c r="I1258" s="230"/>
      <c r="J1258" s="41"/>
      <c r="K1258" s="41"/>
      <c r="L1258" s="45"/>
      <c r="M1258" s="231"/>
      <c r="N1258" s="232"/>
      <c r="O1258" s="85"/>
      <c r="P1258" s="85"/>
      <c r="Q1258" s="85"/>
      <c r="R1258" s="85"/>
      <c r="S1258" s="85"/>
      <c r="T1258" s="86"/>
      <c r="U1258" s="39"/>
      <c r="V1258" s="39"/>
      <c r="W1258" s="39"/>
      <c r="X1258" s="39"/>
      <c r="Y1258" s="39"/>
      <c r="Z1258" s="39"/>
      <c r="AA1258" s="39"/>
      <c r="AB1258" s="39"/>
      <c r="AC1258" s="39"/>
      <c r="AD1258" s="39"/>
      <c r="AE1258" s="39"/>
      <c r="AT1258" s="18" t="s">
        <v>234</v>
      </c>
      <c r="AU1258" s="18" t="s">
        <v>78</v>
      </c>
    </row>
    <row r="1259" s="2" customFormat="1">
      <c r="A1259" s="39"/>
      <c r="B1259" s="40"/>
      <c r="C1259" s="41"/>
      <c r="D1259" s="233" t="s">
        <v>236</v>
      </c>
      <c r="E1259" s="41"/>
      <c r="F1259" s="234" t="s">
        <v>1560</v>
      </c>
      <c r="G1259" s="41"/>
      <c r="H1259" s="41"/>
      <c r="I1259" s="230"/>
      <c r="J1259" s="41"/>
      <c r="K1259" s="41"/>
      <c r="L1259" s="45"/>
      <c r="M1259" s="231"/>
      <c r="N1259" s="232"/>
      <c r="O1259" s="85"/>
      <c r="P1259" s="85"/>
      <c r="Q1259" s="85"/>
      <c r="R1259" s="85"/>
      <c r="S1259" s="85"/>
      <c r="T1259" s="86"/>
      <c r="U1259" s="39"/>
      <c r="V1259" s="39"/>
      <c r="W1259" s="39"/>
      <c r="X1259" s="39"/>
      <c r="Y1259" s="39"/>
      <c r="Z1259" s="39"/>
      <c r="AA1259" s="39"/>
      <c r="AB1259" s="39"/>
      <c r="AC1259" s="39"/>
      <c r="AD1259" s="39"/>
      <c r="AE1259" s="39"/>
      <c r="AT1259" s="18" t="s">
        <v>236</v>
      </c>
      <c r="AU1259" s="18" t="s">
        <v>78</v>
      </c>
    </row>
    <row r="1260" s="2" customFormat="1" ht="24.15" customHeight="1">
      <c r="A1260" s="39"/>
      <c r="B1260" s="40"/>
      <c r="C1260" s="215" t="s">
        <v>1561</v>
      </c>
      <c r="D1260" s="215" t="s">
        <v>227</v>
      </c>
      <c r="E1260" s="216" t="s">
        <v>1562</v>
      </c>
      <c r="F1260" s="217" t="s">
        <v>1563</v>
      </c>
      <c r="G1260" s="218" t="s">
        <v>258</v>
      </c>
      <c r="H1260" s="219">
        <v>0.249</v>
      </c>
      <c r="I1260" s="220"/>
      <c r="J1260" s="221">
        <f>ROUND(I1260*H1260,2)</f>
        <v>0</v>
      </c>
      <c r="K1260" s="217" t="s">
        <v>249</v>
      </c>
      <c r="L1260" s="45"/>
      <c r="M1260" s="222" t="s">
        <v>19</v>
      </c>
      <c r="N1260" s="223" t="s">
        <v>40</v>
      </c>
      <c r="O1260" s="85"/>
      <c r="P1260" s="224">
        <f>O1260*H1260</f>
        <v>0</v>
      </c>
      <c r="Q1260" s="224">
        <v>0</v>
      </c>
      <c r="R1260" s="224">
        <f>Q1260*H1260</f>
        <v>0</v>
      </c>
      <c r="S1260" s="224">
        <v>0</v>
      </c>
      <c r="T1260" s="225">
        <f>S1260*H1260</f>
        <v>0</v>
      </c>
      <c r="U1260" s="39"/>
      <c r="V1260" s="39"/>
      <c r="W1260" s="39"/>
      <c r="X1260" s="39"/>
      <c r="Y1260" s="39"/>
      <c r="Z1260" s="39"/>
      <c r="AA1260" s="39"/>
      <c r="AB1260" s="39"/>
      <c r="AC1260" s="39"/>
      <c r="AD1260" s="39"/>
      <c r="AE1260" s="39"/>
      <c r="AR1260" s="226" t="s">
        <v>347</v>
      </c>
      <c r="AT1260" s="226" t="s">
        <v>227</v>
      </c>
      <c r="AU1260" s="226" t="s">
        <v>78</v>
      </c>
      <c r="AY1260" s="18" t="s">
        <v>225</v>
      </c>
      <c r="BE1260" s="227">
        <f>IF(N1260="základní",J1260,0)</f>
        <v>0</v>
      </c>
      <c r="BF1260" s="227">
        <f>IF(N1260="snížená",J1260,0)</f>
        <v>0</v>
      </c>
      <c r="BG1260" s="227">
        <f>IF(N1260="zákl. přenesená",J1260,0)</f>
        <v>0</v>
      </c>
      <c r="BH1260" s="227">
        <f>IF(N1260="sníž. přenesená",J1260,0)</f>
        <v>0</v>
      </c>
      <c r="BI1260" s="227">
        <f>IF(N1260="nulová",J1260,0)</f>
        <v>0</v>
      </c>
      <c r="BJ1260" s="18" t="s">
        <v>76</v>
      </c>
      <c r="BK1260" s="227">
        <f>ROUND(I1260*H1260,2)</f>
        <v>0</v>
      </c>
      <c r="BL1260" s="18" t="s">
        <v>347</v>
      </c>
      <c r="BM1260" s="226" t="s">
        <v>1564</v>
      </c>
    </row>
    <row r="1261" s="2" customFormat="1">
      <c r="A1261" s="39"/>
      <c r="B1261" s="40"/>
      <c r="C1261" s="41"/>
      <c r="D1261" s="228" t="s">
        <v>234</v>
      </c>
      <c r="E1261" s="41"/>
      <c r="F1261" s="229" t="s">
        <v>1565</v>
      </c>
      <c r="G1261" s="41"/>
      <c r="H1261" s="41"/>
      <c r="I1261" s="230"/>
      <c r="J1261" s="41"/>
      <c r="K1261" s="41"/>
      <c r="L1261" s="45"/>
      <c r="M1261" s="231"/>
      <c r="N1261" s="232"/>
      <c r="O1261" s="85"/>
      <c r="P1261" s="85"/>
      <c r="Q1261" s="85"/>
      <c r="R1261" s="85"/>
      <c r="S1261" s="85"/>
      <c r="T1261" s="86"/>
      <c r="U1261" s="39"/>
      <c r="V1261" s="39"/>
      <c r="W1261" s="39"/>
      <c r="X1261" s="39"/>
      <c r="Y1261" s="39"/>
      <c r="Z1261" s="39"/>
      <c r="AA1261" s="39"/>
      <c r="AB1261" s="39"/>
      <c r="AC1261" s="39"/>
      <c r="AD1261" s="39"/>
      <c r="AE1261" s="39"/>
      <c r="AT1261" s="18" t="s">
        <v>234</v>
      </c>
      <c r="AU1261" s="18" t="s">
        <v>78</v>
      </c>
    </row>
    <row r="1262" s="2" customFormat="1">
      <c r="A1262" s="39"/>
      <c r="B1262" s="40"/>
      <c r="C1262" s="41"/>
      <c r="D1262" s="233" t="s">
        <v>236</v>
      </c>
      <c r="E1262" s="41"/>
      <c r="F1262" s="234" t="s">
        <v>1560</v>
      </c>
      <c r="G1262" s="41"/>
      <c r="H1262" s="41"/>
      <c r="I1262" s="230"/>
      <c r="J1262" s="41"/>
      <c r="K1262" s="41"/>
      <c r="L1262" s="45"/>
      <c r="M1262" s="231"/>
      <c r="N1262" s="232"/>
      <c r="O1262" s="85"/>
      <c r="P1262" s="85"/>
      <c r="Q1262" s="85"/>
      <c r="R1262" s="85"/>
      <c r="S1262" s="85"/>
      <c r="T1262" s="86"/>
      <c r="U1262" s="39"/>
      <c r="V1262" s="39"/>
      <c r="W1262" s="39"/>
      <c r="X1262" s="39"/>
      <c r="Y1262" s="39"/>
      <c r="Z1262" s="39"/>
      <c r="AA1262" s="39"/>
      <c r="AB1262" s="39"/>
      <c r="AC1262" s="39"/>
      <c r="AD1262" s="39"/>
      <c r="AE1262" s="39"/>
      <c r="AT1262" s="18" t="s">
        <v>236</v>
      </c>
      <c r="AU1262" s="18" t="s">
        <v>78</v>
      </c>
    </row>
    <row r="1263" s="12" customFormat="1" ht="22.8" customHeight="1">
      <c r="A1263" s="12"/>
      <c r="B1263" s="199"/>
      <c r="C1263" s="200"/>
      <c r="D1263" s="201" t="s">
        <v>68</v>
      </c>
      <c r="E1263" s="213" t="s">
        <v>1566</v>
      </c>
      <c r="F1263" s="213" t="s">
        <v>1567</v>
      </c>
      <c r="G1263" s="200"/>
      <c r="H1263" s="200"/>
      <c r="I1263" s="203"/>
      <c r="J1263" s="214">
        <f>BK1263</f>
        <v>0</v>
      </c>
      <c r="K1263" s="200"/>
      <c r="L1263" s="205"/>
      <c r="M1263" s="206"/>
      <c r="N1263" s="207"/>
      <c r="O1263" s="207"/>
      <c r="P1263" s="208">
        <f>SUM(P1264:P1268)</f>
        <v>0</v>
      </c>
      <c r="Q1263" s="207"/>
      <c r="R1263" s="208">
        <f>SUM(R1264:R1268)</f>
        <v>0</v>
      </c>
      <c r="S1263" s="207"/>
      <c r="T1263" s="209">
        <f>SUM(T1264:T1268)</f>
        <v>5.6443640000000004</v>
      </c>
      <c r="U1263" s="12"/>
      <c r="V1263" s="12"/>
      <c r="W1263" s="12"/>
      <c r="X1263" s="12"/>
      <c r="Y1263" s="12"/>
      <c r="Z1263" s="12"/>
      <c r="AA1263" s="12"/>
      <c r="AB1263" s="12"/>
      <c r="AC1263" s="12"/>
      <c r="AD1263" s="12"/>
      <c r="AE1263" s="12"/>
      <c r="AR1263" s="210" t="s">
        <v>78</v>
      </c>
      <c r="AT1263" s="211" t="s">
        <v>68</v>
      </c>
      <c r="AU1263" s="211" t="s">
        <v>76</v>
      </c>
      <c r="AY1263" s="210" t="s">
        <v>225</v>
      </c>
      <c r="BK1263" s="212">
        <f>SUM(BK1264:BK1268)</f>
        <v>0</v>
      </c>
    </row>
    <row r="1264" s="2" customFormat="1" ht="16.5" customHeight="1">
      <c r="A1264" s="39"/>
      <c r="B1264" s="40"/>
      <c r="C1264" s="215" t="s">
        <v>1568</v>
      </c>
      <c r="D1264" s="215" t="s">
        <v>227</v>
      </c>
      <c r="E1264" s="216" t="s">
        <v>1569</v>
      </c>
      <c r="F1264" s="217" t="s">
        <v>1570</v>
      </c>
      <c r="G1264" s="218" t="s">
        <v>290</v>
      </c>
      <c r="H1264" s="219">
        <v>69.256</v>
      </c>
      <c r="I1264" s="220"/>
      <c r="J1264" s="221">
        <f>ROUND(I1264*H1264,2)</f>
        <v>0</v>
      </c>
      <c r="K1264" s="217" t="s">
        <v>249</v>
      </c>
      <c r="L1264" s="45"/>
      <c r="M1264" s="222" t="s">
        <v>19</v>
      </c>
      <c r="N1264" s="223" t="s">
        <v>40</v>
      </c>
      <c r="O1264" s="85"/>
      <c r="P1264" s="224">
        <f>O1264*H1264</f>
        <v>0</v>
      </c>
      <c r="Q1264" s="224">
        <v>0</v>
      </c>
      <c r="R1264" s="224">
        <f>Q1264*H1264</f>
        <v>0</v>
      </c>
      <c r="S1264" s="224">
        <v>0.081500000000000003</v>
      </c>
      <c r="T1264" s="225">
        <f>S1264*H1264</f>
        <v>5.6443640000000004</v>
      </c>
      <c r="U1264" s="39"/>
      <c r="V1264" s="39"/>
      <c r="W1264" s="39"/>
      <c r="X1264" s="39"/>
      <c r="Y1264" s="39"/>
      <c r="Z1264" s="39"/>
      <c r="AA1264" s="39"/>
      <c r="AB1264" s="39"/>
      <c r="AC1264" s="39"/>
      <c r="AD1264" s="39"/>
      <c r="AE1264" s="39"/>
      <c r="AR1264" s="226" t="s">
        <v>347</v>
      </c>
      <c r="AT1264" s="226" t="s">
        <v>227</v>
      </c>
      <c r="AU1264" s="226" t="s">
        <v>78</v>
      </c>
      <c r="AY1264" s="18" t="s">
        <v>225</v>
      </c>
      <c r="BE1264" s="227">
        <f>IF(N1264="základní",J1264,0)</f>
        <v>0</v>
      </c>
      <c r="BF1264" s="227">
        <f>IF(N1264="snížená",J1264,0)</f>
        <v>0</v>
      </c>
      <c r="BG1264" s="227">
        <f>IF(N1264="zákl. přenesená",J1264,0)</f>
        <v>0</v>
      </c>
      <c r="BH1264" s="227">
        <f>IF(N1264="sníž. přenesená",J1264,0)</f>
        <v>0</v>
      </c>
      <c r="BI1264" s="227">
        <f>IF(N1264="nulová",J1264,0)</f>
        <v>0</v>
      </c>
      <c r="BJ1264" s="18" t="s">
        <v>76</v>
      </c>
      <c r="BK1264" s="227">
        <f>ROUND(I1264*H1264,2)</f>
        <v>0</v>
      </c>
      <c r="BL1264" s="18" t="s">
        <v>347</v>
      </c>
      <c r="BM1264" s="226" t="s">
        <v>1571</v>
      </c>
    </row>
    <row r="1265" s="2" customFormat="1">
      <c r="A1265" s="39"/>
      <c r="B1265" s="40"/>
      <c r="C1265" s="41"/>
      <c r="D1265" s="228" t="s">
        <v>234</v>
      </c>
      <c r="E1265" s="41"/>
      <c r="F1265" s="229" t="s">
        <v>1572</v>
      </c>
      <c r="G1265" s="41"/>
      <c r="H1265" s="41"/>
      <c r="I1265" s="230"/>
      <c r="J1265" s="41"/>
      <c r="K1265" s="41"/>
      <c r="L1265" s="45"/>
      <c r="M1265" s="231"/>
      <c r="N1265" s="232"/>
      <c r="O1265" s="85"/>
      <c r="P1265" s="85"/>
      <c r="Q1265" s="85"/>
      <c r="R1265" s="85"/>
      <c r="S1265" s="85"/>
      <c r="T1265" s="86"/>
      <c r="U1265" s="39"/>
      <c r="V1265" s="39"/>
      <c r="W1265" s="39"/>
      <c r="X1265" s="39"/>
      <c r="Y1265" s="39"/>
      <c r="Z1265" s="39"/>
      <c r="AA1265" s="39"/>
      <c r="AB1265" s="39"/>
      <c r="AC1265" s="39"/>
      <c r="AD1265" s="39"/>
      <c r="AE1265" s="39"/>
      <c r="AT1265" s="18" t="s">
        <v>234</v>
      </c>
      <c r="AU1265" s="18" t="s">
        <v>78</v>
      </c>
    </row>
    <row r="1266" s="14" customFormat="1">
      <c r="A1266" s="14"/>
      <c r="B1266" s="245"/>
      <c r="C1266" s="246"/>
      <c r="D1266" s="233" t="s">
        <v>238</v>
      </c>
      <c r="E1266" s="247" t="s">
        <v>19</v>
      </c>
      <c r="F1266" s="248" t="s">
        <v>127</v>
      </c>
      <c r="G1266" s="246"/>
      <c r="H1266" s="249">
        <v>33.258000000000003</v>
      </c>
      <c r="I1266" s="250"/>
      <c r="J1266" s="246"/>
      <c r="K1266" s="246"/>
      <c r="L1266" s="251"/>
      <c r="M1266" s="252"/>
      <c r="N1266" s="253"/>
      <c r="O1266" s="253"/>
      <c r="P1266" s="253"/>
      <c r="Q1266" s="253"/>
      <c r="R1266" s="253"/>
      <c r="S1266" s="253"/>
      <c r="T1266" s="254"/>
      <c r="U1266" s="14"/>
      <c r="V1266" s="14"/>
      <c r="W1266" s="14"/>
      <c r="X1266" s="14"/>
      <c r="Y1266" s="14"/>
      <c r="Z1266" s="14"/>
      <c r="AA1266" s="14"/>
      <c r="AB1266" s="14"/>
      <c r="AC1266" s="14"/>
      <c r="AD1266" s="14"/>
      <c r="AE1266" s="14"/>
      <c r="AT1266" s="255" t="s">
        <v>238</v>
      </c>
      <c r="AU1266" s="255" t="s">
        <v>78</v>
      </c>
      <c r="AV1266" s="14" t="s">
        <v>78</v>
      </c>
      <c r="AW1266" s="14" t="s">
        <v>31</v>
      </c>
      <c r="AX1266" s="14" t="s">
        <v>69</v>
      </c>
      <c r="AY1266" s="255" t="s">
        <v>225</v>
      </c>
    </row>
    <row r="1267" s="14" customFormat="1">
      <c r="A1267" s="14"/>
      <c r="B1267" s="245"/>
      <c r="C1267" s="246"/>
      <c r="D1267" s="233" t="s">
        <v>238</v>
      </c>
      <c r="E1267" s="247" t="s">
        <v>19</v>
      </c>
      <c r="F1267" s="248" t="s">
        <v>129</v>
      </c>
      <c r="G1267" s="246"/>
      <c r="H1267" s="249">
        <v>35.997999999999998</v>
      </c>
      <c r="I1267" s="250"/>
      <c r="J1267" s="246"/>
      <c r="K1267" s="246"/>
      <c r="L1267" s="251"/>
      <c r="M1267" s="252"/>
      <c r="N1267" s="253"/>
      <c r="O1267" s="253"/>
      <c r="P1267" s="253"/>
      <c r="Q1267" s="253"/>
      <c r="R1267" s="253"/>
      <c r="S1267" s="253"/>
      <c r="T1267" s="254"/>
      <c r="U1267" s="14"/>
      <c r="V1267" s="14"/>
      <c r="W1267" s="14"/>
      <c r="X1267" s="14"/>
      <c r="Y1267" s="14"/>
      <c r="Z1267" s="14"/>
      <c r="AA1267" s="14"/>
      <c r="AB1267" s="14"/>
      <c r="AC1267" s="14"/>
      <c r="AD1267" s="14"/>
      <c r="AE1267" s="14"/>
      <c r="AT1267" s="255" t="s">
        <v>238</v>
      </c>
      <c r="AU1267" s="255" t="s">
        <v>78</v>
      </c>
      <c r="AV1267" s="14" t="s">
        <v>78</v>
      </c>
      <c r="AW1267" s="14" t="s">
        <v>31</v>
      </c>
      <c r="AX1267" s="14" t="s">
        <v>69</v>
      </c>
      <c r="AY1267" s="255" t="s">
        <v>225</v>
      </c>
    </row>
    <row r="1268" s="16" customFormat="1">
      <c r="A1268" s="16"/>
      <c r="B1268" s="267"/>
      <c r="C1268" s="268"/>
      <c r="D1268" s="233" t="s">
        <v>238</v>
      </c>
      <c r="E1268" s="269" t="s">
        <v>19</v>
      </c>
      <c r="F1268" s="270" t="s">
        <v>245</v>
      </c>
      <c r="G1268" s="268"/>
      <c r="H1268" s="271">
        <v>69.256</v>
      </c>
      <c r="I1268" s="272"/>
      <c r="J1268" s="268"/>
      <c r="K1268" s="268"/>
      <c r="L1268" s="273"/>
      <c r="M1268" s="274"/>
      <c r="N1268" s="275"/>
      <c r="O1268" s="275"/>
      <c r="P1268" s="275"/>
      <c r="Q1268" s="275"/>
      <c r="R1268" s="275"/>
      <c r="S1268" s="275"/>
      <c r="T1268" s="276"/>
      <c r="U1268" s="16"/>
      <c r="V1268" s="16"/>
      <c r="W1268" s="16"/>
      <c r="X1268" s="16"/>
      <c r="Y1268" s="16"/>
      <c r="Z1268" s="16"/>
      <c r="AA1268" s="16"/>
      <c r="AB1268" s="16"/>
      <c r="AC1268" s="16"/>
      <c r="AD1268" s="16"/>
      <c r="AE1268" s="16"/>
      <c r="AT1268" s="277" t="s">
        <v>238</v>
      </c>
      <c r="AU1268" s="277" t="s">
        <v>78</v>
      </c>
      <c r="AV1268" s="16" t="s">
        <v>232</v>
      </c>
      <c r="AW1268" s="16" t="s">
        <v>31</v>
      </c>
      <c r="AX1268" s="16" t="s">
        <v>76</v>
      </c>
      <c r="AY1268" s="277" t="s">
        <v>225</v>
      </c>
    </row>
    <row r="1269" s="12" customFormat="1" ht="22.8" customHeight="1">
      <c r="A1269" s="12"/>
      <c r="B1269" s="199"/>
      <c r="C1269" s="200"/>
      <c r="D1269" s="201" t="s">
        <v>68</v>
      </c>
      <c r="E1269" s="213" t="s">
        <v>1573</v>
      </c>
      <c r="F1269" s="213" t="s">
        <v>1574</v>
      </c>
      <c r="G1269" s="200"/>
      <c r="H1269" s="200"/>
      <c r="I1269" s="203"/>
      <c r="J1269" s="214">
        <f>BK1269</f>
        <v>0</v>
      </c>
      <c r="K1269" s="200"/>
      <c r="L1269" s="205"/>
      <c r="M1269" s="206"/>
      <c r="N1269" s="207"/>
      <c r="O1269" s="207"/>
      <c r="P1269" s="208">
        <f>SUM(P1270:P1285)</f>
        <v>0</v>
      </c>
      <c r="Q1269" s="207"/>
      <c r="R1269" s="208">
        <f>SUM(R1270:R1285)</f>
        <v>0.002712</v>
      </c>
      <c r="S1269" s="207"/>
      <c r="T1269" s="209">
        <f>SUM(T1270:T1285)</f>
        <v>0</v>
      </c>
      <c r="U1269" s="12"/>
      <c r="V1269" s="12"/>
      <c r="W1269" s="12"/>
      <c r="X1269" s="12"/>
      <c r="Y1269" s="12"/>
      <c r="Z1269" s="12"/>
      <c r="AA1269" s="12"/>
      <c r="AB1269" s="12"/>
      <c r="AC1269" s="12"/>
      <c r="AD1269" s="12"/>
      <c r="AE1269" s="12"/>
      <c r="AR1269" s="210" t="s">
        <v>78</v>
      </c>
      <c r="AT1269" s="211" t="s">
        <v>68</v>
      </c>
      <c r="AU1269" s="211" t="s">
        <v>76</v>
      </c>
      <c r="AY1269" s="210" t="s">
        <v>225</v>
      </c>
      <c r="BK1269" s="212">
        <f>SUM(BK1270:BK1285)</f>
        <v>0</v>
      </c>
    </row>
    <row r="1270" s="2" customFormat="1" ht="16.5" customHeight="1">
      <c r="A1270" s="39"/>
      <c r="B1270" s="40"/>
      <c r="C1270" s="215" t="s">
        <v>1575</v>
      </c>
      <c r="D1270" s="215" t="s">
        <v>227</v>
      </c>
      <c r="E1270" s="216" t="s">
        <v>1576</v>
      </c>
      <c r="F1270" s="217" t="s">
        <v>1577</v>
      </c>
      <c r="G1270" s="218" t="s">
        <v>290</v>
      </c>
      <c r="H1270" s="219">
        <v>2</v>
      </c>
      <c r="I1270" s="220"/>
      <c r="J1270" s="221">
        <f>ROUND(I1270*H1270,2)</f>
        <v>0</v>
      </c>
      <c r="K1270" s="217" t="s">
        <v>249</v>
      </c>
      <c r="L1270" s="45"/>
      <c r="M1270" s="222" t="s">
        <v>19</v>
      </c>
      <c r="N1270" s="223" t="s">
        <v>40</v>
      </c>
      <c r="O1270" s="85"/>
      <c r="P1270" s="224">
        <f>O1270*H1270</f>
        <v>0</v>
      </c>
      <c r="Q1270" s="224">
        <v>0</v>
      </c>
      <c r="R1270" s="224">
        <f>Q1270*H1270</f>
        <v>0</v>
      </c>
      <c r="S1270" s="224">
        <v>0</v>
      </c>
      <c r="T1270" s="225">
        <f>S1270*H1270</f>
        <v>0</v>
      </c>
      <c r="U1270" s="39"/>
      <c r="V1270" s="39"/>
      <c r="W1270" s="39"/>
      <c r="X1270" s="39"/>
      <c r="Y1270" s="39"/>
      <c r="Z1270" s="39"/>
      <c r="AA1270" s="39"/>
      <c r="AB1270" s="39"/>
      <c r="AC1270" s="39"/>
      <c r="AD1270" s="39"/>
      <c r="AE1270" s="39"/>
      <c r="AR1270" s="226" t="s">
        <v>347</v>
      </c>
      <c r="AT1270" s="226" t="s">
        <v>227</v>
      </c>
      <c r="AU1270" s="226" t="s">
        <v>78</v>
      </c>
      <c r="AY1270" s="18" t="s">
        <v>225</v>
      </c>
      <c r="BE1270" s="227">
        <f>IF(N1270="základní",J1270,0)</f>
        <v>0</v>
      </c>
      <c r="BF1270" s="227">
        <f>IF(N1270="snížená",J1270,0)</f>
        <v>0</v>
      </c>
      <c r="BG1270" s="227">
        <f>IF(N1270="zákl. přenesená",J1270,0)</f>
        <v>0</v>
      </c>
      <c r="BH1270" s="227">
        <f>IF(N1270="sníž. přenesená",J1270,0)</f>
        <v>0</v>
      </c>
      <c r="BI1270" s="227">
        <f>IF(N1270="nulová",J1270,0)</f>
        <v>0</v>
      </c>
      <c r="BJ1270" s="18" t="s">
        <v>76</v>
      </c>
      <c r="BK1270" s="227">
        <f>ROUND(I1270*H1270,2)</f>
        <v>0</v>
      </c>
      <c r="BL1270" s="18" t="s">
        <v>347</v>
      </c>
      <c r="BM1270" s="226" t="s">
        <v>1578</v>
      </c>
    </row>
    <row r="1271" s="2" customFormat="1">
      <c r="A1271" s="39"/>
      <c r="B1271" s="40"/>
      <c r="C1271" s="41"/>
      <c r="D1271" s="228" t="s">
        <v>234</v>
      </c>
      <c r="E1271" s="41"/>
      <c r="F1271" s="229" t="s">
        <v>1579</v>
      </c>
      <c r="G1271" s="41"/>
      <c r="H1271" s="41"/>
      <c r="I1271" s="230"/>
      <c r="J1271" s="41"/>
      <c r="K1271" s="41"/>
      <c r="L1271" s="45"/>
      <c r="M1271" s="231"/>
      <c r="N1271" s="232"/>
      <c r="O1271" s="85"/>
      <c r="P1271" s="85"/>
      <c r="Q1271" s="85"/>
      <c r="R1271" s="85"/>
      <c r="S1271" s="85"/>
      <c r="T1271" s="86"/>
      <c r="U1271" s="39"/>
      <c r="V1271" s="39"/>
      <c r="W1271" s="39"/>
      <c r="X1271" s="39"/>
      <c r="Y1271" s="39"/>
      <c r="Z1271" s="39"/>
      <c r="AA1271" s="39"/>
      <c r="AB1271" s="39"/>
      <c r="AC1271" s="39"/>
      <c r="AD1271" s="39"/>
      <c r="AE1271" s="39"/>
      <c r="AT1271" s="18" t="s">
        <v>234</v>
      </c>
      <c r="AU1271" s="18" t="s">
        <v>78</v>
      </c>
    </row>
    <row r="1272" s="2" customFormat="1" ht="16.5" customHeight="1">
      <c r="A1272" s="39"/>
      <c r="B1272" s="40"/>
      <c r="C1272" s="215" t="s">
        <v>1580</v>
      </c>
      <c r="D1272" s="215" t="s">
        <v>227</v>
      </c>
      <c r="E1272" s="216" t="s">
        <v>1581</v>
      </c>
      <c r="F1272" s="217" t="s">
        <v>1582</v>
      </c>
      <c r="G1272" s="218" t="s">
        <v>290</v>
      </c>
      <c r="H1272" s="219">
        <v>2</v>
      </c>
      <c r="I1272" s="220"/>
      <c r="J1272" s="221">
        <f>ROUND(I1272*H1272,2)</f>
        <v>0</v>
      </c>
      <c r="K1272" s="217" t="s">
        <v>249</v>
      </c>
      <c r="L1272" s="45"/>
      <c r="M1272" s="222" t="s">
        <v>19</v>
      </c>
      <c r="N1272" s="223" t="s">
        <v>40</v>
      </c>
      <c r="O1272" s="85"/>
      <c r="P1272" s="224">
        <f>O1272*H1272</f>
        <v>0</v>
      </c>
      <c r="Q1272" s="224">
        <v>0.00017000000000000001</v>
      </c>
      <c r="R1272" s="224">
        <f>Q1272*H1272</f>
        <v>0.00034000000000000002</v>
      </c>
      <c r="S1272" s="224">
        <v>0</v>
      </c>
      <c r="T1272" s="225">
        <f>S1272*H1272</f>
        <v>0</v>
      </c>
      <c r="U1272" s="39"/>
      <c r="V1272" s="39"/>
      <c r="W1272" s="39"/>
      <c r="X1272" s="39"/>
      <c r="Y1272" s="39"/>
      <c r="Z1272" s="39"/>
      <c r="AA1272" s="39"/>
      <c r="AB1272" s="39"/>
      <c r="AC1272" s="39"/>
      <c r="AD1272" s="39"/>
      <c r="AE1272" s="39"/>
      <c r="AR1272" s="226" t="s">
        <v>347</v>
      </c>
      <c r="AT1272" s="226" t="s">
        <v>227</v>
      </c>
      <c r="AU1272" s="226" t="s">
        <v>78</v>
      </c>
      <c r="AY1272" s="18" t="s">
        <v>225</v>
      </c>
      <c r="BE1272" s="227">
        <f>IF(N1272="základní",J1272,0)</f>
        <v>0</v>
      </c>
      <c r="BF1272" s="227">
        <f>IF(N1272="snížená",J1272,0)</f>
        <v>0</v>
      </c>
      <c r="BG1272" s="227">
        <f>IF(N1272="zákl. přenesená",J1272,0)</f>
        <v>0</v>
      </c>
      <c r="BH1272" s="227">
        <f>IF(N1272="sníž. přenesená",J1272,0)</f>
        <v>0</v>
      </c>
      <c r="BI1272" s="227">
        <f>IF(N1272="nulová",J1272,0)</f>
        <v>0</v>
      </c>
      <c r="BJ1272" s="18" t="s">
        <v>76</v>
      </c>
      <c r="BK1272" s="227">
        <f>ROUND(I1272*H1272,2)</f>
        <v>0</v>
      </c>
      <c r="BL1272" s="18" t="s">
        <v>347</v>
      </c>
      <c r="BM1272" s="226" t="s">
        <v>1583</v>
      </c>
    </row>
    <row r="1273" s="2" customFormat="1">
      <c r="A1273" s="39"/>
      <c r="B1273" s="40"/>
      <c r="C1273" s="41"/>
      <c r="D1273" s="228" t="s">
        <v>234</v>
      </c>
      <c r="E1273" s="41"/>
      <c r="F1273" s="229" t="s">
        <v>1584</v>
      </c>
      <c r="G1273" s="41"/>
      <c r="H1273" s="41"/>
      <c r="I1273" s="230"/>
      <c r="J1273" s="41"/>
      <c r="K1273" s="41"/>
      <c r="L1273" s="45"/>
      <c r="M1273" s="231"/>
      <c r="N1273" s="232"/>
      <c r="O1273" s="85"/>
      <c r="P1273" s="85"/>
      <c r="Q1273" s="85"/>
      <c r="R1273" s="85"/>
      <c r="S1273" s="85"/>
      <c r="T1273" s="86"/>
      <c r="U1273" s="39"/>
      <c r="V1273" s="39"/>
      <c r="W1273" s="39"/>
      <c r="X1273" s="39"/>
      <c r="Y1273" s="39"/>
      <c r="Z1273" s="39"/>
      <c r="AA1273" s="39"/>
      <c r="AB1273" s="39"/>
      <c r="AC1273" s="39"/>
      <c r="AD1273" s="39"/>
      <c r="AE1273" s="39"/>
      <c r="AT1273" s="18" t="s">
        <v>234</v>
      </c>
      <c r="AU1273" s="18" t="s">
        <v>78</v>
      </c>
    </row>
    <row r="1274" s="2" customFormat="1" ht="16.5" customHeight="1">
      <c r="A1274" s="39"/>
      <c r="B1274" s="40"/>
      <c r="C1274" s="215" t="s">
        <v>1585</v>
      </c>
      <c r="D1274" s="215" t="s">
        <v>227</v>
      </c>
      <c r="E1274" s="216" t="s">
        <v>1586</v>
      </c>
      <c r="F1274" s="217" t="s">
        <v>1587</v>
      </c>
      <c r="G1274" s="218" t="s">
        <v>290</v>
      </c>
      <c r="H1274" s="219">
        <v>2</v>
      </c>
      <c r="I1274" s="220"/>
      <c r="J1274" s="221">
        <f>ROUND(I1274*H1274,2)</f>
        <v>0</v>
      </c>
      <c r="K1274" s="217" t="s">
        <v>249</v>
      </c>
      <c r="L1274" s="45"/>
      <c r="M1274" s="222" t="s">
        <v>19</v>
      </c>
      <c r="N1274" s="223" t="s">
        <v>40</v>
      </c>
      <c r="O1274" s="85"/>
      <c r="P1274" s="224">
        <f>O1274*H1274</f>
        <v>0</v>
      </c>
      <c r="Q1274" s="224">
        <v>0.00016699999999999999</v>
      </c>
      <c r="R1274" s="224">
        <f>Q1274*H1274</f>
        <v>0.00033399999999999999</v>
      </c>
      <c r="S1274" s="224">
        <v>0</v>
      </c>
      <c r="T1274" s="225">
        <f>S1274*H1274</f>
        <v>0</v>
      </c>
      <c r="U1274" s="39"/>
      <c r="V1274" s="39"/>
      <c r="W1274" s="39"/>
      <c r="X1274" s="39"/>
      <c r="Y1274" s="39"/>
      <c r="Z1274" s="39"/>
      <c r="AA1274" s="39"/>
      <c r="AB1274" s="39"/>
      <c r="AC1274" s="39"/>
      <c r="AD1274" s="39"/>
      <c r="AE1274" s="39"/>
      <c r="AR1274" s="226" t="s">
        <v>347</v>
      </c>
      <c r="AT1274" s="226" t="s">
        <v>227</v>
      </c>
      <c r="AU1274" s="226" t="s">
        <v>78</v>
      </c>
      <c r="AY1274" s="18" t="s">
        <v>225</v>
      </c>
      <c r="BE1274" s="227">
        <f>IF(N1274="základní",J1274,0)</f>
        <v>0</v>
      </c>
      <c r="BF1274" s="227">
        <f>IF(N1274="snížená",J1274,0)</f>
        <v>0</v>
      </c>
      <c r="BG1274" s="227">
        <f>IF(N1274="zákl. přenesená",J1274,0)</f>
        <v>0</v>
      </c>
      <c r="BH1274" s="227">
        <f>IF(N1274="sníž. přenesená",J1274,0)</f>
        <v>0</v>
      </c>
      <c r="BI1274" s="227">
        <f>IF(N1274="nulová",J1274,0)</f>
        <v>0</v>
      </c>
      <c r="BJ1274" s="18" t="s">
        <v>76</v>
      </c>
      <c r="BK1274" s="227">
        <f>ROUND(I1274*H1274,2)</f>
        <v>0</v>
      </c>
      <c r="BL1274" s="18" t="s">
        <v>347</v>
      </c>
      <c r="BM1274" s="226" t="s">
        <v>1588</v>
      </c>
    </row>
    <row r="1275" s="2" customFormat="1">
      <c r="A1275" s="39"/>
      <c r="B1275" s="40"/>
      <c r="C1275" s="41"/>
      <c r="D1275" s="228" t="s">
        <v>234</v>
      </c>
      <c r="E1275" s="41"/>
      <c r="F1275" s="229" t="s">
        <v>1589</v>
      </c>
      <c r="G1275" s="41"/>
      <c r="H1275" s="41"/>
      <c r="I1275" s="230"/>
      <c r="J1275" s="41"/>
      <c r="K1275" s="41"/>
      <c r="L1275" s="45"/>
      <c r="M1275" s="231"/>
      <c r="N1275" s="232"/>
      <c r="O1275" s="85"/>
      <c r="P1275" s="85"/>
      <c r="Q1275" s="85"/>
      <c r="R1275" s="85"/>
      <c r="S1275" s="85"/>
      <c r="T1275" s="86"/>
      <c r="U1275" s="39"/>
      <c r="V1275" s="39"/>
      <c r="W1275" s="39"/>
      <c r="X1275" s="39"/>
      <c r="Y1275" s="39"/>
      <c r="Z1275" s="39"/>
      <c r="AA1275" s="39"/>
      <c r="AB1275" s="39"/>
      <c r="AC1275" s="39"/>
      <c r="AD1275" s="39"/>
      <c r="AE1275" s="39"/>
      <c r="AT1275" s="18" t="s">
        <v>234</v>
      </c>
      <c r="AU1275" s="18" t="s">
        <v>78</v>
      </c>
    </row>
    <row r="1276" s="2" customFormat="1" ht="16.5" customHeight="1">
      <c r="A1276" s="39"/>
      <c r="B1276" s="40"/>
      <c r="C1276" s="215" t="s">
        <v>1590</v>
      </c>
      <c r="D1276" s="215" t="s">
        <v>227</v>
      </c>
      <c r="E1276" s="216" t="s">
        <v>1591</v>
      </c>
      <c r="F1276" s="217" t="s">
        <v>1592</v>
      </c>
      <c r="G1276" s="218" t="s">
        <v>290</v>
      </c>
      <c r="H1276" s="219">
        <v>2</v>
      </c>
      <c r="I1276" s="220"/>
      <c r="J1276" s="221">
        <f>ROUND(I1276*H1276,2)</f>
        <v>0</v>
      </c>
      <c r="K1276" s="217" t="s">
        <v>249</v>
      </c>
      <c r="L1276" s="45"/>
      <c r="M1276" s="222" t="s">
        <v>19</v>
      </c>
      <c r="N1276" s="223" t="s">
        <v>40</v>
      </c>
      <c r="O1276" s="85"/>
      <c r="P1276" s="224">
        <f>O1276*H1276</f>
        <v>0</v>
      </c>
      <c r="Q1276" s="224">
        <v>0.00016699999999999999</v>
      </c>
      <c r="R1276" s="224">
        <f>Q1276*H1276</f>
        <v>0.00033399999999999999</v>
      </c>
      <c r="S1276" s="224">
        <v>0</v>
      </c>
      <c r="T1276" s="225">
        <f>S1276*H1276</f>
        <v>0</v>
      </c>
      <c r="U1276" s="39"/>
      <c r="V1276" s="39"/>
      <c r="W1276" s="39"/>
      <c r="X1276" s="39"/>
      <c r="Y1276" s="39"/>
      <c r="Z1276" s="39"/>
      <c r="AA1276" s="39"/>
      <c r="AB1276" s="39"/>
      <c r="AC1276" s="39"/>
      <c r="AD1276" s="39"/>
      <c r="AE1276" s="39"/>
      <c r="AR1276" s="226" t="s">
        <v>347</v>
      </c>
      <c r="AT1276" s="226" t="s">
        <v>227</v>
      </c>
      <c r="AU1276" s="226" t="s">
        <v>78</v>
      </c>
      <c r="AY1276" s="18" t="s">
        <v>225</v>
      </c>
      <c r="BE1276" s="227">
        <f>IF(N1276="základní",J1276,0)</f>
        <v>0</v>
      </c>
      <c r="BF1276" s="227">
        <f>IF(N1276="snížená",J1276,0)</f>
        <v>0</v>
      </c>
      <c r="BG1276" s="227">
        <f>IF(N1276="zákl. přenesená",J1276,0)</f>
        <v>0</v>
      </c>
      <c r="BH1276" s="227">
        <f>IF(N1276="sníž. přenesená",J1276,0)</f>
        <v>0</v>
      </c>
      <c r="BI1276" s="227">
        <f>IF(N1276="nulová",J1276,0)</f>
        <v>0</v>
      </c>
      <c r="BJ1276" s="18" t="s">
        <v>76</v>
      </c>
      <c r="BK1276" s="227">
        <f>ROUND(I1276*H1276,2)</f>
        <v>0</v>
      </c>
      <c r="BL1276" s="18" t="s">
        <v>347</v>
      </c>
      <c r="BM1276" s="226" t="s">
        <v>1593</v>
      </c>
    </row>
    <row r="1277" s="2" customFormat="1">
      <c r="A1277" s="39"/>
      <c r="B1277" s="40"/>
      <c r="C1277" s="41"/>
      <c r="D1277" s="228" t="s">
        <v>234</v>
      </c>
      <c r="E1277" s="41"/>
      <c r="F1277" s="229" t="s">
        <v>1594</v>
      </c>
      <c r="G1277" s="41"/>
      <c r="H1277" s="41"/>
      <c r="I1277" s="230"/>
      <c r="J1277" s="41"/>
      <c r="K1277" s="41"/>
      <c r="L1277" s="45"/>
      <c r="M1277" s="231"/>
      <c r="N1277" s="232"/>
      <c r="O1277" s="85"/>
      <c r="P1277" s="85"/>
      <c r="Q1277" s="85"/>
      <c r="R1277" s="85"/>
      <c r="S1277" s="85"/>
      <c r="T1277" s="86"/>
      <c r="U1277" s="39"/>
      <c r="V1277" s="39"/>
      <c r="W1277" s="39"/>
      <c r="X1277" s="39"/>
      <c r="Y1277" s="39"/>
      <c r="Z1277" s="39"/>
      <c r="AA1277" s="39"/>
      <c r="AB1277" s="39"/>
      <c r="AC1277" s="39"/>
      <c r="AD1277" s="39"/>
      <c r="AE1277" s="39"/>
      <c r="AT1277" s="18" t="s">
        <v>234</v>
      </c>
      <c r="AU1277" s="18" t="s">
        <v>78</v>
      </c>
    </row>
    <row r="1278" s="2" customFormat="1" ht="21.75" customHeight="1">
      <c r="A1278" s="39"/>
      <c r="B1278" s="40"/>
      <c r="C1278" s="215" t="s">
        <v>1595</v>
      </c>
      <c r="D1278" s="215" t="s">
        <v>227</v>
      </c>
      <c r="E1278" s="216" t="s">
        <v>1596</v>
      </c>
      <c r="F1278" s="217" t="s">
        <v>1597</v>
      </c>
      <c r="G1278" s="218" t="s">
        <v>290</v>
      </c>
      <c r="H1278" s="219">
        <v>3</v>
      </c>
      <c r="I1278" s="220"/>
      <c r="J1278" s="221">
        <f>ROUND(I1278*H1278,2)</f>
        <v>0</v>
      </c>
      <c r="K1278" s="217" t="s">
        <v>249</v>
      </c>
      <c r="L1278" s="45"/>
      <c r="M1278" s="222" t="s">
        <v>19</v>
      </c>
      <c r="N1278" s="223" t="s">
        <v>40</v>
      </c>
      <c r="O1278" s="85"/>
      <c r="P1278" s="224">
        <f>O1278*H1278</f>
        <v>0</v>
      </c>
      <c r="Q1278" s="224">
        <v>6.7000000000000002E-05</v>
      </c>
      <c r="R1278" s="224">
        <f>Q1278*H1278</f>
        <v>0.00020100000000000001</v>
      </c>
      <c r="S1278" s="224">
        <v>0</v>
      </c>
      <c r="T1278" s="225">
        <f>S1278*H1278</f>
        <v>0</v>
      </c>
      <c r="U1278" s="39"/>
      <c r="V1278" s="39"/>
      <c r="W1278" s="39"/>
      <c r="X1278" s="39"/>
      <c r="Y1278" s="39"/>
      <c r="Z1278" s="39"/>
      <c r="AA1278" s="39"/>
      <c r="AB1278" s="39"/>
      <c r="AC1278" s="39"/>
      <c r="AD1278" s="39"/>
      <c r="AE1278" s="39"/>
      <c r="AR1278" s="226" t="s">
        <v>347</v>
      </c>
      <c r="AT1278" s="226" t="s">
        <v>227</v>
      </c>
      <c r="AU1278" s="226" t="s">
        <v>78</v>
      </c>
      <c r="AY1278" s="18" t="s">
        <v>225</v>
      </c>
      <c r="BE1278" s="227">
        <f>IF(N1278="základní",J1278,0)</f>
        <v>0</v>
      </c>
      <c r="BF1278" s="227">
        <f>IF(N1278="snížená",J1278,0)</f>
        <v>0</v>
      </c>
      <c r="BG1278" s="227">
        <f>IF(N1278="zákl. přenesená",J1278,0)</f>
        <v>0</v>
      </c>
      <c r="BH1278" s="227">
        <f>IF(N1278="sníž. přenesená",J1278,0)</f>
        <v>0</v>
      </c>
      <c r="BI1278" s="227">
        <f>IF(N1278="nulová",J1278,0)</f>
        <v>0</v>
      </c>
      <c r="BJ1278" s="18" t="s">
        <v>76</v>
      </c>
      <c r="BK1278" s="227">
        <f>ROUND(I1278*H1278,2)</f>
        <v>0</v>
      </c>
      <c r="BL1278" s="18" t="s">
        <v>347</v>
      </c>
      <c r="BM1278" s="226" t="s">
        <v>1598</v>
      </c>
    </row>
    <row r="1279" s="2" customFormat="1">
      <c r="A1279" s="39"/>
      <c r="B1279" s="40"/>
      <c r="C1279" s="41"/>
      <c r="D1279" s="228" t="s">
        <v>234</v>
      </c>
      <c r="E1279" s="41"/>
      <c r="F1279" s="229" t="s">
        <v>1599</v>
      </c>
      <c r="G1279" s="41"/>
      <c r="H1279" s="41"/>
      <c r="I1279" s="230"/>
      <c r="J1279" s="41"/>
      <c r="K1279" s="41"/>
      <c r="L1279" s="45"/>
      <c r="M1279" s="231"/>
      <c r="N1279" s="232"/>
      <c r="O1279" s="85"/>
      <c r="P1279" s="85"/>
      <c r="Q1279" s="85"/>
      <c r="R1279" s="85"/>
      <c r="S1279" s="85"/>
      <c r="T1279" s="86"/>
      <c r="U1279" s="39"/>
      <c r="V1279" s="39"/>
      <c r="W1279" s="39"/>
      <c r="X1279" s="39"/>
      <c r="Y1279" s="39"/>
      <c r="Z1279" s="39"/>
      <c r="AA1279" s="39"/>
      <c r="AB1279" s="39"/>
      <c r="AC1279" s="39"/>
      <c r="AD1279" s="39"/>
      <c r="AE1279" s="39"/>
      <c r="AT1279" s="18" t="s">
        <v>234</v>
      </c>
      <c r="AU1279" s="18" t="s">
        <v>78</v>
      </c>
    </row>
    <row r="1280" s="2" customFormat="1" ht="16.5" customHeight="1">
      <c r="A1280" s="39"/>
      <c r="B1280" s="40"/>
      <c r="C1280" s="215" t="s">
        <v>1600</v>
      </c>
      <c r="D1280" s="215" t="s">
        <v>227</v>
      </c>
      <c r="E1280" s="216" t="s">
        <v>1601</v>
      </c>
      <c r="F1280" s="217" t="s">
        <v>1602</v>
      </c>
      <c r="G1280" s="218" t="s">
        <v>290</v>
      </c>
      <c r="H1280" s="219">
        <v>3</v>
      </c>
      <c r="I1280" s="220"/>
      <c r="J1280" s="221">
        <f>ROUND(I1280*H1280,2)</f>
        <v>0</v>
      </c>
      <c r="K1280" s="217" t="s">
        <v>249</v>
      </c>
      <c r="L1280" s="45"/>
      <c r="M1280" s="222" t="s">
        <v>19</v>
      </c>
      <c r="N1280" s="223" t="s">
        <v>40</v>
      </c>
      <c r="O1280" s="85"/>
      <c r="P1280" s="224">
        <f>O1280*H1280</f>
        <v>0</v>
      </c>
      <c r="Q1280" s="224">
        <v>0.00016699999999999999</v>
      </c>
      <c r="R1280" s="224">
        <f>Q1280*H1280</f>
        <v>0.00050099999999999993</v>
      </c>
      <c r="S1280" s="224">
        <v>0</v>
      </c>
      <c r="T1280" s="225">
        <f>S1280*H1280</f>
        <v>0</v>
      </c>
      <c r="U1280" s="39"/>
      <c r="V1280" s="39"/>
      <c r="W1280" s="39"/>
      <c r="X1280" s="39"/>
      <c r="Y1280" s="39"/>
      <c r="Z1280" s="39"/>
      <c r="AA1280" s="39"/>
      <c r="AB1280" s="39"/>
      <c r="AC1280" s="39"/>
      <c r="AD1280" s="39"/>
      <c r="AE1280" s="39"/>
      <c r="AR1280" s="226" t="s">
        <v>347</v>
      </c>
      <c r="AT1280" s="226" t="s">
        <v>227</v>
      </c>
      <c r="AU1280" s="226" t="s">
        <v>78</v>
      </c>
      <c r="AY1280" s="18" t="s">
        <v>225</v>
      </c>
      <c r="BE1280" s="227">
        <f>IF(N1280="základní",J1280,0)</f>
        <v>0</v>
      </c>
      <c r="BF1280" s="227">
        <f>IF(N1280="snížená",J1280,0)</f>
        <v>0</v>
      </c>
      <c r="BG1280" s="227">
        <f>IF(N1280="zákl. přenesená",J1280,0)</f>
        <v>0</v>
      </c>
      <c r="BH1280" s="227">
        <f>IF(N1280="sníž. přenesená",J1280,0)</f>
        <v>0</v>
      </c>
      <c r="BI1280" s="227">
        <f>IF(N1280="nulová",J1280,0)</f>
        <v>0</v>
      </c>
      <c r="BJ1280" s="18" t="s">
        <v>76</v>
      </c>
      <c r="BK1280" s="227">
        <f>ROUND(I1280*H1280,2)</f>
        <v>0</v>
      </c>
      <c r="BL1280" s="18" t="s">
        <v>347</v>
      </c>
      <c r="BM1280" s="226" t="s">
        <v>1603</v>
      </c>
    </row>
    <row r="1281" s="2" customFormat="1">
      <c r="A1281" s="39"/>
      <c r="B1281" s="40"/>
      <c r="C1281" s="41"/>
      <c r="D1281" s="228" t="s">
        <v>234</v>
      </c>
      <c r="E1281" s="41"/>
      <c r="F1281" s="229" t="s">
        <v>1604</v>
      </c>
      <c r="G1281" s="41"/>
      <c r="H1281" s="41"/>
      <c r="I1281" s="230"/>
      <c r="J1281" s="41"/>
      <c r="K1281" s="41"/>
      <c r="L1281" s="45"/>
      <c r="M1281" s="231"/>
      <c r="N1281" s="232"/>
      <c r="O1281" s="85"/>
      <c r="P1281" s="85"/>
      <c r="Q1281" s="85"/>
      <c r="R1281" s="85"/>
      <c r="S1281" s="85"/>
      <c r="T1281" s="86"/>
      <c r="U1281" s="39"/>
      <c r="V1281" s="39"/>
      <c r="W1281" s="39"/>
      <c r="X1281" s="39"/>
      <c r="Y1281" s="39"/>
      <c r="Z1281" s="39"/>
      <c r="AA1281" s="39"/>
      <c r="AB1281" s="39"/>
      <c r="AC1281" s="39"/>
      <c r="AD1281" s="39"/>
      <c r="AE1281" s="39"/>
      <c r="AT1281" s="18" t="s">
        <v>234</v>
      </c>
      <c r="AU1281" s="18" t="s">
        <v>78</v>
      </c>
    </row>
    <row r="1282" s="2" customFormat="1" ht="16.5" customHeight="1">
      <c r="A1282" s="39"/>
      <c r="B1282" s="40"/>
      <c r="C1282" s="215" t="s">
        <v>1605</v>
      </c>
      <c r="D1282" s="215" t="s">
        <v>227</v>
      </c>
      <c r="E1282" s="216" t="s">
        <v>1606</v>
      </c>
      <c r="F1282" s="217" t="s">
        <v>1607</v>
      </c>
      <c r="G1282" s="218" t="s">
        <v>290</v>
      </c>
      <c r="H1282" s="219">
        <v>3</v>
      </c>
      <c r="I1282" s="220"/>
      <c r="J1282" s="221">
        <f>ROUND(I1282*H1282,2)</f>
        <v>0</v>
      </c>
      <c r="K1282" s="217" t="s">
        <v>249</v>
      </c>
      <c r="L1282" s="45"/>
      <c r="M1282" s="222" t="s">
        <v>19</v>
      </c>
      <c r="N1282" s="223" t="s">
        <v>40</v>
      </c>
      <c r="O1282" s="85"/>
      <c r="P1282" s="224">
        <f>O1282*H1282</f>
        <v>0</v>
      </c>
      <c r="Q1282" s="224">
        <v>0.00016699999999999999</v>
      </c>
      <c r="R1282" s="224">
        <f>Q1282*H1282</f>
        <v>0.00050099999999999993</v>
      </c>
      <c r="S1282" s="224">
        <v>0</v>
      </c>
      <c r="T1282" s="225">
        <f>S1282*H1282</f>
        <v>0</v>
      </c>
      <c r="U1282" s="39"/>
      <c r="V1282" s="39"/>
      <c r="W1282" s="39"/>
      <c r="X1282" s="39"/>
      <c r="Y1282" s="39"/>
      <c r="Z1282" s="39"/>
      <c r="AA1282" s="39"/>
      <c r="AB1282" s="39"/>
      <c r="AC1282" s="39"/>
      <c r="AD1282" s="39"/>
      <c r="AE1282" s="39"/>
      <c r="AR1282" s="226" t="s">
        <v>347</v>
      </c>
      <c r="AT1282" s="226" t="s">
        <v>227</v>
      </c>
      <c r="AU1282" s="226" t="s">
        <v>78</v>
      </c>
      <c r="AY1282" s="18" t="s">
        <v>225</v>
      </c>
      <c r="BE1282" s="227">
        <f>IF(N1282="základní",J1282,0)</f>
        <v>0</v>
      </c>
      <c r="BF1282" s="227">
        <f>IF(N1282="snížená",J1282,0)</f>
        <v>0</v>
      </c>
      <c r="BG1282" s="227">
        <f>IF(N1282="zákl. přenesená",J1282,0)</f>
        <v>0</v>
      </c>
      <c r="BH1282" s="227">
        <f>IF(N1282="sníž. přenesená",J1282,0)</f>
        <v>0</v>
      </c>
      <c r="BI1282" s="227">
        <f>IF(N1282="nulová",J1282,0)</f>
        <v>0</v>
      </c>
      <c r="BJ1282" s="18" t="s">
        <v>76</v>
      </c>
      <c r="BK1282" s="227">
        <f>ROUND(I1282*H1282,2)</f>
        <v>0</v>
      </c>
      <c r="BL1282" s="18" t="s">
        <v>347</v>
      </c>
      <c r="BM1282" s="226" t="s">
        <v>1608</v>
      </c>
    </row>
    <row r="1283" s="2" customFormat="1">
      <c r="A1283" s="39"/>
      <c r="B1283" s="40"/>
      <c r="C1283" s="41"/>
      <c r="D1283" s="228" t="s">
        <v>234</v>
      </c>
      <c r="E1283" s="41"/>
      <c r="F1283" s="229" t="s">
        <v>1609</v>
      </c>
      <c r="G1283" s="41"/>
      <c r="H1283" s="41"/>
      <c r="I1283" s="230"/>
      <c r="J1283" s="41"/>
      <c r="K1283" s="41"/>
      <c r="L1283" s="45"/>
      <c r="M1283" s="231"/>
      <c r="N1283" s="232"/>
      <c r="O1283" s="85"/>
      <c r="P1283" s="85"/>
      <c r="Q1283" s="85"/>
      <c r="R1283" s="85"/>
      <c r="S1283" s="85"/>
      <c r="T1283" s="86"/>
      <c r="U1283" s="39"/>
      <c r="V1283" s="39"/>
      <c r="W1283" s="39"/>
      <c r="X1283" s="39"/>
      <c r="Y1283" s="39"/>
      <c r="Z1283" s="39"/>
      <c r="AA1283" s="39"/>
      <c r="AB1283" s="39"/>
      <c r="AC1283" s="39"/>
      <c r="AD1283" s="39"/>
      <c r="AE1283" s="39"/>
      <c r="AT1283" s="18" t="s">
        <v>234</v>
      </c>
      <c r="AU1283" s="18" t="s">
        <v>78</v>
      </c>
    </row>
    <row r="1284" s="2" customFormat="1" ht="16.5" customHeight="1">
      <c r="A1284" s="39"/>
      <c r="B1284" s="40"/>
      <c r="C1284" s="215" t="s">
        <v>1610</v>
      </c>
      <c r="D1284" s="215" t="s">
        <v>227</v>
      </c>
      <c r="E1284" s="216" t="s">
        <v>1611</v>
      </c>
      <c r="F1284" s="217" t="s">
        <v>1612</v>
      </c>
      <c r="G1284" s="218" t="s">
        <v>290</v>
      </c>
      <c r="H1284" s="219">
        <v>3</v>
      </c>
      <c r="I1284" s="220"/>
      <c r="J1284" s="221">
        <f>ROUND(I1284*H1284,2)</f>
        <v>0</v>
      </c>
      <c r="K1284" s="217" t="s">
        <v>249</v>
      </c>
      <c r="L1284" s="45"/>
      <c r="M1284" s="222" t="s">
        <v>19</v>
      </c>
      <c r="N1284" s="223" t="s">
        <v>40</v>
      </c>
      <c r="O1284" s="85"/>
      <c r="P1284" s="224">
        <f>O1284*H1284</f>
        <v>0</v>
      </c>
      <c r="Q1284" s="224">
        <v>0.00016699999999999999</v>
      </c>
      <c r="R1284" s="224">
        <f>Q1284*H1284</f>
        <v>0.00050099999999999993</v>
      </c>
      <c r="S1284" s="224">
        <v>0</v>
      </c>
      <c r="T1284" s="225">
        <f>S1284*H1284</f>
        <v>0</v>
      </c>
      <c r="U1284" s="39"/>
      <c r="V1284" s="39"/>
      <c r="W1284" s="39"/>
      <c r="X1284" s="39"/>
      <c r="Y1284" s="39"/>
      <c r="Z1284" s="39"/>
      <c r="AA1284" s="39"/>
      <c r="AB1284" s="39"/>
      <c r="AC1284" s="39"/>
      <c r="AD1284" s="39"/>
      <c r="AE1284" s="39"/>
      <c r="AR1284" s="226" t="s">
        <v>347</v>
      </c>
      <c r="AT1284" s="226" t="s">
        <v>227</v>
      </c>
      <c r="AU1284" s="226" t="s">
        <v>78</v>
      </c>
      <c r="AY1284" s="18" t="s">
        <v>225</v>
      </c>
      <c r="BE1284" s="227">
        <f>IF(N1284="základní",J1284,0)</f>
        <v>0</v>
      </c>
      <c r="BF1284" s="227">
        <f>IF(N1284="snížená",J1284,0)</f>
        <v>0</v>
      </c>
      <c r="BG1284" s="227">
        <f>IF(N1284="zákl. přenesená",J1284,0)</f>
        <v>0</v>
      </c>
      <c r="BH1284" s="227">
        <f>IF(N1284="sníž. přenesená",J1284,0)</f>
        <v>0</v>
      </c>
      <c r="BI1284" s="227">
        <f>IF(N1284="nulová",J1284,0)</f>
        <v>0</v>
      </c>
      <c r="BJ1284" s="18" t="s">
        <v>76</v>
      </c>
      <c r="BK1284" s="227">
        <f>ROUND(I1284*H1284,2)</f>
        <v>0</v>
      </c>
      <c r="BL1284" s="18" t="s">
        <v>347</v>
      </c>
      <c r="BM1284" s="226" t="s">
        <v>1613</v>
      </c>
    </row>
    <row r="1285" s="2" customFormat="1">
      <c r="A1285" s="39"/>
      <c r="B1285" s="40"/>
      <c r="C1285" s="41"/>
      <c r="D1285" s="228" t="s">
        <v>234</v>
      </c>
      <c r="E1285" s="41"/>
      <c r="F1285" s="229" t="s">
        <v>1614</v>
      </c>
      <c r="G1285" s="41"/>
      <c r="H1285" s="41"/>
      <c r="I1285" s="230"/>
      <c r="J1285" s="41"/>
      <c r="K1285" s="41"/>
      <c r="L1285" s="45"/>
      <c r="M1285" s="231"/>
      <c r="N1285" s="232"/>
      <c r="O1285" s="85"/>
      <c r="P1285" s="85"/>
      <c r="Q1285" s="85"/>
      <c r="R1285" s="85"/>
      <c r="S1285" s="85"/>
      <c r="T1285" s="86"/>
      <c r="U1285" s="39"/>
      <c r="V1285" s="39"/>
      <c r="W1285" s="39"/>
      <c r="X1285" s="39"/>
      <c r="Y1285" s="39"/>
      <c r="Z1285" s="39"/>
      <c r="AA1285" s="39"/>
      <c r="AB1285" s="39"/>
      <c r="AC1285" s="39"/>
      <c r="AD1285" s="39"/>
      <c r="AE1285" s="39"/>
      <c r="AT1285" s="18" t="s">
        <v>234</v>
      </c>
      <c r="AU1285" s="18" t="s">
        <v>78</v>
      </c>
    </row>
    <row r="1286" s="12" customFormat="1" ht="22.8" customHeight="1">
      <c r="A1286" s="12"/>
      <c r="B1286" s="199"/>
      <c r="C1286" s="200"/>
      <c r="D1286" s="201" t="s">
        <v>68</v>
      </c>
      <c r="E1286" s="213" t="s">
        <v>1615</v>
      </c>
      <c r="F1286" s="213" t="s">
        <v>1616</v>
      </c>
      <c r="G1286" s="200"/>
      <c r="H1286" s="200"/>
      <c r="I1286" s="203"/>
      <c r="J1286" s="214">
        <f>BK1286</f>
        <v>0</v>
      </c>
      <c r="K1286" s="200"/>
      <c r="L1286" s="205"/>
      <c r="M1286" s="206"/>
      <c r="N1286" s="207"/>
      <c r="O1286" s="207"/>
      <c r="P1286" s="208">
        <f>SUM(P1287:P1289)</f>
        <v>0</v>
      </c>
      <c r="Q1286" s="207"/>
      <c r="R1286" s="208">
        <f>SUM(R1287:R1289)</f>
        <v>6.2500000000000001E-05</v>
      </c>
      <c r="S1286" s="207"/>
      <c r="T1286" s="209">
        <f>SUM(T1287:T1289)</f>
        <v>0</v>
      </c>
      <c r="U1286" s="12"/>
      <c r="V1286" s="12"/>
      <c r="W1286" s="12"/>
      <c r="X1286" s="12"/>
      <c r="Y1286" s="12"/>
      <c r="Z1286" s="12"/>
      <c r="AA1286" s="12"/>
      <c r="AB1286" s="12"/>
      <c r="AC1286" s="12"/>
      <c r="AD1286" s="12"/>
      <c r="AE1286" s="12"/>
      <c r="AR1286" s="210" t="s">
        <v>78</v>
      </c>
      <c r="AT1286" s="211" t="s">
        <v>68</v>
      </c>
      <c r="AU1286" s="211" t="s">
        <v>76</v>
      </c>
      <c r="AY1286" s="210" t="s">
        <v>225</v>
      </c>
      <c r="BK1286" s="212">
        <f>SUM(BK1287:BK1289)</f>
        <v>0</v>
      </c>
    </row>
    <row r="1287" s="2" customFormat="1" ht="16.5" customHeight="1">
      <c r="A1287" s="39"/>
      <c r="B1287" s="40"/>
      <c r="C1287" s="215" t="s">
        <v>1617</v>
      </c>
      <c r="D1287" s="215" t="s">
        <v>227</v>
      </c>
      <c r="E1287" s="216" t="s">
        <v>1618</v>
      </c>
      <c r="F1287" s="217" t="s">
        <v>1619</v>
      </c>
      <c r="G1287" s="218" t="s">
        <v>290</v>
      </c>
      <c r="H1287" s="219">
        <v>10</v>
      </c>
      <c r="I1287" s="220"/>
      <c r="J1287" s="221">
        <f>ROUND(I1287*H1287,2)</f>
        <v>0</v>
      </c>
      <c r="K1287" s="217" t="s">
        <v>249</v>
      </c>
      <c r="L1287" s="45"/>
      <c r="M1287" s="222" t="s">
        <v>19</v>
      </c>
      <c r="N1287" s="223" t="s">
        <v>40</v>
      </c>
      <c r="O1287" s="85"/>
      <c r="P1287" s="224">
        <f>O1287*H1287</f>
        <v>0</v>
      </c>
      <c r="Q1287" s="224">
        <v>6.2500000000000003E-06</v>
      </c>
      <c r="R1287" s="224">
        <f>Q1287*H1287</f>
        <v>6.2500000000000001E-05</v>
      </c>
      <c r="S1287" s="224">
        <v>0</v>
      </c>
      <c r="T1287" s="225">
        <f>S1287*H1287</f>
        <v>0</v>
      </c>
      <c r="U1287" s="39"/>
      <c r="V1287" s="39"/>
      <c r="W1287" s="39"/>
      <c r="X1287" s="39"/>
      <c r="Y1287" s="39"/>
      <c r="Z1287" s="39"/>
      <c r="AA1287" s="39"/>
      <c r="AB1287" s="39"/>
      <c r="AC1287" s="39"/>
      <c r="AD1287" s="39"/>
      <c r="AE1287" s="39"/>
      <c r="AR1287" s="226" t="s">
        <v>232</v>
      </c>
      <c r="AT1287" s="226" t="s">
        <v>227</v>
      </c>
      <c r="AU1287" s="226" t="s">
        <v>78</v>
      </c>
      <c r="AY1287" s="18" t="s">
        <v>225</v>
      </c>
      <c r="BE1287" s="227">
        <f>IF(N1287="základní",J1287,0)</f>
        <v>0</v>
      </c>
      <c r="BF1287" s="227">
        <f>IF(N1287="snížená",J1287,0)</f>
        <v>0</v>
      </c>
      <c r="BG1287" s="227">
        <f>IF(N1287="zákl. přenesená",J1287,0)</f>
        <v>0</v>
      </c>
      <c r="BH1287" s="227">
        <f>IF(N1287="sníž. přenesená",J1287,0)</f>
        <v>0</v>
      </c>
      <c r="BI1287" s="227">
        <f>IF(N1287="nulová",J1287,0)</f>
        <v>0</v>
      </c>
      <c r="BJ1287" s="18" t="s">
        <v>76</v>
      </c>
      <c r="BK1287" s="227">
        <f>ROUND(I1287*H1287,2)</f>
        <v>0</v>
      </c>
      <c r="BL1287" s="18" t="s">
        <v>232</v>
      </c>
      <c r="BM1287" s="226" t="s">
        <v>1620</v>
      </c>
    </row>
    <row r="1288" s="2" customFormat="1">
      <c r="A1288" s="39"/>
      <c r="B1288" s="40"/>
      <c r="C1288" s="41"/>
      <c r="D1288" s="228" t="s">
        <v>234</v>
      </c>
      <c r="E1288" s="41"/>
      <c r="F1288" s="229" t="s">
        <v>1621</v>
      </c>
      <c r="G1288" s="41"/>
      <c r="H1288" s="41"/>
      <c r="I1288" s="230"/>
      <c r="J1288" s="41"/>
      <c r="K1288" s="41"/>
      <c r="L1288" s="45"/>
      <c r="M1288" s="231"/>
      <c r="N1288" s="232"/>
      <c r="O1288" s="85"/>
      <c r="P1288" s="85"/>
      <c r="Q1288" s="85"/>
      <c r="R1288" s="85"/>
      <c r="S1288" s="85"/>
      <c r="T1288" s="86"/>
      <c r="U1288" s="39"/>
      <c r="V1288" s="39"/>
      <c r="W1288" s="39"/>
      <c r="X1288" s="39"/>
      <c r="Y1288" s="39"/>
      <c r="Z1288" s="39"/>
      <c r="AA1288" s="39"/>
      <c r="AB1288" s="39"/>
      <c r="AC1288" s="39"/>
      <c r="AD1288" s="39"/>
      <c r="AE1288" s="39"/>
      <c r="AT1288" s="18" t="s">
        <v>234</v>
      </c>
      <c r="AU1288" s="18" t="s">
        <v>78</v>
      </c>
    </row>
    <row r="1289" s="14" customFormat="1">
      <c r="A1289" s="14"/>
      <c r="B1289" s="245"/>
      <c r="C1289" s="246"/>
      <c r="D1289" s="233" t="s">
        <v>238</v>
      </c>
      <c r="E1289" s="247" t="s">
        <v>19</v>
      </c>
      <c r="F1289" s="248" t="s">
        <v>159</v>
      </c>
      <c r="G1289" s="246"/>
      <c r="H1289" s="249">
        <v>10</v>
      </c>
      <c r="I1289" s="250"/>
      <c r="J1289" s="246"/>
      <c r="K1289" s="246"/>
      <c r="L1289" s="251"/>
      <c r="M1289" s="288"/>
      <c r="N1289" s="289"/>
      <c r="O1289" s="289"/>
      <c r="P1289" s="289"/>
      <c r="Q1289" s="289"/>
      <c r="R1289" s="289"/>
      <c r="S1289" s="289"/>
      <c r="T1289" s="290"/>
      <c r="U1289" s="14"/>
      <c r="V1289" s="14"/>
      <c r="W1289" s="14"/>
      <c r="X1289" s="14"/>
      <c r="Y1289" s="14"/>
      <c r="Z1289" s="14"/>
      <c r="AA1289" s="14"/>
      <c r="AB1289" s="14"/>
      <c r="AC1289" s="14"/>
      <c r="AD1289" s="14"/>
      <c r="AE1289" s="14"/>
      <c r="AT1289" s="255" t="s">
        <v>238</v>
      </c>
      <c r="AU1289" s="255" t="s">
        <v>78</v>
      </c>
      <c r="AV1289" s="14" t="s">
        <v>78</v>
      </c>
      <c r="AW1289" s="14" t="s">
        <v>31</v>
      </c>
      <c r="AX1289" s="14" t="s">
        <v>76</v>
      </c>
      <c r="AY1289" s="255" t="s">
        <v>225</v>
      </c>
    </row>
    <row r="1290" s="2" customFormat="1" ht="6.96" customHeight="1">
      <c r="A1290" s="39"/>
      <c r="B1290" s="60"/>
      <c r="C1290" s="61"/>
      <c r="D1290" s="61"/>
      <c r="E1290" s="61"/>
      <c r="F1290" s="61"/>
      <c r="G1290" s="61"/>
      <c r="H1290" s="61"/>
      <c r="I1290" s="61"/>
      <c r="J1290" s="61"/>
      <c r="K1290" s="61"/>
      <c r="L1290" s="45"/>
      <c r="M1290" s="39"/>
      <c r="O1290" s="39"/>
      <c r="P1290" s="39"/>
      <c r="Q1290" s="39"/>
      <c r="R1290" s="39"/>
      <c r="S1290" s="39"/>
      <c r="T1290" s="39"/>
      <c r="U1290" s="39"/>
      <c r="V1290" s="39"/>
      <c r="W1290" s="39"/>
      <c r="X1290" s="39"/>
      <c r="Y1290" s="39"/>
      <c r="Z1290" s="39"/>
      <c r="AA1290" s="39"/>
      <c r="AB1290" s="39"/>
      <c r="AC1290" s="39"/>
      <c r="AD1290" s="39"/>
      <c r="AE1290" s="39"/>
    </row>
  </sheetData>
  <sheetProtection sheet="1" autoFilter="0" formatColumns="0" formatRows="0" objects="1" scenarios="1" spinCount="100000" saltValue="ZVXveFfkCLb2Cia+p4qmJDn+5upQCOAq+i9EP3dDH7aS8HD8kP2Z4k74zLp86hHKMl2v8xcB7W8bzIMVbmykyw==" hashValue="4khBypyx4RqzIVYuYTH+ESUIsz+moyeg2zrX2/BS+bCF//TTGEb6JP3yQXvMKvekbU9Vk3q5MVFc08XgKGozyA==" algorithmName="SHA-512" password="CC35"/>
  <autoFilter ref="C109:K1289"/>
  <mergeCells count="12">
    <mergeCell ref="E7:H7"/>
    <mergeCell ref="E9:H9"/>
    <mergeCell ref="E11:H11"/>
    <mergeCell ref="E20:H20"/>
    <mergeCell ref="E29:H29"/>
    <mergeCell ref="E50:H50"/>
    <mergeCell ref="E52:H52"/>
    <mergeCell ref="E54:H54"/>
    <mergeCell ref="E98:H98"/>
    <mergeCell ref="E100:H100"/>
    <mergeCell ref="E102:H102"/>
    <mergeCell ref="L2:V2"/>
  </mergeCells>
  <hyperlinks>
    <hyperlink ref="F114" r:id="rId1" display="https://podminky.urs.cz/item/CS_URS_2021_01/132212111"/>
    <hyperlink ref="F126" r:id="rId2" display="https://podminky.urs.cz/item/CS_URS_2023_01/175111201"/>
    <hyperlink ref="F136" r:id="rId3" display="https://podminky.urs.cz/item/CS_URS_2023_01/162351104"/>
    <hyperlink ref="F140" r:id="rId4" display="https://podminky.urs.cz/item/CS_URS_2023_01/162751119"/>
    <hyperlink ref="F146" r:id="rId5" display="https://podminky.urs.cz/item/CS_URS_2023_01/167111101"/>
    <hyperlink ref="F150" r:id="rId6" display="https://podminky.urs.cz/item/CS_URS_2023_01/171201231"/>
    <hyperlink ref="F154" r:id="rId7" display="https://podminky.urs.cz/item/CS_URS_2023_01/182311123"/>
    <hyperlink ref="F163" r:id="rId8" display="https://podminky.urs.cz/item/CS_URS_2023_01/211971121"/>
    <hyperlink ref="F172" r:id="rId9" display="https://podminky.urs.cz/item/CS_URS_2023_01/212572111"/>
    <hyperlink ref="F177" r:id="rId10" display="https://podminky.urs.cz/item/CS_URS_2023_01/212755214"/>
    <hyperlink ref="F183" r:id="rId11" display="https://podminky.urs.cz/item/CS_URS_2023_01/319201321"/>
    <hyperlink ref="F190" r:id="rId12" display="https://podminky.urs.cz/item/CS_URS_2023_01/319202114"/>
    <hyperlink ref="F196" r:id="rId13" display="https://podminky.urs.cz/item/CS_URS_2023_01/342272245"/>
    <hyperlink ref="F216" r:id="rId14" display="https://podminky.urs.cz/item/CS_URS_2023_01/612822011"/>
    <hyperlink ref="F221" r:id="rId15" display="https://podminky.urs.cz/item/CS_URS_2023_01/612822021"/>
    <hyperlink ref="F226" r:id="rId16" display="https://podminky.urs.cz/item/CS_URS_2023_01/619315131"/>
    <hyperlink ref="F236" r:id="rId17" display="https://podminky.urs.cz/item/CS_URS_2023_01/619991001"/>
    <hyperlink ref="F244" r:id="rId18" display="https://podminky.urs.cz/item/CS_URS_2023_01/631311122"/>
    <hyperlink ref="F250" r:id="rId19" display="https://podminky.urs.cz/item/CS_URS_2023_01/631319012"/>
    <hyperlink ref="F254" r:id="rId20" display="https://podminky.urs.cz/item/CS_URS_2023_01/631319196"/>
    <hyperlink ref="F258" r:id="rId21" display="https://podminky.urs.cz/item/CS_URS_2023_01/713121111"/>
    <hyperlink ref="F267" r:id="rId22" display="https://podminky.urs.cz/item/CS_URS_2023_01/622325103"/>
    <hyperlink ref="F272" r:id="rId23" display="https://podminky.urs.cz/item/CS_URS_2023_01/622325109"/>
    <hyperlink ref="F277" r:id="rId24" display="https://podminky.urs.cz/item/CS_URS_2023_01/629991012"/>
    <hyperlink ref="F283" r:id="rId25" display="https://podminky.urs.cz/item/CS_URS_2023_01/629995101"/>
    <hyperlink ref="F288" r:id="rId26" display="https://podminky.urs.cz/item/CS_URS_2023_01/622131121"/>
    <hyperlink ref="F295" r:id="rId27" display="https://podminky.urs.cz/item/CS_URS_2023_01/713131141"/>
    <hyperlink ref="F304" r:id="rId28" display="https://podminky.urs.cz/item/CS_URS_2023_01/622211021"/>
    <hyperlink ref="F352" r:id="rId29" display="https://podminky.urs.cz/item/CS_URS_2023_01/622211031"/>
    <hyperlink ref="F398" r:id="rId30" display="https://podminky.urs.cz/item/CS_URS_2023_01/622212051"/>
    <hyperlink ref="F460" r:id="rId31" display="https://podminky.urs.cz/item/CS_URS_2023_01/621251101"/>
    <hyperlink ref="F467" r:id="rId32" display="https://podminky.urs.cz/item/CS_URS_2023_01/621211011"/>
    <hyperlink ref="F478" r:id="rId33" display="https://podminky.urs.cz/item/CS_URS_2023_01/622211011"/>
    <hyperlink ref="F494" r:id="rId34" display="https://podminky.urs.cz/item/CS_URS_2023_01/622252002"/>
    <hyperlink ref="F568" r:id="rId35" display="https://podminky.urs.cz/item/CS_URS_2023_01/622143004"/>
    <hyperlink ref="F585" r:id="rId36" display="https://podminky.urs.cz/item/CS_URS_2021_01/621531021"/>
    <hyperlink ref="F591" r:id="rId37" display="https://podminky.urs.cz/item/CS_URS_2021_01/622531021"/>
    <hyperlink ref="F598" r:id="rId38" display="https://podminky.urs.cz/item/CS_URS_2021_01/622511111"/>
    <hyperlink ref="F602" r:id="rId39" display="https://podminky.urs.cz/item/CS_URS_2023_01/776121111"/>
    <hyperlink ref="F610" r:id="rId40" display="https://podminky.urs.cz/item/CS_URS_2023_01/632451031"/>
    <hyperlink ref="F620" r:id="rId41" display="https://podminky.urs.cz/item/CS_URS_2023_01/637211122"/>
    <hyperlink ref="F626" r:id="rId42" display="https://podminky.urs.cz/item/CS_URS_2023_01/941311111"/>
    <hyperlink ref="F638" r:id="rId43" display="https://podminky.urs.cz/item/CS_URS_2023_01/941311211"/>
    <hyperlink ref="F643" r:id="rId44" display="https://podminky.urs.cz/item/CS_URS_2023_01/941311811"/>
    <hyperlink ref="F648" r:id="rId45" display="https://podminky.urs.cz/item/CS_URS_2023_01/952905211"/>
    <hyperlink ref="F654" r:id="rId46" display="https://podminky.urs.cz/item/CS_URS_2023_01/978013191"/>
    <hyperlink ref="F661" r:id="rId47" display="https://podminky.urs.cz/item/CS_URS_2023_01/978015371"/>
    <hyperlink ref="F667" r:id="rId48" display="https://podminky.urs.cz/item/CS_URS_2023_01/997013212"/>
    <hyperlink ref="F670" r:id="rId49" display="https://podminky.urs.cz/item/CS_URS_2023_01/997013511"/>
    <hyperlink ref="F673" r:id="rId50" display="https://podminky.urs.cz/item/CS_URS_2023_01/997013509"/>
    <hyperlink ref="F678" r:id="rId51" display="https://podminky.urs.cz/item/CS_URS_2023_01/997013601"/>
    <hyperlink ref="F681" r:id="rId52" display="https://podminky.urs.cz/item/CS_URS_2023_01/997013603"/>
    <hyperlink ref="F684" r:id="rId53" display="https://podminky.urs.cz/item/CS_URS_2023_01/997013631"/>
    <hyperlink ref="F688" r:id="rId54" display="https://podminky.urs.cz/item/CS_URS_2023_01/998018002"/>
    <hyperlink ref="F693" r:id="rId55" display="https://podminky.urs.cz/item/CS_URS_2023_01/711161112"/>
    <hyperlink ref="F697" r:id="rId56" display="https://podminky.urs.cz/item/CS_URS_2023_01/711161384"/>
    <hyperlink ref="F700" r:id="rId57" display="https://podminky.urs.cz/item/CS_URS_2023_01/711192102"/>
    <hyperlink ref="F709" r:id="rId58" display="https://podminky.urs.cz/item/CS_URS_2023_01/998711102"/>
    <hyperlink ref="F712" r:id="rId59" display="https://podminky.urs.cz/item/CS_URS_2023_01/998711181"/>
    <hyperlink ref="F716" r:id="rId60" display="https://podminky.urs.cz/item/CS_URS_2023_01/712311101"/>
    <hyperlink ref="F726" r:id="rId61" display="https://podminky.urs.cz/item/CS_URS_2023_01/712341559"/>
    <hyperlink ref="F733" r:id="rId62" display="https://podminky.urs.cz/item/CS_URS_2023_01/712363005"/>
    <hyperlink ref="F744" r:id="rId63" display="https://podminky.urs.cz/item/CS_URS_2023_01/712363354"/>
    <hyperlink ref="F753" r:id="rId64" display="https://podminky.urs.cz/item/CS_URS_2023_01/712363362"/>
    <hyperlink ref="F762" r:id="rId65" display="https://podminky.urs.cz/item/CS_URS_2023_01/712363372"/>
    <hyperlink ref="F772" r:id="rId66" display="https://podminky.urs.cz/item/CS_URS_2023_01/712363384"/>
    <hyperlink ref="F783" r:id="rId67" display="https://podminky.urs.cz/item/CS_URS_2023_01/712363385"/>
    <hyperlink ref="F786" r:id="rId68" display="https://podminky.urs.cz/item/CS_URS_2023_01/712363544"/>
    <hyperlink ref="F792" r:id="rId69" display="https://podminky.urs.cz/item/CS_URS_2023_01/712363545"/>
    <hyperlink ref="F811" r:id="rId70" display="https://podminky.urs.cz/item/CS_URS_2023_01/712363546"/>
    <hyperlink ref="F840" r:id="rId71" display="https://podminky.urs.cz/item/CS_URS_2023_01/712363352"/>
    <hyperlink ref="F849" r:id="rId72" display="https://podminky.urs.cz/item/CS_URS_2023_01/712363353"/>
    <hyperlink ref="F858" r:id="rId73" display="https://podminky.urs.cz/item/CS_URS_2023_01/712391171"/>
    <hyperlink ref="F873" r:id="rId74" display="https://podminky.urs.cz/item/CS_URS_2023_01/998712102"/>
    <hyperlink ref="F876" r:id="rId75" display="https://podminky.urs.cz/item/CS_URS_2023_01/998712181"/>
    <hyperlink ref="F880" r:id="rId76" display="https://podminky.urs.cz/item/CS_URS_2023_01/713131143"/>
    <hyperlink ref="F887" r:id="rId77" display="https://podminky.urs.cz/item/CS_URS_2023_01/713141152"/>
    <hyperlink ref="F900" r:id="rId78" display="https://podminky.urs.cz/item/CS_URS_2023_01/713141358"/>
    <hyperlink ref="F903" r:id="rId79" display="https://podminky.urs.cz/item/CS_URS_2023_01/998713102"/>
    <hyperlink ref="F906" r:id="rId80" display="https://podminky.urs.cz/item/CS_URS_2023_01/998713181"/>
    <hyperlink ref="F910" r:id="rId81" display="https://podminky.urs.cz/item/CS_URS_2023_01/721241102"/>
    <hyperlink ref="F913" r:id="rId82" display="https://podminky.urs.cz/item/CS_URS_2023_01/741410021"/>
    <hyperlink ref="F919" r:id="rId83" display="https://podminky.urs.cz/item/CS_URS_2023_01/741420001"/>
    <hyperlink ref="F939" r:id="rId84" display="https://podminky.urs.cz/item/CS_URS_2023_01/741420101"/>
    <hyperlink ref="F944" r:id="rId85" display="https://podminky.urs.cz/item/CS_URS_2023_01/741421813"/>
    <hyperlink ref="F947" r:id="rId86" display="https://podminky.urs.cz/item/CS_URS_2023_01/741421823"/>
    <hyperlink ref="F950" r:id="rId87" display="https://podminky.urs.cz/item/CS_URS_2023_01/741421843"/>
    <hyperlink ref="F952" r:id="rId88" display="https://podminky.urs.cz/item/CS_URS_2023_01/741421855"/>
    <hyperlink ref="F954" r:id="rId89" display="https://podminky.urs.cz/item/CS_URS_2023_01/741421871"/>
    <hyperlink ref="F957" r:id="rId90" display="https://podminky.urs.cz/item/CS_URS_2023_01/762361313"/>
    <hyperlink ref="F977" r:id="rId91" display="https://podminky.urs.cz/item/CS_URS_2023_01/764001801"/>
    <hyperlink ref="F990" r:id="rId92" display="https://podminky.urs.cz/item/CS_URS_2023_01/764001821"/>
    <hyperlink ref="F998" r:id="rId93" display="https://podminky.urs.cz/item/CS_URS_2023_01/764002801"/>
    <hyperlink ref="F1002" r:id="rId94" display="https://podminky.urs.cz/item/CS_URS_2023_01/764002811"/>
    <hyperlink ref="F1011" r:id="rId95" display="https://podminky.urs.cz/item/CS_URS_2023_01/764002841"/>
    <hyperlink ref="F1020" r:id="rId96" display="https://podminky.urs.cz/item/CS_URS_2023_01/764002851"/>
    <hyperlink ref="F1023" r:id="rId97" display="https://podminky.urs.cz/item/CS_URS_2023_01/764002871"/>
    <hyperlink ref="F1030" r:id="rId98" display="https://podminky.urs.cz/item/CS_URS_2023_01/764004801"/>
    <hyperlink ref="F1039" r:id="rId99" display="https://podminky.urs.cz/item/CS_URS_2023_01/764004861"/>
    <hyperlink ref="F1048" r:id="rId100" display="https://podminky.urs.cz/item/CS_URS_2023_01/764002851"/>
    <hyperlink ref="F1053" r:id="rId101" display="https://podminky.urs.cz/item/CS_URS_2023_01/764011405"/>
    <hyperlink ref="F1062" r:id="rId102" display="https://podminky.urs.cz/item/CS_URS_2023_01/764011445"/>
    <hyperlink ref="F1068" r:id="rId103" display="https://podminky.urs.cz/item/CS_URS_2023_01/764111671"/>
    <hyperlink ref="F1072" r:id="rId104" display="https://podminky.urs.cz/item/CS_URS_2023_01/764111691"/>
    <hyperlink ref="F1079" r:id="rId105" display="https://podminky.urs.cz/item/CS_URS_2023_01/765191023"/>
    <hyperlink ref="F1086" r:id="rId106" display="https://podminky.urs.cz/item/CS_URS_2023_01/764212634"/>
    <hyperlink ref="F1097" r:id="rId107" display="https://podminky.urs.cz/item/CS_URS_2023_01/764212664"/>
    <hyperlink ref="F1102" r:id="rId108" display="https://podminky.urs.cz/item/CS_URS_2023_01/764311615"/>
    <hyperlink ref="F1111" r:id="rId109" display="https://podminky.urs.cz/item/CS_URS_2023_01/764226445"/>
    <hyperlink ref="F1116" r:id="rId110" display="https://podminky.urs.cz/item/CS_URS_2023_01/764226465"/>
    <hyperlink ref="F1137" r:id="rId111" display="https://podminky.urs.cz/item/CS_URS_2023_01/764242405"/>
    <hyperlink ref="F1142" r:id="rId112" display="https://podminky.urs.cz/item/CS_URS_2023_01/764511403"/>
    <hyperlink ref="F1149" r:id="rId113" display="https://podminky.urs.cz/item/CS_URS_2023_01/764511404"/>
    <hyperlink ref="F1156" r:id="rId114" display="https://podminky.urs.cz/item/CS_URS_2023_01/764511443"/>
    <hyperlink ref="F1161" r:id="rId115" display="https://podminky.urs.cz/item/CS_URS_2023_01/764511444"/>
    <hyperlink ref="F1168" r:id="rId116" display="https://podminky.urs.cz/item/CS_URS_2023_01/764518421"/>
    <hyperlink ref="F1175" r:id="rId117" display="https://podminky.urs.cz/item/CS_URS_2023_01/764518422"/>
    <hyperlink ref="F1184" r:id="rId118" display="https://podminky.urs.cz/item/CS_URS_2023_01/998764102"/>
    <hyperlink ref="F1187" r:id="rId119" display="https://podminky.urs.cz/item/CS_URS_2023_01/998764181"/>
    <hyperlink ref="F1191" r:id="rId120" display="https://podminky.urs.cz/item/CS_URS_2023_01/767832102"/>
    <hyperlink ref="F1194" r:id="rId121" display="https://podminky.urs.cz/item/CS_URS_2023_01/998767102"/>
    <hyperlink ref="F1196" r:id="rId122" display="https://podminky.urs.cz/item/CS_URS_2023_01/998767181"/>
    <hyperlink ref="F1199" r:id="rId123" display="https://podminky.urs.cz/item/CS_URS_2023_01/771111011"/>
    <hyperlink ref="F1203" r:id="rId124" display="https://podminky.urs.cz/item/CS_URS_2023_01/771111012"/>
    <hyperlink ref="F1207" r:id="rId125" display="https://podminky.urs.cz/item/CS_URS_2023_01/771121011"/>
    <hyperlink ref="F1213" r:id="rId126" display="https://podminky.urs.cz/item/CS_URS_2023_01/771274123"/>
    <hyperlink ref="F1220" r:id="rId127" display="https://podminky.urs.cz/item/CS_URS_2023_01/771274242"/>
    <hyperlink ref="F1226" r:id="rId128" display="https://podminky.urs.cz/item/CS_URS_2023_01/771574375"/>
    <hyperlink ref="F1235" r:id="rId129" display="https://podminky.urs.cz/item/CS_URS_2023_01/771577124"/>
    <hyperlink ref="F1239" r:id="rId130" display="https://podminky.urs.cz/item/CS_URS_2023_01/998771102"/>
    <hyperlink ref="F1242" r:id="rId131" display="https://podminky.urs.cz/item/CS_URS_2023_01/998771181"/>
    <hyperlink ref="F1246" r:id="rId132" display="https://podminky.urs.cz/item/CS_URS_2023_01/777131101"/>
    <hyperlink ref="F1249" r:id="rId133" display="https://podminky.urs.cz/item/CS_URS_2023_01/777211111"/>
    <hyperlink ref="F1258" r:id="rId134" display="https://podminky.urs.cz/item/CS_URS_2023_01/998777102"/>
    <hyperlink ref="F1261" r:id="rId135" display="https://podminky.urs.cz/item/CS_URS_2023_01/998777181"/>
    <hyperlink ref="F1265" r:id="rId136" display="https://podminky.urs.cz/item/CS_URS_2023_01/781471810"/>
    <hyperlink ref="F1271" r:id="rId137" display="https://podminky.urs.cz/item/CS_URS_2023_01/783201403"/>
    <hyperlink ref="F1273" r:id="rId138" display="https://podminky.urs.cz/item/CS_URS_2023_01/783223101"/>
    <hyperlink ref="F1275" r:id="rId139" display="https://podminky.urs.cz/item/CS_URS_2023_01/783224101"/>
    <hyperlink ref="F1277" r:id="rId140" display="https://podminky.urs.cz/item/CS_URS_2023_01/783227101"/>
    <hyperlink ref="F1279" r:id="rId141" display="https://podminky.urs.cz/item/CS_URS_2023_01/783301303"/>
    <hyperlink ref="F1281" r:id="rId142" display="https://podminky.urs.cz/item/CS_URS_2023_01/783324101"/>
    <hyperlink ref="F1283" r:id="rId143" display="https://podminky.urs.cz/item/CS_URS_2023_01/783325101"/>
    <hyperlink ref="F1285" r:id="rId144" display="https://podminky.urs.cz/item/CS_URS_2023_01/783327101"/>
    <hyperlink ref="F1288" r:id="rId145" display="https://podminky.urs.cz/item/CS_URS_2023_01/784191007"/>
  </hyperlinks>
  <pageMargins left="0.39375" right="0.39375" top="0.39375" bottom="0.39375" header="0" footer="0"/>
  <pageSetup paperSize="9" orientation="landscape" blackAndWhite="1" fitToHeight="100"/>
  <headerFooter>
    <oddFooter>&amp;CStrana &amp;P z &amp;N</oddFooter>
  </headerFooter>
  <drawing r:id="rId14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89</v>
      </c>
    </row>
    <row r="3" hidden="1" s="1" customFormat="1" ht="6.96" customHeight="1">
      <c r="B3" s="140"/>
      <c r="C3" s="141"/>
      <c r="D3" s="141"/>
      <c r="E3" s="141"/>
      <c r="F3" s="141"/>
      <c r="G3" s="141"/>
      <c r="H3" s="141"/>
      <c r="I3" s="141"/>
      <c r="J3" s="141"/>
      <c r="K3" s="141"/>
      <c r="L3" s="21"/>
      <c r="AT3" s="18" t="s">
        <v>78</v>
      </c>
    </row>
    <row r="4" hidden="1" s="1" customFormat="1" ht="24.96" customHeight="1">
      <c r="B4" s="21"/>
      <c r="D4" s="142" t="s">
        <v>97</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Energeticky úsporná opatření objektu ZUŠ Dvorce</v>
      </c>
      <c r="F7" s="144"/>
      <c r="G7" s="144"/>
      <c r="H7" s="144"/>
      <c r="L7" s="21"/>
    </row>
    <row r="8" hidden="1" s="1" customFormat="1" ht="12" customHeight="1">
      <c r="B8" s="21"/>
      <c r="D8" s="144" t="s">
        <v>106</v>
      </c>
      <c r="L8" s="21"/>
    </row>
    <row r="9" hidden="1" s="2" customFormat="1" ht="16.5" customHeight="1">
      <c r="A9" s="39"/>
      <c r="B9" s="45"/>
      <c r="C9" s="39"/>
      <c r="D9" s="39"/>
      <c r="E9" s="145" t="s">
        <v>1622</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112</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1623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23. 2. 2023</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 xml:space="preserve"> </v>
      </c>
      <c r="F17" s="39"/>
      <c r="G17" s="39"/>
      <c r="H17" s="39"/>
      <c r="I17" s="144" t="s">
        <v>27</v>
      </c>
      <c r="J17" s="134" t="str">
        <f>IF('Rekapitulace stavby'!AN11="","",'Rekapitulace stavby'!AN11)</f>
        <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28</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27</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30</v>
      </c>
      <c r="E22" s="39"/>
      <c r="F22" s="39"/>
      <c r="G22" s="39"/>
      <c r="H22" s="39"/>
      <c r="I22" s="144" t="s">
        <v>26</v>
      </c>
      <c r="J22" s="134" t="str">
        <f>IF('Rekapitulace stavby'!AN16="","",'Rekapitulace stavby'!AN16)</f>
        <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 xml:space="preserve"> </v>
      </c>
      <c r="F23" s="39"/>
      <c r="G23" s="39"/>
      <c r="H23" s="39"/>
      <c r="I23" s="144" t="s">
        <v>27</v>
      </c>
      <c r="J23" s="134" t="str">
        <f>IF('Rekapitulace stavby'!AN17="","",'Rekapitulace stavby'!AN17)</f>
        <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32</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27</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33</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4"/>
      <c r="E31" s="154"/>
      <c r="F31" s="154"/>
      <c r="G31" s="154"/>
      <c r="H31" s="154"/>
      <c r="I31" s="154"/>
      <c r="J31" s="154"/>
      <c r="K31" s="154"/>
      <c r="L31" s="146"/>
      <c r="S31" s="39"/>
      <c r="T31" s="39"/>
      <c r="U31" s="39"/>
      <c r="V31" s="39"/>
      <c r="W31" s="39"/>
      <c r="X31" s="39"/>
      <c r="Y31" s="39"/>
      <c r="Z31" s="39"/>
      <c r="AA31" s="39"/>
      <c r="AB31" s="39"/>
      <c r="AC31" s="39"/>
      <c r="AD31" s="39"/>
      <c r="AE31" s="39"/>
    </row>
    <row r="32" hidden="1" s="2" customFormat="1" ht="25.44" customHeight="1">
      <c r="A32" s="39"/>
      <c r="B32" s="45"/>
      <c r="C32" s="39"/>
      <c r="D32" s="155" t="s">
        <v>35</v>
      </c>
      <c r="E32" s="39"/>
      <c r="F32" s="39"/>
      <c r="G32" s="39"/>
      <c r="H32" s="39"/>
      <c r="I32" s="39"/>
      <c r="J32" s="156">
        <f>ROUND(J86,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4"/>
      <c r="E33" s="154"/>
      <c r="F33" s="154"/>
      <c r="G33" s="154"/>
      <c r="H33" s="154"/>
      <c r="I33" s="154"/>
      <c r="J33" s="154"/>
      <c r="K33" s="154"/>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7" t="s">
        <v>37</v>
      </c>
      <c r="G34" s="39"/>
      <c r="H34" s="39"/>
      <c r="I34" s="157" t="s">
        <v>36</v>
      </c>
      <c r="J34" s="157" t="s">
        <v>38</v>
      </c>
      <c r="K34" s="39"/>
      <c r="L34" s="146"/>
      <c r="S34" s="39"/>
      <c r="T34" s="39"/>
      <c r="U34" s="39"/>
      <c r="V34" s="39"/>
      <c r="W34" s="39"/>
      <c r="X34" s="39"/>
      <c r="Y34" s="39"/>
      <c r="Z34" s="39"/>
      <c r="AA34" s="39"/>
      <c r="AB34" s="39"/>
      <c r="AC34" s="39"/>
      <c r="AD34" s="39"/>
      <c r="AE34" s="39"/>
    </row>
    <row r="35" hidden="1" s="2" customFormat="1" ht="14.4" customHeight="1">
      <c r="A35" s="39"/>
      <c r="B35" s="45"/>
      <c r="C35" s="39"/>
      <c r="D35" s="158" t="s">
        <v>39</v>
      </c>
      <c r="E35" s="144" t="s">
        <v>40</v>
      </c>
      <c r="F35" s="159">
        <f>ROUND((SUM(BE86:BE113)),  2)</f>
        <v>0</v>
      </c>
      <c r="G35" s="39"/>
      <c r="H35" s="39"/>
      <c r="I35" s="160">
        <v>0.20999999999999999</v>
      </c>
      <c r="J35" s="159">
        <f>ROUND(((SUM(BE86:BE113))*I35),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41</v>
      </c>
      <c r="F36" s="159">
        <f>ROUND((SUM(BF86:BF113)),  2)</f>
        <v>0</v>
      </c>
      <c r="G36" s="39"/>
      <c r="H36" s="39"/>
      <c r="I36" s="160">
        <v>0.14999999999999999</v>
      </c>
      <c r="J36" s="159">
        <f>ROUND(((SUM(BF86:BF113))*I36),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42</v>
      </c>
      <c r="F37" s="159">
        <f>ROUND((SUM(BG86:BG113)),  2)</f>
        <v>0</v>
      </c>
      <c r="G37" s="39"/>
      <c r="H37" s="39"/>
      <c r="I37" s="160">
        <v>0.20999999999999999</v>
      </c>
      <c r="J37" s="159">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43</v>
      </c>
      <c r="F38" s="159">
        <f>ROUND((SUM(BH86:BH113)),  2)</f>
        <v>0</v>
      </c>
      <c r="G38" s="39"/>
      <c r="H38" s="39"/>
      <c r="I38" s="160">
        <v>0.14999999999999999</v>
      </c>
      <c r="J38" s="159">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44</v>
      </c>
      <c r="F39" s="159">
        <f>ROUND((SUM(BI86:BI113)),  2)</f>
        <v>0</v>
      </c>
      <c r="G39" s="39"/>
      <c r="H39" s="39"/>
      <c r="I39" s="160">
        <v>0</v>
      </c>
      <c r="J39" s="159">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1"/>
      <c r="D41" s="162" t="s">
        <v>45</v>
      </c>
      <c r="E41" s="163"/>
      <c r="F41" s="163"/>
      <c r="G41" s="164" t="s">
        <v>46</v>
      </c>
      <c r="H41" s="165" t="s">
        <v>47</v>
      </c>
      <c r="I41" s="163"/>
      <c r="J41" s="166">
        <f>SUM(J32:J39)</f>
        <v>0</v>
      </c>
      <c r="K41" s="167"/>
      <c r="L41" s="146"/>
      <c r="S41" s="39"/>
      <c r="T41" s="39"/>
      <c r="U41" s="39"/>
      <c r="V41" s="39"/>
      <c r="W41" s="39"/>
      <c r="X41" s="39"/>
      <c r="Y41" s="39"/>
      <c r="Z41" s="39"/>
      <c r="AA41" s="39"/>
      <c r="AB41" s="39"/>
      <c r="AC41" s="39"/>
      <c r="AD41" s="39"/>
      <c r="AE41" s="39"/>
    </row>
    <row r="42" hidden="1" s="2" customFormat="1" ht="14.4" customHeight="1">
      <c r="A42" s="39"/>
      <c r="B42" s="168"/>
      <c r="C42" s="169"/>
      <c r="D42" s="169"/>
      <c r="E42" s="169"/>
      <c r="F42" s="169"/>
      <c r="G42" s="169"/>
      <c r="H42" s="169"/>
      <c r="I42" s="169"/>
      <c r="J42" s="169"/>
      <c r="K42" s="169"/>
      <c r="L42" s="146"/>
      <c r="S42" s="39"/>
      <c r="T42" s="39"/>
      <c r="U42" s="39"/>
      <c r="V42" s="39"/>
      <c r="W42" s="39"/>
      <c r="X42" s="39"/>
      <c r="Y42" s="39"/>
      <c r="Z42" s="39"/>
      <c r="AA42" s="39"/>
      <c r="AB42" s="39"/>
      <c r="AC42" s="39"/>
      <c r="AD42" s="39"/>
      <c r="AE42" s="39"/>
    </row>
    <row r="43" hidden="1"/>
    <row r="44" hidden="1"/>
    <row r="45" hidden="1"/>
    <row r="46" s="2" customFormat="1" ht="6.96" customHeight="1">
      <c r="A46" s="39"/>
      <c r="B46" s="170"/>
      <c r="C46" s="171"/>
      <c r="D46" s="171"/>
      <c r="E46" s="171"/>
      <c r="F46" s="171"/>
      <c r="G46" s="171"/>
      <c r="H46" s="171"/>
      <c r="I46" s="171"/>
      <c r="J46" s="171"/>
      <c r="K46" s="171"/>
      <c r="L46" s="146"/>
      <c r="S46" s="39"/>
      <c r="T46" s="39"/>
      <c r="U46" s="39"/>
      <c r="V46" s="39"/>
      <c r="W46" s="39"/>
      <c r="X46" s="39"/>
      <c r="Y46" s="39"/>
      <c r="Z46" s="39"/>
      <c r="AA46" s="39"/>
      <c r="AB46" s="39"/>
      <c r="AC46" s="39"/>
      <c r="AD46" s="39"/>
      <c r="AE46" s="39"/>
    </row>
    <row r="47" s="2" customFormat="1" ht="24.96" customHeight="1">
      <c r="A47" s="39"/>
      <c r="B47" s="40"/>
      <c r="C47" s="24" t="s">
        <v>181</v>
      </c>
      <c r="D47" s="41"/>
      <c r="E47" s="41"/>
      <c r="F47" s="41"/>
      <c r="G47" s="41"/>
      <c r="H47" s="41"/>
      <c r="I47" s="41"/>
      <c r="J47" s="41"/>
      <c r="K47" s="41"/>
      <c r="L47" s="146"/>
      <c r="S47" s="39"/>
      <c r="T47" s="39"/>
      <c r="U47" s="39"/>
      <c r="V47" s="39"/>
      <c r="W47" s="39"/>
      <c r="X47" s="39"/>
      <c r="Y47" s="39"/>
      <c r="Z47" s="39"/>
      <c r="AA47" s="39"/>
      <c r="AB47" s="39"/>
      <c r="AC47" s="39"/>
      <c r="AD47" s="39"/>
      <c r="AE47" s="39"/>
    </row>
    <row r="48"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s="2" customFormat="1" ht="16.5" customHeight="1">
      <c r="A50" s="39"/>
      <c r="B50" s="40"/>
      <c r="C50" s="41"/>
      <c r="D50" s="41"/>
      <c r="E50" s="172" t="str">
        <f>E7</f>
        <v>Energeticky úsporná opatření objektu ZUŠ Dvorce</v>
      </c>
      <c r="F50" s="33"/>
      <c r="G50" s="33"/>
      <c r="H50" s="33"/>
      <c r="I50" s="41"/>
      <c r="J50" s="41"/>
      <c r="K50" s="41"/>
      <c r="L50" s="146"/>
      <c r="S50" s="39"/>
      <c r="T50" s="39"/>
      <c r="U50" s="39"/>
      <c r="V50" s="39"/>
      <c r="W50" s="39"/>
      <c r="X50" s="39"/>
      <c r="Y50" s="39"/>
      <c r="Z50" s="39"/>
      <c r="AA50" s="39"/>
      <c r="AB50" s="39"/>
      <c r="AC50" s="39"/>
      <c r="AD50" s="39"/>
      <c r="AE50" s="39"/>
    </row>
    <row r="51" s="1" customFormat="1" ht="12" customHeight="1">
      <c r="B51" s="22"/>
      <c r="C51" s="33" t="s">
        <v>106</v>
      </c>
      <c r="D51" s="23"/>
      <c r="E51" s="23"/>
      <c r="F51" s="23"/>
      <c r="G51" s="23"/>
      <c r="H51" s="23"/>
      <c r="I51" s="23"/>
      <c r="J51" s="23"/>
      <c r="K51" s="23"/>
      <c r="L51" s="21"/>
    </row>
    <row r="52" s="2" customFormat="1" ht="16.5" customHeight="1">
      <c r="A52" s="39"/>
      <c r="B52" s="40"/>
      <c r="C52" s="41"/>
      <c r="D52" s="41"/>
      <c r="E52" s="172" t="s">
        <v>1622</v>
      </c>
      <c r="F52" s="41"/>
      <c r="G52" s="41"/>
      <c r="H52" s="41"/>
      <c r="I52" s="41"/>
      <c r="J52" s="41"/>
      <c r="K52" s="41"/>
      <c r="L52" s="146"/>
      <c r="S52" s="39"/>
      <c r="T52" s="39"/>
      <c r="U52" s="39"/>
      <c r="V52" s="39"/>
      <c r="W52" s="39"/>
      <c r="X52" s="39"/>
      <c r="Y52" s="39"/>
      <c r="Z52" s="39"/>
      <c r="AA52" s="39"/>
      <c r="AB52" s="39"/>
      <c r="AC52" s="39"/>
      <c r="AD52" s="39"/>
      <c r="AE52" s="39"/>
    </row>
    <row r="53" s="2" customFormat="1" ht="12" customHeight="1">
      <c r="A53" s="39"/>
      <c r="B53" s="40"/>
      <c r="C53" s="33" t="s">
        <v>112</v>
      </c>
      <c r="D53" s="41"/>
      <c r="E53" s="41"/>
      <c r="F53" s="41"/>
      <c r="G53" s="41"/>
      <c r="H53" s="41"/>
      <c r="I53" s="41"/>
      <c r="J53" s="41"/>
      <c r="K53" s="41"/>
      <c r="L53" s="146"/>
      <c r="S53" s="39"/>
      <c r="T53" s="39"/>
      <c r="U53" s="39"/>
      <c r="V53" s="39"/>
      <c r="W53" s="39"/>
      <c r="X53" s="39"/>
      <c r="Y53" s="39"/>
      <c r="Z53" s="39"/>
      <c r="AA53" s="39"/>
      <c r="AB53" s="39"/>
      <c r="AC53" s="39"/>
      <c r="AD53" s="39"/>
      <c r="AE53" s="39"/>
    </row>
    <row r="54" s="2" customFormat="1" ht="16.5" customHeight="1">
      <c r="A54" s="39"/>
      <c r="B54" s="40"/>
      <c r="C54" s="41"/>
      <c r="D54" s="41"/>
      <c r="E54" s="70" t="str">
        <f>E11</f>
        <v>ON.1 - Ostatní náklady</v>
      </c>
      <c r="F54" s="41"/>
      <c r="G54" s="41"/>
      <c r="H54" s="41"/>
      <c r="I54" s="41"/>
      <c r="J54" s="41"/>
      <c r="K54" s="41"/>
      <c r="L54" s="146"/>
      <c r="S54" s="39"/>
      <c r="T54" s="39"/>
      <c r="U54" s="39"/>
      <c r="V54" s="39"/>
      <c r="W54" s="39"/>
      <c r="X54" s="39"/>
      <c r="Y54" s="39"/>
      <c r="Z54" s="39"/>
      <c r="AA54" s="39"/>
      <c r="AB54" s="39"/>
      <c r="AC54" s="39"/>
      <c r="AD54" s="39"/>
      <c r="AE54" s="39"/>
    </row>
    <row r="55"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s="2" customFormat="1" ht="12" customHeight="1">
      <c r="A56" s="39"/>
      <c r="B56" s="40"/>
      <c r="C56" s="33" t="s">
        <v>21</v>
      </c>
      <c r="D56" s="41"/>
      <c r="E56" s="41"/>
      <c r="F56" s="28" t="str">
        <f>F14</f>
        <v xml:space="preserve"> </v>
      </c>
      <c r="G56" s="41"/>
      <c r="H56" s="41"/>
      <c r="I56" s="33" t="s">
        <v>23</v>
      </c>
      <c r="J56" s="73" t="str">
        <f>IF(J14="","",J14)</f>
        <v>23. 2. 2023</v>
      </c>
      <c r="K56" s="41"/>
      <c r="L56" s="146"/>
      <c r="S56" s="39"/>
      <c r="T56" s="39"/>
      <c r="U56" s="39"/>
      <c r="V56" s="39"/>
      <c r="W56" s="39"/>
      <c r="X56" s="39"/>
      <c r="Y56" s="39"/>
      <c r="Z56" s="39"/>
      <c r="AA56" s="39"/>
      <c r="AB56" s="39"/>
      <c r="AC56" s="39"/>
      <c r="AD56" s="39"/>
      <c r="AE56" s="39"/>
    </row>
    <row r="57"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s="2" customFormat="1" ht="15.15" customHeight="1">
      <c r="A58" s="39"/>
      <c r="B58" s="40"/>
      <c r="C58" s="33" t="s">
        <v>25</v>
      </c>
      <c r="D58" s="41"/>
      <c r="E58" s="41"/>
      <c r="F58" s="28" t="str">
        <f>E17</f>
        <v xml:space="preserve"> </v>
      </c>
      <c r="G58" s="41"/>
      <c r="H58" s="41"/>
      <c r="I58" s="33" t="s">
        <v>30</v>
      </c>
      <c r="J58" s="37" t="str">
        <f>E23</f>
        <v xml:space="preserve"> </v>
      </c>
      <c r="K58" s="41"/>
      <c r="L58" s="146"/>
      <c r="S58" s="39"/>
      <c r="T58" s="39"/>
      <c r="U58" s="39"/>
      <c r="V58" s="39"/>
      <c r="W58" s="39"/>
      <c r="X58" s="39"/>
      <c r="Y58" s="39"/>
      <c r="Z58" s="39"/>
      <c r="AA58" s="39"/>
      <c r="AB58" s="39"/>
      <c r="AC58" s="39"/>
      <c r="AD58" s="39"/>
      <c r="AE58" s="39"/>
    </row>
    <row r="59" s="2" customFormat="1" ht="15.15" customHeight="1">
      <c r="A59" s="39"/>
      <c r="B59" s="40"/>
      <c r="C59" s="33" t="s">
        <v>28</v>
      </c>
      <c r="D59" s="41"/>
      <c r="E59" s="41"/>
      <c r="F59" s="28" t="str">
        <f>IF(E20="","",E20)</f>
        <v>Vyplň údaj</v>
      </c>
      <c r="G59" s="41"/>
      <c r="H59" s="41"/>
      <c r="I59" s="33" t="s">
        <v>32</v>
      </c>
      <c r="J59" s="37" t="str">
        <f>E26</f>
        <v xml:space="preserve"> </v>
      </c>
      <c r="K59" s="41"/>
      <c r="L59" s="146"/>
      <c r="S59" s="39"/>
      <c r="T59" s="39"/>
      <c r="U59" s="39"/>
      <c r="V59" s="39"/>
      <c r="W59" s="39"/>
      <c r="X59" s="39"/>
      <c r="Y59" s="39"/>
      <c r="Z59" s="39"/>
      <c r="AA59" s="39"/>
      <c r="AB59" s="39"/>
      <c r="AC59" s="39"/>
      <c r="AD59" s="39"/>
      <c r="AE59" s="39"/>
    </row>
    <row r="60"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s="2" customFormat="1" ht="29.28" customHeight="1">
      <c r="A61" s="39"/>
      <c r="B61" s="40"/>
      <c r="C61" s="173" t="s">
        <v>182</v>
      </c>
      <c r="D61" s="174"/>
      <c r="E61" s="174"/>
      <c r="F61" s="174"/>
      <c r="G61" s="174"/>
      <c r="H61" s="174"/>
      <c r="I61" s="174"/>
      <c r="J61" s="175" t="s">
        <v>183</v>
      </c>
      <c r="K61" s="174"/>
      <c r="L61" s="146"/>
      <c r="S61" s="39"/>
      <c r="T61" s="39"/>
      <c r="U61" s="39"/>
      <c r="V61" s="39"/>
      <c r="W61" s="39"/>
      <c r="X61" s="39"/>
      <c r="Y61" s="39"/>
      <c r="Z61" s="39"/>
      <c r="AA61" s="39"/>
      <c r="AB61" s="39"/>
      <c r="AC61" s="39"/>
      <c r="AD61" s="39"/>
      <c r="AE61" s="39"/>
    </row>
    <row r="62"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s="2" customFormat="1" ht="22.8" customHeight="1">
      <c r="A63" s="39"/>
      <c r="B63" s="40"/>
      <c r="C63" s="176" t="s">
        <v>67</v>
      </c>
      <c r="D63" s="41"/>
      <c r="E63" s="41"/>
      <c r="F63" s="41"/>
      <c r="G63" s="41"/>
      <c r="H63" s="41"/>
      <c r="I63" s="41"/>
      <c r="J63" s="103">
        <f>J86</f>
        <v>0</v>
      </c>
      <c r="K63" s="41"/>
      <c r="L63" s="146"/>
      <c r="S63" s="39"/>
      <c r="T63" s="39"/>
      <c r="U63" s="39"/>
      <c r="V63" s="39"/>
      <c r="W63" s="39"/>
      <c r="X63" s="39"/>
      <c r="Y63" s="39"/>
      <c r="Z63" s="39"/>
      <c r="AA63" s="39"/>
      <c r="AB63" s="39"/>
      <c r="AC63" s="39"/>
      <c r="AD63" s="39"/>
      <c r="AE63" s="39"/>
      <c r="AU63" s="18" t="s">
        <v>184</v>
      </c>
    </row>
    <row r="64" s="9" customFormat="1" ht="24.96" customHeight="1">
      <c r="A64" s="9"/>
      <c r="B64" s="177"/>
      <c r="C64" s="178"/>
      <c r="D64" s="179" t="s">
        <v>1624</v>
      </c>
      <c r="E64" s="180"/>
      <c r="F64" s="180"/>
      <c r="G64" s="180"/>
      <c r="H64" s="180"/>
      <c r="I64" s="180"/>
      <c r="J64" s="181">
        <f>J87</f>
        <v>0</v>
      </c>
      <c r="K64" s="178"/>
      <c r="L64" s="182"/>
      <c r="S64" s="9"/>
      <c r="T64" s="9"/>
      <c r="U64" s="9"/>
      <c r="V64" s="9"/>
      <c r="W64" s="9"/>
      <c r="X64" s="9"/>
      <c r="Y64" s="9"/>
      <c r="Z64" s="9"/>
      <c r="AA64" s="9"/>
      <c r="AB64" s="9"/>
      <c r="AC64" s="9"/>
      <c r="AD64" s="9"/>
      <c r="AE64" s="9"/>
    </row>
    <row r="65" s="2" customFormat="1" ht="21.84" customHeight="1">
      <c r="A65" s="39"/>
      <c r="B65" s="40"/>
      <c r="C65" s="41"/>
      <c r="D65" s="41"/>
      <c r="E65" s="41"/>
      <c r="F65" s="41"/>
      <c r="G65" s="41"/>
      <c r="H65" s="41"/>
      <c r="I65" s="41"/>
      <c r="J65" s="41"/>
      <c r="K65" s="41"/>
      <c r="L65" s="146"/>
      <c r="S65" s="39"/>
      <c r="T65" s="39"/>
      <c r="U65" s="39"/>
      <c r="V65" s="39"/>
      <c r="W65" s="39"/>
      <c r="X65" s="39"/>
      <c r="Y65" s="39"/>
      <c r="Z65" s="39"/>
      <c r="AA65" s="39"/>
      <c r="AB65" s="39"/>
      <c r="AC65" s="39"/>
      <c r="AD65" s="39"/>
      <c r="AE65" s="39"/>
    </row>
    <row r="66" s="2" customFormat="1" ht="6.96" customHeight="1">
      <c r="A66" s="39"/>
      <c r="B66" s="60"/>
      <c r="C66" s="61"/>
      <c r="D66" s="61"/>
      <c r="E66" s="61"/>
      <c r="F66" s="61"/>
      <c r="G66" s="61"/>
      <c r="H66" s="61"/>
      <c r="I66" s="61"/>
      <c r="J66" s="61"/>
      <c r="K66" s="61"/>
      <c r="L66" s="146"/>
      <c r="S66" s="39"/>
      <c r="T66" s="39"/>
      <c r="U66" s="39"/>
      <c r="V66" s="39"/>
      <c r="W66" s="39"/>
      <c r="X66" s="39"/>
      <c r="Y66" s="39"/>
      <c r="Z66" s="39"/>
      <c r="AA66" s="39"/>
      <c r="AB66" s="39"/>
      <c r="AC66" s="39"/>
      <c r="AD66" s="39"/>
      <c r="AE66" s="39"/>
    </row>
    <row r="70" s="2" customFormat="1" ht="6.96" customHeight="1">
      <c r="A70" s="39"/>
      <c r="B70" s="62"/>
      <c r="C70" s="63"/>
      <c r="D70" s="63"/>
      <c r="E70" s="63"/>
      <c r="F70" s="63"/>
      <c r="G70" s="63"/>
      <c r="H70" s="63"/>
      <c r="I70" s="63"/>
      <c r="J70" s="63"/>
      <c r="K70" s="63"/>
      <c r="L70" s="146"/>
      <c r="S70" s="39"/>
      <c r="T70" s="39"/>
      <c r="U70" s="39"/>
      <c r="V70" s="39"/>
      <c r="W70" s="39"/>
      <c r="X70" s="39"/>
      <c r="Y70" s="39"/>
      <c r="Z70" s="39"/>
      <c r="AA70" s="39"/>
      <c r="AB70" s="39"/>
      <c r="AC70" s="39"/>
      <c r="AD70" s="39"/>
      <c r="AE70" s="39"/>
    </row>
    <row r="71" s="2" customFormat="1" ht="24.96" customHeight="1">
      <c r="A71" s="39"/>
      <c r="B71" s="40"/>
      <c r="C71" s="24" t="s">
        <v>210</v>
      </c>
      <c r="D71" s="41"/>
      <c r="E71" s="41"/>
      <c r="F71" s="41"/>
      <c r="G71" s="41"/>
      <c r="H71" s="41"/>
      <c r="I71" s="41"/>
      <c r="J71" s="41"/>
      <c r="K71" s="41"/>
      <c r="L71" s="146"/>
      <c r="S71" s="39"/>
      <c r="T71" s="39"/>
      <c r="U71" s="39"/>
      <c r="V71" s="39"/>
      <c r="W71" s="39"/>
      <c r="X71" s="39"/>
      <c r="Y71" s="39"/>
      <c r="Z71" s="39"/>
      <c r="AA71" s="39"/>
      <c r="AB71" s="39"/>
      <c r="AC71" s="39"/>
      <c r="AD71" s="39"/>
      <c r="AE71" s="39"/>
    </row>
    <row r="72" s="2" customFormat="1" ht="6.96"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12" customHeight="1">
      <c r="A73" s="39"/>
      <c r="B73" s="40"/>
      <c r="C73" s="33" t="s">
        <v>16</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6.5" customHeight="1">
      <c r="A74" s="39"/>
      <c r="B74" s="40"/>
      <c r="C74" s="41"/>
      <c r="D74" s="41"/>
      <c r="E74" s="172" t="str">
        <f>E7</f>
        <v>Energeticky úsporná opatření objektu ZUŠ Dvorce</v>
      </c>
      <c r="F74" s="33"/>
      <c r="G74" s="33"/>
      <c r="H74" s="33"/>
      <c r="I74" s="41"/>
      <c r="J74" s="41"/>
      <c r="K74" s="41"/>
      <c r="L74" s="146"/>
      <c r="S74" s="39"/>
      <c r="T74" s="39"/>
      <c r="U74" s="39"/>
      <c r="V74" s="39"/>
      <c r="W74" s="39"/>
      <c r="X74" s="39"/>
      <c r="Y74" s="39"/>
      <c r="Z74" s="39"/>
      <c r="AA74" s="39"/>
      <c r="AB74" s="39"/>
      <c r="AC74" s="39"/>
      <c r="AD74" s="39"/>
      <c r="AE74" s="39"/>
    </row>
    <row r="75" s="1" customFormat="1" ht="12" customHeight="1">
      <c r="B75" s="22"/>
      <c r="C75" s="33" t="s">
        <v>106</v>
      </c>
      <c r="D75" s="23"/>
      <c r="E75" s="23"/>
      <c r="F75" s="23"/>
      <c r="G75" s="23"/>
      <c r="H75" s="23"/>
      <c r="I75" s="23"/>
      <c r="J75" s="23"/>
      <c r="K75" s="23"/>
      <c r="L75" s="21"/>
    </row>
    <row r="76" s="2" customFormat="1" ht="16.5" customHeight="1">
      <c r="A76" s="39"/>
      <c r="B76" s="40"/>
      <c r="C76" s="41"/>
      <c r="D76" s="41"/>
      <c r="E76" s="172" t="s">
        <v>1622</v>
      </c>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112</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70" t="str">
        <f>E11</f>
        <v>ON.1 - Ostatní náklady</v>
      </c>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21</v>
      </c>
      <c r="D80" s="41"/>
      <c r="E80" s="41"/>
      <c r="F80" s="28" t="str">
        <f>F14</f>
        <v xml:space="preserve"> </v>
      </c>
      <c r="G80" s="41"/>
      <c r="H80" s="41"/>
      <c r="I80" s="33" t="s">
        <v>23</v>
      </c>
      <c r="J80" s="73" t="str">
        <f>IF(J14="","",J14)</f>
        <v>23. 2. 2023</v>
      </c>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5.15" customHeight="1">
      <c r="A82" s="39"/>
      <c r="B82" s="40"/>
      <c r="C82" s="33" t="s">
        <v>25</v>
      </c>
      <c r="D82" s="41"/>
      <c r="E82" s="41"/>
      <c r="F82" s="28" t="str">
        <f>E17</f>
        <v xml:space="preserve"> </v>
      </c>
      <c r="G82" s="41"/>
      <c r="H82" s="41"/>
      <c r="I82" s="33" t="s">
        <v>30</v>
      </c>
      <c r="J82" s="37" t="str">
        <f>E23</f>
        <v xml:space="preserve"> </v>
      </c>
      <c r="K82" s="41"/>
      <c r="L82" s="146"/>
      <c r="S82" s="39"/>
      <c r="T82" s="39"/>
      <c r="U82" s="39"/>
      <c r="V82" s="39"/>
      <c r="W82" s="39"/>
      <c r="X82" s="39"/>
      <c r="Y82" s="39"/>
      <c r="Z82" s="39"/>
      <c r="AA82" s="39"/>
      <c r="AB82" s="39"/>
      <c r="AC82" s="39"/>
      <c r="AD82" s="39"/>
      <c r="AE82" s="39"/>
    </row>
    <row r="83" s="2" customFormat="1" ht="15.15" customHeight="1">
      <c r="A83" s="39"/>
      <c r="B83" s="40"/>
      <c r="C83" s="33" t="s">
        <v>28</v>
      </c>
      <c r="D83" s="41"/>
      <c r="E83" s="41"/>
      <c r="F83" s="28" t="str">
        <f>IF(E20="","",E20)</f>
        <v>Vyplň údaj</v>
      </c>
      <c r="G83" s="41"/>
      <c r="H83" s="41"/>
      <c r="I83" s="33" t="s">
        <v>32</v>
      </c>
      <c r="J83" s="37" t="str">
        <f>E26</f>
        <v xml:space="preserve"> </v>
      </c>
      <c r="K83" s="41"/>
      <c r="L83" s="146"/>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11" customFormat="1" ht="29.28" customHeight="1">
      <c r="A85" s="188"/>
      <c r="B85" s="189"/>
      <c r="C85" s="190" t="s">
        <v>211</v>
      </c>
      <c r="D85" s="191" t="s">
        <v>54</v>
      </c>
      <c r="E85" s="191" t="s">
        <v>50</v>
      </c>
      <c r="F85" s="191" t="s">
        <v>51</v>
      </c>
      <c r="G85" s="191" t="s">
        <v>212</v>
      </c>
      <c r="H85" s="191" t="s">
        <v>213</v>
      </c>
      <c r="I85" s="191" t="s">
        <v>214</v>
      </c>
      <c r="J85" s="191" t="s">
        <v>183</v>
      </c>
      <c r="K85" s="192" t="s">
        <v>215</v>
      </c>
      <c r="L85" s="193"/>
      <c r="M85" s="93" t="s">
        <v>19</v>
      </c>
      <c r="N85" s="94" t="s">
        <v>39</v>
      </c>
      <c r="O85" s="94" t="s">
        <v>216</v>
      </c>
      <c r="P85" s="94" t="s">
        <v>217</v>
      </c>
      <c r="Q85" s="94" t="s">
        <v>218</v>
      </c>
      <c r="R85" s="94" t="s">
        <v>219</v>
      </c>
      <c r="S85" s="94" t="s">
        <v>220</v>
      </c>
      <c r="T85" s="95" t="s">
        <v>221</v>
      </c>
      <c r="U85" s="188"/>
      <c r="V85" s="188"/>
      <c r="W85" s="188"/>
      <c r="X85" s="188"/>
      <c r="Y85" s="188"/>
      <c r="Z85" s="188"/>
      <c r="AA85" s="188"/>
      <c r="AB85" s="188"/>
      <c r="AC85" s="188"/>
      <c r="AD85" s="188"/>
      <c r="AE85" s="188"/>
    </row>
    <row r="86" s="2" customFormat="1" ht="22.8" customHeight="1">
      <c r="A86" s="39"/>
      <c r="B86" s="40"/>
      <c r="C86" s="100" t="s">
        <v>222</v>
      </c>
      <c r="D86" s="41"/>
      <c r="E86" s="41"/>
      <c r="F86" s="41"/>
      <c r="G86" s="41"/>
      <c r="H86" s="41"/>
      <c r="I86" s="41"/>
      <c r="J86" s="194">
        <f>BK86</f>
        <v>0</v>
      </c>
      <c r="K86" s="41"/>
      <c r="L86" s="45"/>
      <c r="M86" s="96"/>
      <c r="N86" s="195"/>
      <c r="O86" s="97"/>
      <c r="P86" s="196">
        <f>P87</f>
        <v>0</v>
      </c>
      <c r="Q86" s="97"/>
      <c r="R86" s="196">
        <f>R87</f>
        <v>0</v>
      </c>
      <c r="S86" s="97"/>
      <c r="T86" s="197">
        <f>T87</f>
        <v>0</v>
      </c>
      <c r="U86" s="39"/>
      <c r="V86" s="39"/>
      <c r="W86" s="39"/>
      <c r="X86" s="39"/>
      <c r="Y86" s="39"/>
      <c r="Z86" s="39"/>
      <c r="AA86" s="39"/>
      <c r="AB86" s="39"/>
      <c r="AC86" s="39"/>
      <c r="AD86" s="39"/>
      <c r="AE86" s="39"/>
      <c r="AT86" s="18" t="s">
        <v>68</v>
      </c>
      <c r="AU86" s="18" t="s">
        <v>184</v>
      </c>
      <c r="BK86" s="198">
        <f>BK87</f>
        <v>0</v>
      </c>
    </row>
    <row r="87" s="12" customFormat="1" ht="25.92" customHeight="1">
      <c r="A87" s="12"/>
      <c r="B87" s="199"/>
      <c r="C87" s="200"/>
      <c r="D87" s="201" t="s">
        <v>68</v>
      </c>
      <c r="E87" s="202" t="s">
        <v>1625</v>
      </c>
      <c r="F87" s="202" t="s">
        <v>88</v>
      </c>
      <c r="G87" s="200"/>
      <c r="H87" s="200"/>
      <c r="I87" s="203"/>
      <c r="J87" s="204">
        <f>BK87</f>
        <v>0</v>
      </c>
      <c r="K87" s="200"/>
      <c r="L87" s="205"/>
      <c r="M87" s="206"/>
      <c r="N87" s="207"/>
      <c r="O87" s="207"/>
      <c r="P87" s="208">
        <f>SUM(P88:P113)</f>
        <v>0</v>
      </c>
      <c r="Q87" s="207"/>
      <c r="R87" s="208">
        <f>SUM(R88:R113)</f>
        <v>0</v>
      </c>
      <c r="S87" s="207"/>
      <c r="T87" s="209">
        <f>SUM(T88:T113)</f>
        <v>0</v>
      </c>
      <c r="U87" s="12"/>
      <c r="V87" s="12"/>
      <c r="W87" s="12"/>
      <c r="X87" s="12"/>
      <c r="Y87" s="12"/>
      <c r="Z87" s="12"/>
      <c r="AA87" s="12"/>
      <c r="AB87" s="12"/>
      <c r="AC87" s="12"/>
      <c r="AD87" s="12"/>
      <c r="AE87" s="12"/>
      <c r="AR87" s="210" t="s">
        <v>232</v>
      </c>
      <c r="AT87" s="211" t="s">
        <v>68</v>
      </c>
      <c r="AU87" s="211" t="s">
        <v>69</v>
      </c>
      <c r="AY87" s="210" t="s">
        <v>225</v>
      </c>
      <c r="BK87" s="212">
        <f>SUM(BK88:BK113)</f>
        <v>0</v>
      </c>
    </row>
    <row r="88" s="2" customFormat="1" ht="21.75" customHeight="1">
      <c r="A88" s="39"/>
      <c r="B88" s="40"/>
      <c r="C88" s="215" t="s">
        <v>76</v>
      </c>
      <c r="D88" s="215" t="s">
        <v>227</v>
      </c>
      <c r="E88" s="216" t="s">
        <v>1626</v>
      </c>
      <c r="F88" s="217" t="s">
        <v>1627</v>
      </c>
      <c r="G88" s="218" t="s">
        <v>1628</v>
      </c>
      <c r="H88" s="219">
        <v>1</v>
      </c>
      <c r="I88" s="220"/>
      <c r="J88" s="221">
        <f>ROUND(I88*H88,2)</f>
        <v>0</v>
      </c>
      <c r="K88" s="217" t="s">
        <v>19</v>
      </c>
      <c r="L88" s="45"/>
      <c r="M88" s="222" t="s">
        <v>19</v>
      </c>
      <c r="N88" s="223" t="s">
        <v>40</v>
      </c>
      <c r="O88" s="85"/>
      <c r="P88" s="224">
        <f>O88*H88</f>
        <v>0</v>
      </c>
      <c r="Q88" s="224">
        <v>0</v>
      </c>
      <c r="R88" s="224">
        <f>Q88*H88</f>
        <v>0</v>
      </c>
      <c r="S88" s="224">
        <v>0</v>
      </c>
      <c r="T88" s="225">
        <f>S88*H88</f>
        <v>0</v>
      </c>
      <c r="U88" s="39"/>
      <c r="V88" s="39"/>
      <c r="W88" s="39"/>
      <c r="X88" s="39"/>
      <c r="Y88" s="39"/>
      <c r="Z88" s="39"/>
      <c r="AA88" s="39"/>
      <c r="AB88" s="39"/>
      <c r="AC88" s="39"/>
      <c r="AD88" s="39"/>
      <c r="AE88" s="39"/>
      <c r="AR88" s="226" t="s">
        <v>1629</v>
      </c>
      <c r="AT88" s="226" t="s">
        <v>227</v>
      </c>
      <c r="AU88" s="226" t="s">
        <v>76</v>
      </c>
      <c r="AY88" s="18" t="s">
        <v>225</v>
      </c>
      <c r="BE88" s="227">
        <f>IF(N88="základní",J88,0)</f>
        <v>0</v>
      </c>
      <c r="BF88" s="227">
        <f>IF(N88="snížená",J88,0)</f>
        <v>0</v>
      </c>
      <c r="BG88" s="227">
        <f>IF(N88="zákl. přenesená",J88,0)</f>
        <v>0</v>
      </c>
      <c r="BH88" s="227">
        <f>IF(N88="sníž. přenesená",J88,0)</f>
        <v>0</v>
      </c>
      <c r="BI88" s="227">
        <f>IF(N88="nulová",J88,0)</f>
        <v>0</v>
      </c>
      <c r="BJ88" s="18" t="s">
        <v>76</v>
      </c>
      <c r="BK88" s="227">
        <f>ROUND(I88*H88,2)</f>
        <v>0</v>
      </c>
      <c r="BL88" s="18" t="s">
        <v>1629</v>
      </c>
      <c r="BM88" s="226" t="s">
        <v>78</v>
      </c>
    </row>
    <row r="89" s="2" customFormat="1">
      <c r="A89" s="39"/>
      <c r="B89" s="40"/>
      <c r="C89" s="41"/>
      <c r="D89" s="233" t="s">
        <v>861</v>
      </c>
      <c r="E89" s="41"/>
      <c r="F89" s="234" t="s">
        <v>1630</v>
      </c>
      <c r="G89" s="41"/>
      <c r="H89" s="41"/>
      <c r="I89" s="230"/>
      <c r="J89" s="41"/>
      <c r="K89" s="41"/>
      <c r="L89" s="45"/>
      <c r="M89" s="231"/>
      <c r="N89" s="232"/>
      <c r="O89" s="85"/>
      <c r="P89" s="85"/>
      <c r="Q89" s="85"/>
      <c r="R89" s="85"/>
      <c r="S89" s="85"/>
      <c r="T89" s="86"/>
      <c r="U89" s="39"/>
      <c r="V89" s="39"/>
      <c r="W89" s="39"/>
      <c r="X89" s="39"/>
      <c r="Y89" s="39"/>
      <c r="Z89" s="39"/>
      <c r="AA89" s="39"/>
      <c r="AB89" s="39"/>
      <c r="AC89" s="39"/>
      <c r="AD89" s="39"/>
      <c r="AE89" s="39"/>
      <c r="AT89" s="18" t="s">
        <v>861</v>
      </c>
      <c r="AU89" s="18" t="s">
        <v>76</v>
      </c>
    </row>
    <row r="90" s="14" customFormat="1">
      <c r="A90" s="14"/>
      <c r="B90" s="245"/>
      <c r="C90" s="246"/>
      <c r="D90" s="233" t="s">
        <v>238</v>
      </c>
      <c r="E90" s="247" t="s">
        <v>19</v>
      </c>
      <c r="F90" s="248" t="s">
        <v>76</v>
      </c>
      <c r="G90" s="246"/>
      <c r="H90" s="249">
        <v>1</v>
      </c>
      <c r="I90" s="250"/>
      <c r="J90" s="246"/>
      <c r="K90" s="246"/>
      <c r="L90" s="251"/>
      <c r="M90" s="252"/>
      <c r="N90" s="253"/>
      <c r="O90" s="253"/>
      <c r="P90" s="253"/>
      <c r="Q90" s="253"/>
      <c r="R90" s="253"/>
      <c r="S90" s="253"/>
      <c r="T90" s="254"/>
      <c r="U90" s="14"/>
      <c r="V90" s="14"/>
      <c r="W90" s="14"/>
      <c r="X90" s="14"/>
      <c r="Y90" s="14"/>
      <c r="Z90" s="14"/>
      <c r="AA90" s="14"/>
      <c r="AB90" s="14"/>
      <c r="AC90" s="14"/>
      <c r="AD90" s="14"/>
      <c r="AE90" s="14"/>
      <c r="AT90" s="255" t="s">
        <v>238</v>
      </c>
      <c r="AU90" s="255" t="s">
        <v>76</v>
      </c>
      <c r="AV90" s="14" t="s">
        <v>78</v>
      </c>
      <c r="AW90" s="14" t="s">
        <v>31</v>
      </c>
      <c r="AX90" s="14" t="s">
        <v>69</v>
      </c>
      <c r="AY90" s="255" t="s">
        <v>225</v>
      </c>
    </row>
    <row r="91" s="16" customFormat="1">
      <c r="A91" s="16"/>
      <c r="B91" s="267"/>
      <c r="C91" s="268"/>
      <c r="D91" s="233" t="s">
        <v>238</v>
      </c>
      <c r="E91" s="269" t="s">
        <v>19</v>
      </c>
      <c r="F91" s="270" t="s">
        <v>245</v>
      </c>
      <c r="G91" s="268"/>
      <c r="H91" s="271">
        <v>1</v>
      </c>
      <c r="I91" s="272"/>
      <c r="J91" s="268"/>
      <c r="K91" s="268"/>
      <c r="L91" s="273"/>
      <c r="M91" s="274"/>
      <c r="N91" s="275"/>
      <c r="O91" s="275"/>
      <c r="P91" s="275"/>
      <c r="Q91" s="275"/>
      <c r="R91" s="275"/>
      <c r="S91" s="275"/>
      <c r="T91" s="276"/>
      <c r="U91" s="16"/>
      <c r="V91" s="16"/>
      <c r="W91" s="16"/>
      <c r="X91" s="16"/>
      <c r="Y91" s="16"/>
      <c r="Z91" s="16"/>
      <c r="AA91" s="16"/>
      <c r="AB91" s="16"/>
      <c r="AC91" s="16"/>
      <c r="AD91" s="16"/>
      <c r="AE91" s="16"/>
      <c r="AT91" s="277" t="s">
        <v>238</v>
      </c>
      <c r="AU91" s="277" t="s">
        <v>76</v>
      </c>
      <c r="AV91" s="16" t="s">
        <v>232</v>
      </c>
      <c r="AW91" s="16" t="s">
        <v>31</v>
      </c>
      <c r="AX91" s="16" t="s">
        <v>76</v>
      </c>
      <c r="AY91" s="277" t="s">
        <v>225</v>
      </c>
    </row>
    <row r="92" s="2" customFormat="1" ht="16.5" customHeight="1">
      <c r="A92" s="39"/>
      <c r="B92" s="40"/>
      <c r="C92" s="215" t="s">
        <v>78</v>
      </c>
      <c r="D92" s="215" t="s">
        <v>227</v>
      </c>
      <c r="E92" s="216" t="s">
        <v>1631</v>
      </c>
      <c r="F92" s="217" t="s">
        <v>1632</v>
      </c>
      <c r="G92" s="218" t="s">
        <v>1628</v>
      </c>
      <c r="H92" s="219">
        <v>1</v>
      </c>
      <c r="I92" s="220"/>
      <c r="J92" s="221">
        <f>ROUND(I92*H92,2)</f>
        <v>0</v>
      </c>
      <c r="K92" s="217" t="s">
        <v>19</v>
      </c>
      <c r="L92" s="45"/>
      <c r="M92" s="222" t="s">
        <v>19</v>
      </c>
      <c r="N92" s="223" t="s">
        <v>40</v>
      </c>
      <c r="O92" s="85"/>
      <c r="P92" s="224">
        <f>O92*H92</f>
        <v>0</v>
      </c>
      <c r="Q92" s="224">
        <v>0</v>
      </c>
      <c r="R92" s="224">
        <f>Q92*H92</f>
        <v>0</v>
      </c>
      <c r="S92" s="224">
        <v>0</v>
      </c>
      <c r="T92" s="225">
        <f>S92*H92</f>
        <v>0</v>
      </c>
      <c r="U92" s="39"/>
      <c r="V92" s="39"/>
      <c r="W92" s="39"/>
      <c r="X92" s="39"/>
      <c r="Y92" s="39"/>
      <c r="Z92" s="39"/>
      <c r="AA92" s="39"/>
      <c r="AB92" s="39"/>
      <c r="AC92" s="39"/>
      <c r="AD92" s="39"/>
      <c r="AE92" s="39"/>
      <c r="AR92" s="226" t="s">
        <v>1629</v>
      </c>
      <c r="AT92" s="226" t="s">
        <v>227</v>
      </c>
      <c r="AU92" s="226" t="s">
        <v>76</v>
      </c>
      <c r="AY92" s="18" t="s">
        <v>225</v>
      </c>
      <c r="BE92" s="227">
        <f>IF(N92="základní",J92,0)</f>
        <v>0</v>
      </c>
      <c r="BF92" s="227">
        <f>IF(N92="snížená",J92,0)</f>
        <v>0</v>
      </c>
      <c r="BG92" s="227">
        <f>IF(N92="zákl. přenesená",J92,0)</f>
        <v>0</v>
      </c>
      <c r="BH92" s="227">
        <f>IF(N92="sníž. přenesená",J92,0)</f>
        <v>0</v>
      </c>
      <c r="BI92" s="227">
        <f>IF(N92="nulová",J92,0)</f>
        <v>0</v>
      </c>
      <c r="BJ92" s="18" t="s">
        <v>76</v>
      </c>
      <c r="BK92" s="227">
        <f>ROUND(I92*H92,2)</f>
        <v>0</v>
      </c>
      <c r="BL92" s="18" t="s">
        <v>1629</v>
      </c>
      <c r="BM92" s="226" t="s">
        <v>232</v>
      </c>
    </row>
    <row r="93" s="2" customFormat="1">
      <c r="A93" s="39"/>
      <c r="B93" s="40"/>
      <c r="C93" s="41"/>
      <c r="D93" s="233" t="s">
        <v>861</v>
      </c>
      <c r="E93" s="41"/>
      <c r="F93" s="234" t="s">
        <v>1633</v>
      </c>
      <c r="G93" s="41"/>
      <c r="H93" s="41"/>
      <c r="I93" s="230"/>
      <c r="J93" s="41"/>
      <c r="K93" s="41"/>
      <c r="L93" s="45"/>
      <c r="M93" s="231"/>
      <c r="N93" s="232"/>
      <c r="O93" s="85"/>
      <c r="P93" s="85"/>
      <c r="Q93" s="85"/>
      <c r="R93" s="85"/>
      <c r="S93" s="85"/>
      <c r="T93" s="86"/>
      <c r="U93" s="39"/>
      <c r="V93" s="39"/>
      <c r="W93" s="39"/>
      <c r="X93" s="39"/>
      <c r="Y93" s="39"/>
      <c r="Z93" s="39"/>
      <c r="AA93" s="39"/>
      <c r="AB93" s="39"/>
      <c r="AC93" s="39"/>
      <c r="AD93" s="39"/>
      <c r="AE93" s="39"/>
      <c r="AT93" s="18" t="s">
        <v>861</v>
      </c>
      <c r="AU93" s="18" t="s">
        <v>76</v>
      </c>
    </row>
    <row r="94" s="14" customFormat="1">
      <c r="A94" s="14"/>
      <c r="B94" s="245"/>
      <c r="C94" s="246"/>
      <c r="D94" s="233" t="s">
        <v>238</v>
      </c>
      <c r="E94" s="247" t="s">
        <v>19</v>
      </c>
      <c r="F94" s="248" t="s">
        <v>76</v>
      </c>
      <c r="G94" s="246"/>
      <c r="H94" s="249">
        <v>1</v>
      </c>
      <c r="I94" s="250"/>
      <c r="J94" s="246"/>
      <c r="K94" s="246"/>
      <c r="L94" s="251"/>
      <c r="M94" s="252"/>
      <c r="N94" s="253"/>
      <c r="O94" s="253"/>
      <c r="P94" s="253"/>
      <c r="Q94" s="253"/>
      <c r="R94" s="253"/>
      <c r="S94" s="253"/>
      <c r="T94" s="254"/>
      <c r="U94" s="14"/>
      <c r="V94" s="14"/>
      <c r="W94" s="14"/>
      <c r="X94" s="14"/>
      <c r="Y94" s="14"/>
      <c r="Z94" s="14"/>
      <c r="AA94" s="14"/>
      <c r="AB94" s="14"/>
      <c r="AC94" s="14"/>
      <c r="AD94" s="14"/>
      <c r="AE94" s="14"/>
      <c r="AT94" s="255" t="s">
        <v>238</v>
      </c>
      <c r="AU94" s="255" t="s">
        <v>76</v>
      </c>
      <c r="AV94" s="14" t="s">
        <v>78</v>
      </c>
      <c r="AW94" s="14" t="s">
        <v>31</v>
      </c>
      <c r="AX94" s="14" t="s">
        <v>69</v>
      </c>
      <c r="AY94" s="255" t="s">
        <v>225</v>
      </c>
    </row>
    <row r="95" s="16" customFormat="1">
      <c r="A95" s="16"/>
      <c r="B95" s="267"/>
      <c r="C95" s="268"/>
      <c r="D95" s="233" t="s">
        <v>238</v>
      </c>
      <c r="E95" s="269" t="s">
        <v>19</v>
      </c>
      <c r="F95" s="270" t="s">
        <v>245</v>
      </c>
      <c r="G95" s="268"/>
      <c r="H95" s="271">
        <v>1</v>
      </c>
      <c r="I95" s="272"/>
      <c r="J95" s="268"/>
      <c r="K95" s="268"/>
      <c r="L95" s="273"/>
      <c r="M95" s="274"/>
      <c r="N95" s="275"/>
      <c r="O95" s="275"/>
      <c r="P95" s="275"/>
      <c r="Q95" s="275"/>
      <c r="R95" s="275"/>
      <c r="S95" s="275"/>
      <c r="T95" s="276"/>
      <c r="U95" s="16"/>
      <c r="V95" s="16"/>
      <c r="W95" s="16"/>
      <c r="X95" s="16"/>
      <c r="Y95" s="16"/>
      <c r="Z95" s="16"/>
      <c r="AA95" s="16"/>
      <c r="AB95" s="16"/>
      <c r="AC95" s="16"/>
      <c r="AD95" s="16"/>
      <c r="AE95" s="16"/>
      <c r="AT95" s="277" t="s">
        <v>238</v>
      </c>
      <c r="AU95" s="277" t="s">
        <v>76</v>
      </c>
      <c r="AV95" s="16" t="s">
        <v>232</v>
      </c>
      <c r="AW95" s="16" t="s">
        <v>31</v>
      </c>
      <c r="AX95" s="16" t="s">
        <v>76</v>
      </c>
      <c r="AY95" s="277" t="s">
        <v>225</v>
      </c>
    </row>
    <row r="96" s="2" customFormat="1" ht="16.5" customHeight="1">
      <c r="A96" s="39"/>
      <c r="B96" s="40"/>
      <c r="C96" s="215" t="s">
        <v>244</v>
      </c>
      <c r="D96" s="215" t="s">
        <v>227</v>
      </c>
      <c r="E96" s="216" t="s">
        <v>1634</v>
      </c>
      <c r="F96" s="217" t="s">
        <v>1635</v>
      </c>
      <c r="G96" s="218" t="s">
        <v>1628</v>
      </c>
      <c r="H96" s="219">
        <v>1</v>
      </c>
      <c r="I96" s="220"/>
      <c r="J96" s="221">
        <f>ROUND(I96*H96,2)</f>
        <v>0</v>
      </c>
      <c r="K96" s="217" t="s">
        <v>19</v>
      </c>
      <c r="L96" s="45"/>
      <c r="M96" s="222" t="s">
        <v>19</v>
      </c>
      <c r="N96" s="223" t="s">
        <v>40</v>
      </c>
      <c r="O96" s="85"/>
      <c r="P96" s="224">
        <f>O96*H96</f>
        <v>0</v>
      </c>
      <c r="Q96" s="224">
        <v>0</v>
      </c>
      <c r="R96" s="224">
        <f>Q96*H96</f>
        <v>0</v>
      </c>
      <c r="S96" s="224">
        <v>0</v>
      </c>
      <c r="T96" s="225">
        <f>S96*H96</f>
        <v>0</v>
      </c>
      <c r="U96" s="39"/>
      <c r="V96" s="39"/>
      <c r="W96" s="39"/>
      <c r="X96" s="39"/>
      <c r="Y96" s="39"/>
      <c r="Z96" s="39"/>
      <c r="AA96" s="39"/>
      <c r="AB96" s="39"/>
      <c r="AC96" s="39"/>
      <c r="AD96" s="39"/>
      <c r="AE96" s="39"/>
      <c r="AR96" s="226" t="s">
        <v>1629</v>
      </c>
      <c r="AT96" s="226" t="s">
        <v>227</v>
      </c>
      <c r="AU96" s="226" t="s">
        <v>76</v>
      </c>
      <c r="AY96" s="18" t="s">
        <v>225</v>
      </c>
      <c r="BE96" s="227">
        <f>IF(N96="základní",J96,0)</f>
        <v>0</v>
      </c>
      <c r="BF96" s="227">
        <f>IF(N96="snížená",J96,0)</f>
        <v>0</v>
      </c>
      <c r="BG96" s="227">
        <f>IF(N96="zákl. přenesená",J96,0)</f>
        <v>0</v>
      </c>
      <c r="BH96" s="227">
        <f>IF(N96="sníž. přenesená",J96,0)</f>
        <v>0</v>
      </c>
      <c r="BI96" s="227">
        <f>IF(N96="nulová",J96,0)</f>
        <v>0</v>
      </c>
      <c r="BJ96" s="18" t="s">
        <v>76</v>
      </c>
      <c r="BK96" s="227">
        <f>ROUND(I96*H96,2)</f>
        <v>0</v>
      </c>
      <c r="BL96" s="18" t="s">
        <v>1629</v>
      </c>
      <c r="BM96" s="226" t="s">
        <v>276</v>
      </c>
    </row>
    <row r="97" s="14" customFormat="1">
      <c r="A97" s="14"/>
      <c r="B97" s="245"/>
      <c r="C97" s="246"/>
      <c r="D97" s="233" t="s">
        <v>238</v>
      </c>
      <c r="E97" s="247" t="s">
        <v>19</v>
      </c>
      <c r="F97" s="248" t="s">
        <v>76</v>
      </c>
      <c r="G97" s="246"/>
      <c r="H97" s="249">
        <v>1</v>
      </c>
      <c r="I97" s="250"/>
      <c r="J97" s="246"/>
      <c r="K97" s="246"/>
      <c r="L97" s="251"/>
      <c r="M97" s="252"/>
      <c r="N97" s="253"/>
      <c r="O97" s="253"/>
      <c r="P97" s="253"/>
      <c r="Q97" s="253"/>
      <c r="R97" s="253"/>
      <c r="S97" s="253"/>
      <c r="T97" s="254"/>
      <c r="U97" s="14"/>
      <c r="V97" s="14"/>
      <c r="W97" s="14"/>
      <c r="X97" s="14"/>
      <c r="Y97" s="14"/>
      <c r="Z97" s="14"/>
      <c r="AA97" s="14"/>
      <c r="AB97" s="14"/>
      <c r="AC97" s="14"/>
      <c r="AD97" s="14"/>
      <c r="AE97" s="14"/>
      <c r="AT97" s="255" t="s">
        <v>238</v>
      </c>
      <c r="AU97" s="255" t="s">
        <v>76</v>
      </c>
      <c r="AV97" s="14" t="s">
        <v>78</v>
      </c>
      <c r="AW97" s="14" t="s">
        <v>31</v>
      </c>
      <c r="AX97" s="14" t="s">
        <v>69</v>
      </c>
      <c r="AY97" s="255" t="s">
        <v>225</v>
      </c>
    </row>
    <row r="98" s="16" customFormat="1">
      <c r="A98" s="16"/>
      <c r="B98" s="267"/>
      <c r="C98" s="268"/>
      <c r="D98" s="233" t="s">
        <v>238</v>
      </c>
      <c r="E98" s="269" t="s">
        <v>19</v>
      </c>
      <c r="F98" s="270" t="s">
        <v>245</v>
      </c>
      <c r="G98" s="268"/>
      <c r="H98" s="271">
        <v>1</v>
      </c>
      <c r="I98" s="272"/>
      <c r="J98" s="268"/>
      <c r="K98" s="268"/>
      <c r="L98" s="273"/>
      <c r="M98" s="274"/>
      <c r="N98" s="275"/>
      <c r="O98" s="275"/>
      <c r="P98" s="275"/>
      <c r="Q98" s="275"/>
      <c r="R98" s="275"/>
      <c r="S98" s="275"/>
      <c r="T98" s="276"/>
      <c r="U98" s="16"/>
      <c r="V98" s="16"/>
      <c r="W98" s="16"/>
      <c r="X98" s="16"/>
      <c r="Y98" s="16"/>
      <c r="Z98" s="16"/>
      <c r="AA98" s="16"/>
      <c r="AB98" s="16"/>
      <c r="AC98" s="16"/>
      <c r="AD98" s="16"/>
      <c r="AE98" s="16"/>
      <c r="AT98" s="277" t="s">
        <v>238</v>
      </c>
      <c r="AU98" s="277" t="s">
        <v>76</v>
      </c>
      <c r="AV98" s="16" t="s">
        <v>232</v>
      </c>
      <c r="AW98" s="16" t="s">
        <v>31</v>
      </c>
      <c r="AX98" s="16" t="s">
        <v>76</v>
      </c>
      <c r="AY98" s="277" t="s">
        <v>225</v>
      </c>
    </row>
    <row r="99" s="2" customFormat="1" ht="16.5" customHeight="1">
      <c r="A99" s="39"/>
      <c r="B99" s="40"/>
      <c r="C99" s="215" t="s">
        <v>232</v>
      </c>
      <c r="D99" s="215" t="s">
        <v>227</v>
      </c>
      <c r="E99" s="216" t="s">
        <v>1636</v>
      </c>
      <c r="F99" s="217" t="s">
        <v>1637</v>
      </c>
      <c r="G99" s="218" t="s">
        <v>1628</v>
      </c>
      <c r="H99" s="219">
        <v>1</v>
      </c>
      <c r="I99" s="220"/>
      <c r="J99" s="221">
        <f>ROUND(I99*H99,2)</f>
        <v>0</v>
      </c>
      <c r="K99" s="217" t="s">
        <v>19</v>
      </c>
      <c r="L99" s="45"/>
      <c r="M99" s="222" t="s">
        <v>19</v>
      </c>
      <c r="N99" s="223" t="s">
        <v>40</v>
      </c>
      <c r="O99" s="85"/>
      <c r="P99" s="224">
        <f>O99*H99</f>
        <v>0</v>
      </c>
      <c r="Q99" s="224">
        <v>0</v>
      </c>
      <c r="R99" s="224">
        <f>Q99*H99</f>
        <v>0</v>
      </c>
      <c r="S99" s="224">
        <v>0</v>
      </c>
      <c r="T99" s="225">
        <f>S99*H99</f>
        <v>0</v>
      </c>
      <c r="U99" s="39"/>
      <c r="V99" s="39"/>
      <c r="W99" s="39"/>
      <c r="X99" s="39"/>
      <c r="Y99" s="39"/>
      <c r="Z99" s="39"/>
      <c r="AA99" s="39"/>
      <c r="AB99" s="39"/>
      <c r="AC99" s="39"/>
      <c r="AD99" s="39"/>
      <c r="AE99" s="39"/>
      <c r="AR99" s="226" t="s">
        <v>1629</v>
      </c>
      <c r="AT99" s="226" t="s">
        <v>227</v>
      </c>
      <c r="AU99" s="226" t="s">
        <v>76</v>
      </c>
      <c r="AY99" s="18" t="s">
        <v>225</v>
      </c>
      <c r="BE99" s="227">
        <f>IF(N99="základní",J99,0)</f>
        <v>0</v>
      </c>
      <c r="BF99" s="227">
        <f>IF(N99="snížená",J99,0)</f>
        <v>0</v>
      </c>
      <c r="BG99" s="227">
        <f>IF(N99="zákl. přenesená",J99,0)</f>
        <v>0</v>
      </c>
      <c r="BH99" s="227">
        <f>IF(N99="sníž. přenesená",J99,0)</f>
        <v>0</v>
      </c>
      <c r="BI99" s="227">
        <f>IF(N99="nulová",J99,0)</f>
        <v>0</v>
      </c>
      <c r="BJ99" s="18" t="s">
        <v>76</v>
      </c>
      <c r="BK99" s="227">
        <f>ROUND(I99*H99,2)</f>
        <v>0</v>
      </c>
      <c r="BL99" s="18" t="s">
        <v>1629</v>
      </c>
      <c r="BM99" s="226" t="s">
        <v>259</v>
      </c>
    </row>
    <row r="100" s="2" customFormat="1">
      <c r="A100" s="39"/>
      <c r="B100" s="40"/>
      <c r="C100" s="41"/>
      <c r="D100" s="233" t="s">
        <v>861</v>
      </c>
      <c r="E100" s="41"/>
      <c r="F100" s="234" t="s">
        <v>1638</v>
      </c>
      <c r="G100" s="41"/>
      <c r="H100" s="41"/>
      <c r="I100" s="230"/>
      <c r="J100" s="41"/>
      <c r="K100" s="41"/>
      <c r="L100" s="45"/>
      <c r="M100" s="231"/>
      <c r="N100" s="232"/>
      <c r="O100" s="85"/>
      <c r="P100" s="85"/>
      <c r="Q100" s="85"/>
      <c r="R100" s="85"/>
      <c r="S100" s="85"/>
      <c r="T100" s="86"/>
      <c r="U100" s="39"/>
      <c r="V100" s="39"/>
      <c r="W100" s="39"/>
      <c r="X100" s="39"/>
      <c r="Y100" s="39"/>
      <c r="Z100" s="39"/>
      <c r="AA100" s="39"/>
      <c r="AB100" s="39"/>
      <c r="AC100" s="39"/>
      <c r="AD100" s="39"/>
      <c r="AE100" s="39"/>
      <c r="AT100" s="18" t="s">
        <v>861</v>
      </c>
      <c r="AU100" s="18" t="s">
        <v>76</v>
      </c>
    </row>
    <row r="101" s="14" customFormat="1">
      <c r="A101" s="14"/>
      <c r="B101" s="245"/>
      <c r="C101" s="246"/>
      <c r="D101" s="233" t="s">
        <v>238</v>
      </c>
      <c r="E101" s="247" t="s">
        <v>19</v>
      </c>
      <c r="F101" s="248" t="s">
        <v>76</v>
      </c>
      <c r="G101" s="246"/>
      <c r="H101" s="249">
        <v>1</v>
      </c>
      <c r="I101" s="250"/>
      <c r="J101" s="246"/>
      <c r="K101" s="246"/>
      <c r="L101" s="251"/>
      <c r="M101" s="252"/>
      <c r="N101" s="253"/>
      <c r="O101" s="253"/>
      <c r="P101" s="253"/>
      <c r="Q101" s="253"/>
      <c r="R101" s="253"/>
      <c r="S101" s="253"/>
      <c r="T101" s="254"/>
      <c r="U101" s="14"/>
      <c r="V101" s="14"/>
      <c r="W101" s="14"/>
      <c r="X101" s="14"/>
      <c r="Y101" s="14"/>
      <c r="Z101" s="14"/>
      <c r="AA101" s="14"/>
      <c r="AB101" s="14"/>
      <c r="AC101" s="14"/>
      <c r="AD101" s="14"/>
      <c r="AE101" s="14"/>
      <c r="AT101" s="255" t="s">
        <v>238</v>
      </c>
      <c r="AU101" s="255" t="s">
        <v>76</v>
      </c>
      <c r="AV101" s="14" t="s">
        <v>78</v>
      </c>
      <c r="AW101" s="14" t="s">
        <v>31</v>
      </c>
      <c r="AX101" s="14" t="s">
        <v>69</v>
      </c>
      <c r="AY101" s="255" t="s">
        <v>225</v>
      </c>
    </row>
    <row r="102" s="16" customFormat="1">
      <c r="A102" s="16"/>
      <c r="B102" s="267"/>
      <c r="C102" s="268"/>
      <c r="D102" s="233" t="s">
        <v>238</v>
      </c>
      <c r="E102" s="269" t="s">
        <v>19</v>
      </c>
      <c r="F102" s="270" t="s">
        <v>245</v>
      </c>
      <c r="G102" s="268"/>
      <c r="H102" s="271">
        <v>1</v>
      </c>
      <c r="I102" s="272"/>
      <c r="J102" s="268"/>
      <c r="K102" s="268"/>
      <c r="L102" s="273"/>
      <c r="M102" s="274"/>
      <c r="N102" s="275"/>
      <c r="O102" s="275"/>
      <c r="P102" s="275"/>
      <c r="Q102" s="275"/>
      <c r="R102" s="275"/>
      <c r="S102" s="275"/>
      <c r="T102" s="276"/>
      <c r="U102" s="16"/>
      <c r="V102" s="16"/>
      <c r="W102" s="16"/>
      <c r="X102" s="16"/>
      <c r="Y102" s="16"/>
      <c r="Z102" s="16"/>
      <c r="AA102" s="16"/>
      <c r="AB102" s="16"/>
      <c r="AC102" s="16"/>
      <c r="AD102" s="16"/>
      <c r="AE102" s="16"/>
      <c r="AT102" s="277" t="s">
        <v>238</v>
      </c>
      <c r="AU102" s="277" t="s">
        <v>76</v>
      </c>
      <c r="AV102" s="16" t="s">
        <v>232</v>
      </c>
      <c r="AW102" s="16" t="s">
        <v>31</v>
      </c>
      <c r="AX102" s="16" t="s">
        <v>76</v>
      </c>
      <c r="AY102" s="277" t="s">
        <v>225</v>
      </c>
    </row>
    <row r="103" s="2" customFormat="1" ht="24.15" customHeight="1">
      <c r="A103" s="39"/>
      <c r="B103" s="40"/>
      <c r="C103" s="215" t="s">
        <v>268</v>
      </c>
      <c r="D103" s="215" t="s">
        <v>227</v>
      </c>
      <c r="E103" s="216" t="s">
        <v>1639</v>
      </c>
      <c r="F103" s="217" t="s">
        <v>1640</v>
      </c>
      <c r="G103" s="218" t="s">
        <v>1628</v>
      </c>
      <c r="H103" s="219">
        <v>1</v>
      </c>
      <c r="I103" s="220"/>
      <c r="J103" s="221">
        <f>ROUND(I103*H103,2)</f>
        <v>0</v>
      </c>
      <c r="K103" s="217" t="s">
        <v>19</v>
      </c>
      <c r="L103" s="45"/>
      <c r="M103" s="222" t="s">
        <v>19</v>
      </c>
      <c r="N103" s="223" t="s">
        <v>40</v>
      </c>
      <c r="O103" s="85"/>
      <c r="P103" s="224">
        <f>O103*H103</f>
        <v>0</v>
      </c>
      <c r="Q103" s="224">
        <v>0</v>
      </c>
      <c r="R103" s="224">
        <f>Q103*H103</f>
        <v>0</v>
      </c>
      <c r="S103" s="224">
        <v>0</v>
      </c>
      <c r="T103" s="225">
        <f>S103*H103</f>
        <v>0</v>
      </c>
      <c r="U103" s="39"/>
      <c r="V103" s="39"/>
      <c r="W103" s="39"/>
      <c r="X103" s="39"/>
      <c r="Y103" s="39"/>
      <c r="Z103" s="39"/>
      <c r="AA103" s="39"/>
      <c r="AB103" s="39"/>
      <c r="AC103" s="39"/>
      <c r="AD103" s="39"/>
      <c r="AE103" s="39"/>
      <c r="AR103" s="226" t="s">
        <v>1629</v>
      </c>
      <c r="AT103" s="226" t="s">
        <v>227</v>
      </c>
      <c r="AU103" s="226" t="s">
        <v>76</v>
      </c>
      <c r="AY103" s="18" t="s">
        <v>225</v>
      </c>
      <c r="BE103" s="227">
        <f>IF(N103="základní",J103,0)</f>
        <v>0</v>
      </c>
      <c r="BF103" s="227">
        <f>IF(N103="snížená",J103,0)</f>
        <v>0</v>
      </c>
      <c r="BG103" s="227">
        <f>IF(N103="zákl. přenesená",J103,0)</f>
        <v>0</v>
      </c>
      <c r="BH103" s="227">
        <f>IF(N103="sníž. přenesená",J103,0)</f>
        <v>0</v>
      </c>
      <c r="BI103" s="227">
        <f>IF(N103="nulová",J103,0)</f>
        <v>0</v>
      </c>
      <c r="BJ103" s="18" t="s">
        <v>76</v>
      </c>
      <c r="BK103" s="227">
        <f>ROUND(I103*H103,2)</f>
        <v>0</v>
      </c>
      <c r="BL103" s="18" t="s">
        <v>1629</v>
      </c>
      <c r="BM103" s="226" t="s">
        <v>160</v>
      </c>
    </row>
    <row r="104" s="2" customFormat="1">
      <c r="A104" s="39"/>
      <c r="B104" s="40"/>
      <c r="C104" s="41"/>
      <c r="D104" s="233" t="s">
        <v>861</v>
      </c>
      <c r="E104" s="41"/>
      <c r="F104" s="234" t="s">
        <v>1641</v>
      </c>
      <c r="G104" s="41"/>
      <c r="H104" s="41"/>
      <c r="I104" s="230"/>
      <c r="J104" s="41"/>
      <c r="K104" s="41"/>
      <c r="L104" s="45"/>
      <c r="M104" s="231"/>
      <c r="N104" s="232"/>
      <c r="O104" s="85"/>
      <c r="P104" s="85"/>
      <c r="Q104" s="85"/>
      <c r="R104" s="85"/>
      <c r="S104" s="85"/>
      <c r="T104" s="86"/>
      <c r="U104" s="39"/>
      <c r="V104" s="39"/>
      <c r="W104" s="39"/>
      <c r="X104" s="39"/>
      <c r="Y104" s="39"/>
      <c r="Z104" s="39"/>
      <c r="AA104" s="39"/>
      <c r="AB104" s="39"/>
      <c r="AC104" s="39"/>
      <c r="AD104" s="39"/>
      <c r="AE104" s="39"/>
      <c r="AT104" s="18" t="s">
        <v>861</v>
      </c>
      <c r="AU104" s="18" t="s">
        <v>76</v>
      </c>
    </row>
    <row r="105" s="14" customFormat="1">
      <c r="A105" s="14"/>
      <c r="B105" s="245"/>
      <c r="C105" s="246"/>
      <c r="D105" s="233" t="s">
        <v>238</v>
      </c>
      <c r="E105" s="247" t="s">
        <v>19</v>
      </c>
      <c r="F105" s="248" t="s">
        <v>76</v>
      </c>
      <c r="G105" s="246"/>
      <c r="H105" s="249">
        <v>1</v>
      </c>
      <c r="I105" s="250"/>
      <c r="J105" s="246"/>
      <c r="K105" s="246"/>
      <c r="L105" s="251"/>
      <c r="M105" s="252"/>
      <c r="N105" s="253"/>
      <c r="O105" s="253"/>
      <c r="P105" s="253"/>
      <c r="Q105" s="253"/>
      <c r="R105" s="253"/>
      <c r="S105" s="253"/>
      <c r="T105" s="254"/>
      <c r="U105" s="14"/>
      <c r="V105" s="14"/>
      <c r="W105" s="14"/>
      <c r="X105" s="14"/>
      <c r="Y105" s="14"/>
      <c r="Z105" s="14"/>
      <c r="AA105" s="14"/>
      <c r="AB105" s="14"/>
      <c r="AC105" s="14"/>
      <c r="AD105" s="14"/>
      <c r="AE105" s="14"/>
      <c r="AT105" s="255" t="s">
        <v>238</v>
      </c>
      <c r="AU105" s="255" t="s">
        <v>76</v>
      </c>
      <c r="AV105" s="14" t="s">
        <v>78</v>
      </c>
      <c r="AW105" s="14" t="s">
        <v>31</v>
      </c>
      <c r="AX105" s="14" t="s">
        <v>69</v>
      </c>
      <c r="AY105" s="255" t="s">
        <v>225</v>
      </c>
    </row>
    <row r="106" s="16" customFormat="1">
      <c r="A106" s="16"/>
      <c r="B106" s="267"/>
      <c r="C106" s="268"/>
      <c r="D106" s="233" t="s">
        <v>238</v>
      </c>
      <c r="E106" s="269" t="s">
        <v>19</v>
      </c>
      <c r="F106" s="270" t="s">
        <v>245</v>
      </c>
      <c r="G106" s="268"/>
      <c r="H106" s="271">
        <v>1</v>
      </c>
      <c r="I106" s="272"/>
      <c r="J106" s="268"/>
      <c r="K106" s="268"/>
      <c r="L106" s="273"/>
      <c r="M106" s="274"/>
      <c r="N106" s="275"/>
      <c r="O106" s="275"/>
      <c r="P106" s="275"/>
      <c r="Q106" s="275"/>
      <c r="R106" s="275"/>
      <c r="S106" s="275"/>
      <c r="T106" s="276"/>
      <c r="U106" s="16"/>
      <c r="V106" s="16"/>
      <c r="W106" s="16"/>
      <c r="X106" s="16"/>
      <c r="Y106" s="16"/>
      <c r="Z106" s="16"/>
      <c r="AA106" s="16"/>
      <c r="AB106" s="16"/>
      <c r="AC106" s="16"/>
      <c r="AD106" s="16"/>
      <c r="AE106" s="16"/>
      <c r="AT106" s="277" t="s">
        <v>238</v>
      </c>
      <c r="AU106" s="277" t="s">
        <v>76</v>
      </c>
      <c r="AV106" s="16" t="s">
        <v>232</v>
      </c>
      <c r="AW106" s="16" t="s">
        <v>31</v>
      </c>
      <c r="AX106" s="16" t="s">
        <v>76</v>
      </c>
      <c r="AY106" s="277" t="s">
        <v>225</v>
      </c>
    </row>
    <row r="107" s="2" customFormat="1" ht="24.15" customHeight="1">
      <c r="A107" s="39"/>
      <c r="B107" s="40"/>
      <c r="C107" s="215" t="s">
        <v>276</v>
      </c>
      <c r="D107" s="215" t="s">
        <v>227</v>
      </c>
      <c r="E107" s="216" t="s">
        <v>1642</v>
      </c>
      <c r="F107" s="217" t="s">
        <v>1643</v>
      </c>
      <c r="G107" s="218" t="s">
        <v>1628</v>
      </c>
      <c r="H107" s="219">
        <v>1</v>
      </c>
      <c r="I107" s="220"/>
      <c r="J107" s="221">
        <f>ROUND(I107*H107,2)</f>
        <v>0</v>
      </c>
      <c r="K107" s="217" t="s">
        <v>19</v>
      </c>
      <c r="L107" s="45"/>
      <c r="M107" s="222" t="s">
        <v>19</v>
      </c>
      <c r="N107" s="223" t="s">
        <v>40</v>
      </c>
      <c r="O107" s="85"/>
      <c r="P107" s="224">
        <f>O107*H107</f>
        <v>0</v>
      </c>
      <c r="Q107" s="224">
        <v>0</v>
      </c>
      <c r="R107" s="224">
        <f>Q107*H107</f>
        <v>0</v>
      </c>
      <c r="S107" s="224">
        <v>0</v>
      </c>
      <c r="T107" s="225">
        <f>S107*H107</f>
        <v>0</v>
      </c>
      <c r="U107" s="39"/>
      <c r="V107" s="39"/>
      <c r="W107" s="39"/>
      <c r="X107" s="39"/>
      <c r="Y107" s="39"/>
      <c r="Z107" s="39"/>
      <c r="AA107" s="39"/>
      <c r="AB107" s="39"/>
      <c r="AC107" s="39"/>
      <c r="AD107" s="39"/>
      <c r="AE107" s="39"/>
      <c r="AR107" s="226" t="s">
        <v>1629</v>
      </c>
      <c r="AT107" s="226" t="s">
        <v>227</v>
      </c>
      <c r="AU107" s="226" t="s">
        <v>76</v>
      </c>
      <c r="AY107" s="18" t="s">
        <v>225</v>
      </c>
      <c r="BE107" s="227">
        <f>IF(N107="základní",J107,0)</f>
        <v>0</v>
      </c>
      <c r="BF107" s="227">
        <f>IF(N107="snížená",J107,0)</f>
        <v>0</v>
      </c>
      <c r="BG107" s="227">
        <f>IF(N107="zákl. přenesená",J107,0)</f>
        <v>0</v>
      </c>
      <c r="BH107" s="227">
        <f>IF(N107="sníž. přenesená",J107,0)</f>
        <v>0</v>
      </c>
      <c r="BI107" s="227">
        <f>IF(N107="nulová",J107,0)</f>
        <v>0</v>
      </c>
      <c r="BJ107" s="18" t="s">
        <v>76</v>
      </c>
      <c r="BK107" s="227">
        <f>ROUND(I107*H107,2)</f>
        <v>0</v>
      </c>
      <c r="BL107" s="18" t="s">
        <v>1629</v>
      </c>
      <c r="BM107" s="226" t="s">
        <v>315</v>
      </c>
    </row>
    <row r="108" s="14" customFormat="1">
      <c r="A108" s="14"/>
      <c r="B108" s="245"/>
      <c r="C108" s="246"/>
      <c r="D108" s="233" t="s">
        <v>238</v>
      </c>
      <c r="E108" s="247" t="s">
        <v>19</v>
      </c>
      <c r="F108" s="248" t="s">
        <v>76</v>
      </c>
      <c r="G108" s="246"/>
      <c r="H108" s="249">
        <v>1</v>
      </c>
      <c r="I108" s="250"/>
      <c r="J108" s="246"/>
      <c r="K108" s="246"/>
      <c r="L108" s="251"/>
      <c r="M108" s="252"/>
      <c r="N108" s="253"/>
      <c r="O108" s="253"/>
      <c r="P108" s="253"/>
      <c r="Q108" s="253"/>
      <c r="R108" s="253"/>
      <c r="S108" s="253"/>
      <c r="T108" s="254"/>
      <c r="U108" s="14"/>
      <c r="V108" s="14"/>
      <c r="W108" s="14"/>
      <c r="X108" s="14"/>
      <c r="Y108" s="14"/>
      <c r="Z108" s="14"/>
      <c r="AA108" s="14"/>
      <c r="AB108" s="14"/>
      <c r="AC108" s="14"/>
      <c r="AD108" s="14"/>
      <c r="AE108" s="14"/>
      <c r="AT108" s="255" t="s">
        <v>238</v>
      </c>
      <c r="AU108" s="255" t="s">
        <v>76</v>
      </c>
      <c r="AV108" s="14" t="s">
        <v>78</v>
      </c>
      <c r="AW108" s="14" t="s">
        <v>31</v>
      </c>
      <c r="AX108" s="14" t="s">
        <v>69</v>
      </c>
      <c r="AY108" s="255" t="s">
        <v>225</v>
      </c>
    </row>
    <row r="109" s="16" customFormat="1">
      <c r="A109" s="16"/>
      <c r="B109" s="267"/>
      <c r="C109" s="268"/>
      <c r="D109" s="233" t="s">
        <v>238</v>
      </c>
      <c r="E109" s="269" t="s">
        <v>19</v>
      </c>
      <c r="F109" s="270" t="s">
        <v>245</v>
      </c>
      <c r="G109" s="268"/>
      <c r="H109" s="271">
        <v>1</v>
      </c>
      <c r="I109" s="272"/>
      <c r="J109" s="268"/>
      <c r="K109" s="268"/>
      <c r="L109" s="273"/>
      <c r="M109" s="274"/>
      <c r="N109" s="275"/>
      <c r="O109" s="275"/>
      <c r="P109" s="275"/>
      <c r="Q109" s="275"/>
      <c r="R109" s="275"/>
      <c r="S109" s="275"/>
      <c r="T109" s="276"/>
      <c r="U109" s="16"/>
      <c r="V109" s="16"/>
      <c r="W109" s="16"/>
      <c r="X109" s="16"/>
      <c r="Y109" s="16"/>
      <c r="Z109" s="16"/>
      <c r="AA109" s="16"/>
      <c r="AB109" s="16"/>
      <c r="AC109" s="16"/>
      <c r="AD109" s="16"/>
      <c r="AE109" s="16"/>
      <c r="AT109" s="277" t="s">
        <v>238</v>
      </c>
      <c r="AU109" s="277" t="s">
        <v>76</v>
      </c>
      <c r="AV109" s="16" t="s">
        <v>232</v>
      </c>
      <c r="AW109" s="16" t="s">
        <v>31</v>
      </c>
      <c r="AX109" s="16" t="s">
        <v>76</v>
      </c>
      <c r="AY109" s="277" t="s">
        <v>225</v>
      </c>
    </row>
    <row r="110" s="2" customFormat="1" ht="16.5" customHeight="1">
      <c r="A110" s="39"/>
      <c r="B110" s="40"/>
      <c r="C110" s="215" t="s">
        <v>282</v>
      </c>
      <c r="D110" s="215" t="s">
        <v>227</v>
      </c>
      <c r="E110" s="216" t="s">
        <v>1644</v>
      </c>
      <c r="F110" s="217" t="s">
        <v>1645</v>
      </c>
      <c r="G110" s="218" t="s">
        <v>1628</v>
      </c>
      <c r="H110" s="219">
        <v>1</v>
      </c>
      <c r="I110" s="220"/>
      <c r="J110" s="221">
        <f>ROUND(I110*H110,2)</f>
        <v>0</v>
      </c>
      <c r="K110" s="217" t="s">
        <v>19</v>
      </c>
      <c r="L110" s="45"/>
      <c r="M110" s="222" t="s">
        <v>19</v>
      </c>
      <c r="N110" s="223" t="s">
        <v>40</v>
      </c>
      <c r="O110" s="85"/>
      <c r="P110" s="224">
        <f>O110*H110</f>
        <v>0</v>
      </c>
      <c r="Q110" s="224">
        <v>0</v>
      </c>
      <c r="R110" s="224">
        <f>Q110*H110</f>
        <v>0</v>
      </c>
      <c r="S110" s="224">
        <v>0</v>
      </c>
      <c r="T110" s="225">
        <f>S110*H110</f>
        <v>0</v>
      </c>
      <c r="U110" s="39"/>
      <c r="V110" s="39"/>
      <c r="W110" s="39"/>
      <c r="X110" s="39"/>
      <c r="Y110" s="39"/>
      <c r="Z110" s="39"/>
      <c r="AA110" s="39"/>
      <c r="AB110" s="39"/>
      <c r="AC110" s="39"/>
      <c r="AD110" s="39"/>
      <c r="AE110" s="39"/>
      <c r="AR110" s="226" t="s">
        <v>1629</v>
      </c>
      <c r="AT110" s="226" t="s">
        <v>227</v>
      </c>
      <c r="AU110" s="226" t="s">
        <v>76</v>
      </c>
      <c r="AY110" s="18" t="s">
        <v>225</v>
      </c>
      <c r="BE110" s="227">
        <f>IF(N110="základní",J110,0)</f>
        <v>0</v>
      </c>
      <c r="BF110" s="227">
        <f>IF(N110="snížená",J110,0)</f>
        <v>0</v>
      </c>
      <c r="BG110" s="227">
        <f>IF(N110="zákl. přenesená",J110,0)</f>
        <v>0</v>
      </c>
      <c r="BH110" s="227">
        <f>IF(N110="sníž. přenesená",J110,0)</f>
        <v>0</v>
      </c>
      <c r="BI110" s="227">
        <f>IF(N110="nulová",J110,0)</f>
        <v>0</v>
      </c>
      <c r="BJ110" s="18" t="s">
        <v>76</v>
      </c>
      <c r="BK110" s="227">
        <f>ROUND(I110*H110,2)</f>
        <v>0</v>
      </c>
      <c r="BL110" s="18" t="s">
        <v>1629</v>
      </c>
      <c r="BM110" s="226" t="s">
        <v>332</v>
      </c>
    </row>
    <row r="111" s="2" customFormat="1">
      <c r="A111" s="39"/>
      <c r="B111" s="40"/>
      <c r="C111" s="41"/>
      <c r="D111" s="233" t="s">
        <v>861</v>
      </c>
      <c r="E111" s="41"/>
      <c r="F111" s="234" t="s">
        <v>1646</v>
      </c>
      <c r="G111" s="41"/>
      <c r="H111" s="41"/>
      <c r="I111" s="230"/>
      <c r="J111" s="41"/>
      <c r="K111" s="41"/>
      <c r="L111" s="45"/>
      <c r="M111" s="231"/>
      <c r="N111" s="232"/>
      <c r="O111" s="85"/>
      <c r="P111" s="85"/>
      <c r="Q111" s="85"/>
      <c r="R111" s="85"/>
      <c r="S111" s="85"/>
      <c r="T111" s="86"/>
      <c r="U111" s="39"/>
      <c r="V111" s="39"/>
      <c r="W111" s="39"/>
      <c r="X111" s="39"/>
      <c r="Y111" s="39"/>
      <c r="Z111" s="39"/>
      <c r="AA111" s="39"/>
      <c r="AB111" s="39"/>
      <c r="AC111" s="39"/>
      <c r="AD111" s="39"/>
      <c r="AE111" s="39"/>
      <c r="AT111" s="18" t="s">
        <v>861</v>
      </c>
      <c r="AU111" s="18" t="s">
        <v>76</v>
      </c>
    </row>
    <row r="112" s="14" customFormat="1">
      <c r="A112" s="14"/>
      <c r="B112" s="245"/>
      <c r="C112" s="246"/>
      <c r="D112" s="233" t="s">
        <v>238</v>
      </c>
      <c r="E112" s="247" t="s">
        <v>19</v>
      </c>
      <c r="F112" s="248" t="s">
        <v>76</v>
      </c>
      <c r="G112" s="246"/>
      <c r="H112" s="249">
        <v>1</v>
      </c>
      <c r="I112" s="250"/>
      <c r="J112" s="246"/>
      <c r="K112" s="246"/>
      <c r="L112" s="251"/>
      <c r="M112" s="252"/>
      <c r="N112" s="253"/>
      <c r="O112" s="253"/>
      <c r="P112" s="253"/>
      <c r="Q112" s="253"/>
      <c r="R112" s="253"/>
      <c r="S112" s="253"/>
      <c r="T112" s="254"/>
      <c r="U112" s="14"/>
      <c r="V112" s="14"/>
      <c r="W112" s="14"/>
      <c r="X112" s="14"/>
      <c r="Y112" s="14"/>
      <c r="Z112" s="14"/>
      <c r="AA112" s="14"/>
      <c r="AB112" s="14"/>
      <c r="AC112" s="14"/>
      <c r="AD112" s="14"/>
      <c r="AE112" s="14"/>
      <c r="AT112" s="255" t="s">
        <v>238</v>
      </c>
      <c r="AU112" s="255" t="s">
        <v>76</v>
      </c>
      <c r="AV112" s="14" t="s">
        <v>78</v>
      </c>
      <c r="AW112" s="14" t="s">
        <v>31</v>
      </c>
      <c r="AX112" s="14" t="s">
        <v>69</v>
      </c>
      <c r="AY112" s="255" t="s">
        <v>225</v>
      </c>
    </row>
    <row r="113" s="16" customFormat="1">
      <c r="A113" s="16"/>
      <c r="B113" s="267"/>
      <c r="C113" s="268"/>
      <c r="D113" s="233" t="s">
        <v>238</v>
      </c>
      <c r="E113" s="269" t="s">
        <v>19</v>
      </c>
      <c r="F113" s="270" t="s">
        <v>245</v>
      </c>
      <c r="G113" s="268"/>
      <c r="H113" s="271">
        <v>1</v>
      </c>
      <c r="I113" s="272"/>
      <c r="J113" s="268"/>
      <c r="K113" s="268"/>
      <c r="L113" s="273"/>
      <c r="M113" s="291"/>
      <c r="N113" s="292"/>
      <c r="O113" s="292"/>
      <c r="P113" s="292"/>
      <c r="Q113" s="292"/>
      <c r="R113" s="292"/>
      <c r="S113" s="292"/>
      <c r="T113" s="293"/>
      <c r="U113" s="16"/>
      <c r="V113" s="16"/>
      <c r="W113" s="16"/>
      <c r="X113" s="16"/>
      <c r="Y113" s="16"/>
      <c r="Z113" s="16"/>
      <c r="AA113" s="16"/>
      <c r="AB113" s="16"/>
      <c r="AC113" s="16"/>
      <c r="AD113" s="16"/>
      <c r="AE113" s="16"/>
      <c r="AT113" s="277" t="s">
        <v>238</v>
      </c>
      <c r="AU113" s="277" t="s">
        <v>76</v>
      </c>
      <c r="AV113" s="16" t="s">
        <v>232</v>
      </c>
      <c r="AW113" s="16" t="s">
        <v>31</v>
      </c>
      <c r="AX113" s="16" t="s">
        <v>76</v>
      </c>
      <c r="AY113" s="277" t="s">
        <v>225</v>
      </c>
    </row>
    <row r="114" s="2" customFormat="1" ht="6.96" customHeight="1">
      <c r="A114" s="39"/>
      <c r="B114" s="60"/>
      <c r="C114" s="61"/>
      <c r="D114" s="61"/>
      <c r="E114" s="61"/>
      <c r="F114" s="61"/>
      <c r="G114" s="61"/>
      <c r="H114" s="61"/>
      <c r="I114" s="61"/>
      <c r="J114" s="61"/>
      <c r="K114" s="61"/>
      <c r="L114" s="45"/>
      <c r="M114" s="39"/>
      <c r="O114" s="39"/>
      <c r="P114" s="39"/>
      <c r="Q114" s="39"/>
      <c r="R114" s="39"/>
      <c r="S114" s="39"/>
      <c r="T114" s="39"/>
      <c r="U114" s="39"/>
      <c r="V114" s="39"/>
      <c r="W114" s="39"/>
      <c r="X114" s="39"/>
      <c r="Y114" s="39"/>
      <c r="Z114" s="39"/>
      <c r="AA114" s="39"/>
      <c r="AB114" s="39"/>
      <c r="AC114" s="39"/>
      <c r="AD114" s="39"/>
      <c r="AE114" s="39"/>
    </row>
  </sheetData>
  <sheetProtection sheet="1" autoFilter="0" formatColumns="0" formatRows="0" objects="1" scenarios="1" spinCount="100000" saltValue="fin+1cK3pQb4UtGfO99cVEbLxN9O0sA0M47+UTq97Zk4KG3lZu4SMPerWvzZZQXc0mbNKr35Ay2fhZY/Bv4KGA==" hashValue="uWu6w/12OYUaqlPbokWdrcAMOHLNwmITDcs2JwMZY1m/B5mX/7WoqQ6IHneBrrCitGNWdkdMrk/zciuuYUrrDQ==" algorithmName="SHA-512" password="CC35"/>
  <autoFilter ref="C85:K113"/>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92</v>
      </c>
    </row>
    <row r="3" hidden="1" s="1" customFormat="1" ht="6.96" customHeight="1">
      <c r="B3" s="140"/>
      <c r="C3" s="141"/>
      <c r="D3" s="141"/>
      <c r="E3" s="141"/>
      <c r="F3" s="141"/>
      <c r="G3" s="141"/>
      <c r="H3" s="141"/>
      <c r="I3" s="141"/>
      <c r="J3" s="141"/>
      <c r="K3" s="141"/>
      <c r="L3" s="21"/>
      <c r="AT3" s="18" t="s">
        <v>78</v>
      </c>
    </row>
    <row r="4" hidden="1" s="1" customFormat="1" ht="24.96" customHeight="1">
      <c r="B4" s="21"/>
      <c r="D4" s="142" t="s">
        <v>97</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Energeticky úsporná opatření objektu ZUŠ Dvorce</v>
      </c>
      <c r="F7" s="144"/>
      <c r="G7" s="144"/>
      <c r="H7" s="144"/>
      <c r="L7" s="21"/>
    </row>
    <row r="8" hidden="1" s="1" customFormat="1" ht="12" customHeight="1">
      <c r="B8" s="21"/>
      <c r="D8" s="144" t="s">
        <v>106</v>
      </c>
      <c r="L8" s="21"/>
    </row>
    <row r="9" hidden="1" s="2" customFormat="1" ht="16.5" customHeight="1">
      <c r="A9" s="39"/>
      <c r="B9" s="45"/>
      <c r="C9" s="39"/>
      <c r="D9" s="39"/>
      <c r="E9" s="145" t="s">
        <v>1622</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112</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1647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23. 2. 2023</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 xml:space="preserve"> </v>
      </c>
      <c r="F17" s="39"/>
      <c r="G17" s="39"/>
      <c r="H17" s="39"/>
      <c r="I17" s="144" t="s">
        <v>27</v>
      </c>
      <c r="J17" s="134" t="str">
        <f>IF('Rekapitulace stavby'!AN11="","",'Rekapitulace stavby'!AN11)</f>
        <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28</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27</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30</v>
      </c>
      <c r="E22" s="39"/>
      <c r="F22" s="39"/>
      <c r="G22" s="39"/>
      <c r="H22" s="39"/>
      <c r="I22" s="144" t="s">
        <v>26</v>
      </c>
      <c r="J22" s="134" t="str">
        <f>IF('Rekapitulace stavby'!AN16="","",'Rekapitulace stavby'!AN16)</f>
        <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 xml:space="preserve"> </v>
      </c>
      <c r="F23" s="39"/>
      <c r="G23" s="39"/>
      <c r="H23" s="39"/>
      <c r="I23" s="144" t="s">
        <v>27</v>
      </c>
      <c r="J23" s="134" t="str">
        <f>IF('Rekapitulace stavby'!AN17="","",'Rekapitulace stavby'!AN17)</f>
        <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32</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27</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33</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4"/>
      <c r="E31" s="154"/>
      <c r="F31" s="154"/>
      <c r="G31" s="154"/>
      <c r="H31" s="154"/>
      <c r="I31" s="154"/>
      <c r="J31" s="154"/>
      <c r="K31" s="154"/>
      <c r="L31" s="146"/>
      <c r="S31" s="39"/>
      <c r="T31" s="39"/>
      <c r="U31" s="39"/>
      <c r="V31" s="39"/>
      <c r="W31" s="39"/>
      <c r="X31" s="39"/>
      <c r="Y31" s="39"/>
      <c r="Z31" s="39"/>
      <c r="AA31" s="39"/>
      <c r="AB31" s="39"/>
      <c r="AC31" s="39"/>
      <c r="AD31" s="39"/>
      <c r="AE31" s="39"/>
    </row>
    <row r="32" hidden="1" s="2" customFormat="1" ht="25.44" customHeight="1">
      <c r="A32" s="39"/>
      <c r="B32" s="45"/>
      <c r="C32" s="39"/>
      <c r="D32" s="155" t="s">
        <v>35</v>
      </c>
      <c r="E32" s="39"/>
      <c r="F32" s="39"/>
      <c r="G32" s="39"/>
      <c r="H32" s="39"/>
      <c r="I32" s="39"/>
      <c r="J32" s="156">
        <f>ROUND(J86,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4"/>
      <c r="E33" s="154"/>
      <c r="F33" s="154"/>
      <c r="G33" s="154"/>
      <c r="H33" s="154"/>
      <c r="I33" s="154"/>
      <c r="J33" s="154"/>
      <c r="K33" s="154"/>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7" t="s">
        <v>37</v>
      </c>
      <c r="G34" s="39"/>
      <c r="H34" s="39"/>
      <c r="I34" s="157" t="s">
        <v>36</v>
      </c>
      <c r="J34" s="157" t="s">
        <v>38</v>
      </c>
      <c r="K34" s="39"/>
      <c r="L34" s="146"/>
      <c r="S34" s="39"/>
      <c r="T34" s="39"/>
      <c r="U34" s="39"/>
      <c r="V34" s="39"/>
      <c r="W34" s="39"/>
      <c r="X34" s="39"/>
      <c r="Y34" s="39"/>
      <c r="Z34" s="39"/>
      <c r="AA34" s="39"/>
      <c r="AB34" s="39"/>
      <c r="AC34" s="39"/>
      <c r="AD34" s="39"/>
      <c r="AE34" s="39"/>
    </row>
    <row r="35" hidden="1" s="2" customFormat="1" ht="14.4" customHeight="1">
      <c r="A35" s="39"/>
      <c r="B35" s="45"/>
      <c r="C35" s="39"/>
      <c r="D35" s="158" t="s">
        <v>39</v>
      </c>
      <c r="E35" s="144" t="s">
        <v>40</v>
      </c>
      <c r="F35" s="159">
        <f>ROUND((SUM(BE86:BE107)),  2)</f>
        <v>0</v>
      </c>
      <c r="G35" s="39"/>
      <c r="H35" s="39"/>
      <c r="I35" s="160">
        <v>0.20999999999999999</v>
      </c>
      <c r="J35" s="159">
        <f>ROUND(((SUM(BE86:BE107))*I35),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41</v>
      </c>
      <c r="F36" s="159">
        <f>ROUND((SUM(BF86:BF107)),  2)</f>
        <v>0</v>
      </c>
      <c r="G36" s="39"/>
      <c r="H36" s="39"/>
      <c r="I36" s="160">
        <v>0.14999999999999999</v>
      </c>
      <c r="J36" s="159">
        <f>ROUND(((SUM(BF86:BF107))*I36),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42</v>
      </c>
      <c r="F37" s="159">
        <f>ROUND((SUM(BG86:BG107)),  2)</f>
        <v>0</v>
      </c>
      <c r="G37" s="39"/>
      <c r="H37" s="39"/>
      <c r="I37" s="160">
        <v>0.20999999999999999</v>
      </c>
      <c r="J37" s="159">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43</v>
      </c>
      <c r="F38" s="159">
        <f>ROUND((SUM(BH86:BH107)),  2)</f>
        <v>0</v>
      </c>
      <c r="G38" s="39"/>
      <c r="H38" s="39"/>
      <c r="I38" s="160">
        <v>0.14999999999999999</v>
      </c>
      <c r="J38" s="159">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44</v>
      </c>
      <c r="F39" s="159">
        <f>ROUND((SUM(BI86:BI107)),  2)</f>
        <v>0</v>
      </c>
      <c r="G39" s="39"/>
      <c r="H39" s="39"/>
      <c r="I39" s="160">
        <v>0</v>
      </c>
      <c r="J39" s="159">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1"/>
      <c r="D41" s="162" t="s">
        <v>45</v>
      </c>
      <c r="E41" s="163"/>
      <c r="F41" s="163"/>
      <c r="G41" s="164" t="s">
        <v>46</v>
      </c>
      <c r="H41" s="165" t="s">
        <v>47</v>
      </c>
      <c r="I41" s="163"/>
      <c r="J41" s="166">
        <f>SUM(J32:J39)</f>
        <v>0</v>
      </c>
      <c r="K41" s="167"/>
      <c r="L41" s="146"/>
      <c r="S41" s="39"/>
      <c r="T41" s="39"/>
      <c r="U41" s="39"/>
      <c r="V41" s="39"/>
      <c r="W41" s="39"/>
      <c r="X41" s="39"/>
      <c r="Y41" s="39"/>
      <c r="Z41" s="39"/>
      <c r="AA41" s="39"/>
      <c r="AB41" s="39"/>
      <c r="AC41" s="39"/>
      <c r="AD41" s="39"/>
      <c r="AE41" s="39"/>
    </row>
    <row r="42" hidden="1" s="2" customFormat="1" ht="14.4" customHeight="1">
      <c r="A42" s="39"/>
      <c r="B42" s="168"/>
      <c r="C42" s="169"/>
      <c r="D42" s="169"/>
      <c r="E42" s="169"/>
      <c r="F42" s="169"/>
      <c r="G42" s="169"/>
      <c r="H42" s="169"/>
      <c r="I42" s="169"/>
      <c r="J42" s="169"/>
      <c r="K42" s="169"/>
      <c r="L42" s="146"/>
      <c r="S42" s="39"/>
      <c r="T42" s="39"/>
      <c r="U42" s="39"/>
      <c r="V42" s="39"/>
      <c r="W42" s="39"/>
      <c r="X42" s="39"/>
      <c r="Y42" s="39"/>
      <c r="Z42" s="39"/>
      <c r="AA42" s="39"/>
      <c r="AB42" s="39"/>
      <c r="AC42" s="39"/>
      <c r="AD42" s="39"/>
      <c r="AE42" s="39"/>
    </row>
    <row r="43" hidden="1"/>
    <row r="44" hidden="1"/>
    <row r="45" hidden="1"/>
    <row r="46" s="2" customFormat="1" ht="6.96" customHeight="1">
      <c r="A46" s="39"/>
      <c r="B46" s="170"/>
      <c r="C46" s="171"/>
      <c r="D46" s="171"/>
      <c r="E46" s="171"/>
      <c r="F46" s="171"/>
      <c r="G46" s="171"/>
      <c r="H46" s="171"/>
      <c r="I46" s="171"/>
      <c r="J46" s="171"/>
      <c r="K46" s="171"/>
      <c r="L46" s="146"/>
      <c r="S46" s="39"/>
      <c r="T46" s="39"/>
      <c r="U46" s="39"/>
      <c r="V46" s="39"/>
      <c r="W46" s="39"/>
      <c r="X46" s="39"/>
      <c r="Y46" s="39"/>
      <c r="Z46" s="39"/>
      <c r="AA46" s="39"/>
      <c r="AB46" s="39"/>
      <c r="AC46" s="39"/>
      <c r="AD46" s="39"/>
      <c r="AE46" s="39"/>
    </row>
    <row r="47" s="2" customFormat="1" ht="24.96" customHeight="1">
      <c r="A47" s="39"/>
      <c r="B47" s="40"/>
      <c r="C47" s="24" t="s">
        <v>181</v>
      </c>
      <c r="D47" s="41"/>
      <c r="E47" s="41"/>
      <c r="F47" s="41"/>
      <c r="G47" s="41"/>
      <c r="H47" s="41"/>
      <c r="I47" s="41"/>
      <c r="J47" s="41"/>
      <c r="K47" s="41"/>
      <c r="L47" s="146"/>
      <c r="S47" s="39"/>
      <c r="T47" s="39"/>
      <c r="U47" s="39"/>
      <c r="V47" s="39"/>
      <c r="W47" s="39"/>
      <c r="X47" s="39"/>
      <c r="Y47" s="39"/>
      <c r="Z47" s="39"/>
      <c r="AA47" s="39"/>
      <c r="AB47" s="39"/>
      <c r="AC47" s="39"/>
      <c r="AD47" s="39"/>
      <c r="AE47" s="39"/>
    </row>
    <row r="48"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s="2" customFormat="1" ht="16.5" customHeight="1">
      <c r="A50" s="39"/>
      <c r="B50" s="40"/>
      <c r="C50" s="41"/>
      <c r="D50" s="41"/>
      <c r="E50" s="172" t="str">
        <f>E7</f>
        <v>Energeticky úsporná opatření objektu ZUŠ Dvorce</v>
      </c>
      <c r="F50" s="33"/>
      <c r="G50" s="33"/>
      <c r="H50" s="33"/>
      <c r="I50" s="41"/>
      <c r="J50" s="41"/>
      <c r="K50" s="41"/>
      <c r="L50" s="146"/>
      <c r="S50" s="39"/>
      <c r="T50" s="39"/>
      <c r="U50" s="39"/>
      <c r="V50" s="39"/>
      <c r="W50" s="39"/>
      <c r="X50" s="39"/>
      <c r="Y50" s="39"/>
      <c r="Z50" s="39"/>
      <c r="AA50" s="39"/>
      <c r="AB50" s="39"/>
      <c r="AC50" s="39"/>
      <c r="AD50" s="39"/>
      <c r="AE50" s="39"/>
    </row>
    <row r="51" s="1" customFormat="1" ht="12" customHeight="1">
      <c r="B51" s="22"/>
      <c r="C51" s="33" t="s">
        <v>106</v>
      </c>
      <c r="D51" s="23"/>
      <c r="E51" s="23"/>
      <c r="F51" s="23"/>
      <c r="G51" s="23"/>
      <c r="H51" s="23"/>
      <c r="I51" s="23"/>
      <c r="J51" s="23"/>
      <c r="K51" s="23"/>
      <c r="L51" s="21"/>
    </row>
    <row r="52" s="2" customFormat="1" ht="16.5" customHeight="1">
      <c r="A52" s="39"/>
      <c r="B52" s="40"/>
      <c r="C52" s="41"/>
      <c r="D52" s="41"/>
      <c r="E52" s="172" t="s">
        <v>1622</v>
      </c>
      <c r="F52" s="41"/>
      <c r="G52" s="41"/>
      <c r="H52" s="41"/>
      <c r="I52" s="41"/>
      <c r="J52" s="41"/>
      <c r="K52" s="41"/>
      <c r="L52" s="146"/>
      <c r="S52" s="39"/>
      <c r="T52" s="39"/>
      <c r="U52" s="39"/>
      <c r="V52" s="39"/>
      <c r="W52" s="39"/>
      <c r="X52" s="39"/>
      <c r="Y52" s="39"/>
      <c r="Z52" s="39"/>
      <c r="AA52" s="39"/>
      <c r="AB52" s="39"/>
      <c r="AC52" s="39"/>
      <c r="AD52" s="39"/>
      <c r="AE52" s="39"/>
    </row>
    <row r="53" s="2" customFormat="1" ht="12" customHeight="1">
      <c r="A53" s="39"/>
      <c r="B53" s="40"/>
      <c r="C53" s="33" t="s">
        <v>112</v>
      </c>
      <c r="D53" s="41"/>
      <c r="E53" s="41"/>
      <c r="F53" s="41"/>
      <c r="G53" s="41"/>
      <c r="H53" s="41"/>
      <c r="I53" s="41"/>
      <c r="J53" s="41"/>
      <c r="K53" s="41"/>
      <c r="L53" s="146"/>
      <c r="S53" s="39"/>
      <c r="T53" s="39"/>
      <c r="U53" s="39"/>
      <c r="V53" s="39"/>
      <c r="W53" s="39"/>
      <c r="X53" s="39"/>
      <c r="Y53" s="39"/>
      <c r="Z53" s="39"/>
      <c r="AA53" s="39"/>
      <c r="AB53" s="39"/>
      <c r="AC53" s="39"/>
      <c r="AD53" s="39"/>
      <c r="AE53" s="39"/>
    </row>
    <row r="54" s="2" customFormat="1" ht="16.5" customHeight="1">
      <c r="A54" s="39"/>
      <c r="B54" s="40"/>
      <c r="C54" s="41"/>
      <c r="D54" s="41"/>
      <c r="E54" s="70" t="str">
        <f>E11</f>
        <v>VRN.1 - Vedlejší rozpočto...</v>
      </c>
      <c r="F54" s="41"/>
      <c r="G54" s="41"/>
      <c r="H54" s="41"/>
      <c r="I54" s="41"/>
      <c r="J54" s="41"/>
      <c r="K54" s="41"/>
      <c r="L54" s="146"/>
      <c r="S54" s="39"/>
      <c r="T54" s="39"/>
      <c r="U54" s="39"/>
      <c r="V54" s="39"/>
      <c r="W54" s="39"/>
      <c r="X54" s="39"/>
      <c r="Y54" s="39"/>
      <c r="Z54" s="39"/>
      <c r="AA54" s="39"/>
      <c r="AB54" s="39"/>
      <c r="AC54" s="39"/>
      <c r="AD54" s="39"/>
      <c r="AE54" s="39"/>
    </row>
    <row r="55"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s="2" customFormat="1" ht="12" customHeight="1">
      <c r="A56" s="39"/>
      <c r="B56" s="40"/>
      <c r="C56" s="33" t="s">
        <v>21</v>
      </c>
      <c r="D56" s="41"/>
      <c r="E56" s="41"/>
      <c r="F56" s="28" t="str">
        <f>F14</f>
        <v xml:space="preserve"> </v>
      </c>
      <c r="G56" s="41"/>
      <c r="H56" s="41"/>
      <c r="I56" s="33" t="s">
        <v>23</v>
      </c>
      <c r="J56" s="73" t="str">
        <f>IF(J14="","",J14)</f>
        <v>23. 2. 2023</v>
      </c>
      <c r="K56" s="41"/>
      <c r="L56" s="146"/>
      <c r="S56" s="39"/>
      <c r="T56" s="39"/>
      <c r="U56" s="39"/>
      <c r="V56" s="39"/>
      <c r="W56" s="39"/>
      <c r="X56" s="39"/>
      <c r="Y56" s="39"/>
      <c r="Z56" s="39"/>
      <c r="AA56" s="39"/>
      <c r="AB56" s="39"/>
      <c r="AC56" s="39"/>
      <c r="AD56" s="39"/>
      <c r="AE56" s="39"/>
    </row>
    <row r="57"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s="2" customFormat="1" ht="15.15" customHeight="1">
      <c r="A58" s="39"/>
      <c r="B58" s="40"/>
      <c r="C58" s="33" t="s">
        <v>25</v>
      </c>
      <c r="D58" s="41"/>
      <c r="E58" s="41"/>
      <c r="F58" s="28" t="str">
        <f>E17</f>
        <v xml:space="preserve"> </v>
      </c>
      <c r="G58" s="41"/>
      <c r="H58" s="41"/>
      <c r="I58" s="33" t="s">
        <v>30</v>
      </c>
      <c r="J58" s="37" t="str">
        <f>E23</f>
        <v xml:space="preserve"> </v>
      </c>
      <c r="K58" s="41"/>
      <c r="L58" s="146"/>
      <c r="S58" s="39"/>
      <c r="T58" s="39"/>
      <c r="U58" s="39"/>
      <c r="V58" s="39"/>
      <c r="W58" s="39"/>
      <c r="X58" s="39"/>
      <c r="Y58" s="39"/>
      <c r="Z58" s="39"/>
      <c r="AA58" s="39"/>
      <c r="AB58" s="39"/>
      <c r="AC58" s="39"/>
      <c r="AD58" s="39"/>
      <c r="AE58" s="39"/>
    </row>
    <row r="59" s="2" customFormat="1" ht="15.15" customHeight="1">
      <c r="A59" s="39"/>
      <c r="B59" s="40"/>
      <c r="C59" s="33" t="s">
        <v>28</v>
      </c>
      <c r="D59" s="41"/>
      <c r="E59" s="41"/>
      <c r="F59" s="28" t="str">
        <f>IF(E20="","",E20)</f>
        <v>Vyplň údaj</v>
      </c>
      <c r="G59" s="41"/>
      <c r="H59" s="41"/>
      <c r="I59" s="33" t="s">
        <v>32</v>
      </c>
      <c r="J59" s="37" t="str">
        <f>E26</f>
        <v xml:space="preserve"> </v>
      </c>
      <c r="K59" s="41"/>
      <c r="L59" s="146"/>
      <c r="S59" s="39"/>
      <c r="T59" s="39"/>
      <c r="U59" s="39"/>
      <c r="V59" s="39"/>
      <c r="W59" s="39"/>
      <c r="X59" s="39"/>
      <c r="Y59" s="39"/>
      <c r="Z59" s="39"/>
      <c r="AA59" s="39"/>
      <c r="AB59" s="39"/>
      <c r="AC59" s="39"/>
      <c r="AD59" s="39"/>
      <c r="AE59" s="39"/>
    </row>
    <row r="60"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s="2" customFormat="1" ht="29.28" customHeight="1">
      <c r="A61" s="39"/>
      <c r="B61" s="40"/>
      <c r="C61" s="173" t="s">
        <v>182</v>
      </c>
      <c r="D61" s="174"/>
      <c r="E61" s="174"/>
      <c r="F61" s="174"/>
      <c r="G61" s="174"/>
      <c r="H61" s="174"/>
      <c r="I61" s="174"/>
      <c r="J61" s="175" t="s">
        <v>183</v>
      </c>
      <c r="K61" s="174"/>
      <c r="L61" s="146"/>
      <c r="S61" s="39"/>
      <c r="T61" s="39"/>
      <c r="U61" s="39"/>
      <c r="V61" s="39"/>
      <c r="W61" s="39"/>
      <c r="X61" s="39"/>
      <c r="Y61" s="39"/>
      <c r="Z61" s="39"/>
      <c r="AA61" s="39"/>
      <c r="AB61" s="39"/>
      <c r="AC61" s="39"/>
      <c r="AD61" s="39"/>
      <c r="AE61" s="39"/>
    </row>
    <row r="62"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s="2" customFormat="1" ht="22.8" customHeight="1">
      <c r="A63" s="39"/>
      <c r="B63" s="40"/>
      <c r="C63" s="176" t="s">
        <v>67</v>
      </c>
      <c r="D63" s="41"/>
      <c r="E63" s="41"/>
      <c r="F63" s="41"/>
      <c r="G63" s="41"/>
      <c r="H63" s="41"/>
      <c r="I63" s="41"/>
      <c r="J63" s="103">
        <f>J86</f>
        <v>0</v>
      </c>
      <c r="K63" s="41"/>
      <c r="L63" s="146"/>
      <c r="S63" s="39"/>
      <c r="T63" s="39"/>
      <c r="U63" s="39"/>
      <c r="V63" s="39"/>
      <c r="W63" s="39"/>
      <c r="X63" s="39"/>
      <c r="Y63" s="39"/>
      <c r="Z63" s="39"/>
      <c r="AA63" s="39"/>
      <c r="AB63" s="39"/>
      <c r="AC63" s="39"/>
      <c r="AD63" s="39"/>
      <c r="AE63" s="39"/>
      <c r="AU63" s="18" t="s">
        <v>184</v>
      </c>
    </row>
    <row r="64" s="9" customFormat="1" ht="24.96" customHeight="1">
      <c r="A64" s="9"/>
      <c r="B64" s="177"/>
      <c r="C64" s="178"/>
      <c r="D64" s="179" t="s">
        <v>1648</v>
      </c>
      <c r="E64" s="180"/>
      <c r="F64" s="180"/>
      <c r="G64" s="180"/>
      <c r="H64" s="180"/>
      <c r="I64" s="180"/>
      <c r="J64" s="181">
        <f>J87</f>
        <v>0</v>
      </c>
      <c r="K64" s="178"/>
      <c r="L64" s="182"/>
      <c r="S64" s="9"/>
      <c r="T64" s="9"/>
      <c r="U64" s="9"/>
      <c r="V64" s="9"/>
      <c r="W64" s="9"/>
      <c r="X64" s="9"/>
      <c r="Y64" s="9"/>
      <c r="Z64" s="9"/>
      <c r="AA64" s="9"/>
      <c r="AB64" s="9"/>
      <c r="AC64" s="9"/>
      <c r="AD64" s="9"/>
      <c r="AE64" s="9"/>
    </row>
    <row r="65" s="2" customFormat="1" ht="21.84" customHeight="1">
      <c r="A65" s="39"/>
      <c r="B65" s="40"/>
      <c r="C65" s="41"/>
      <c r="D65" s="41"/>
      <c r="E65" s="41"/>
      <c r="F65" s="41"/>
      <c r="G65" s="41"/>
      <c r="H65" s="41"/>
      <c r="I65" s="41"/>
      <c r="J65" s="41"/>
      <c r="K65" s="41"/>
      <c r="L65" s="146"/>
      <c r="S65" s="39"/>
      <c r="T65" s="39"/>
      <c r="U65" s="39"/>
      <c r="V65" s="39"/>
      <c r="W65" s="39"/>
      <c r="X65" s="39"/>
      <c r="Y65" s="39"/>
      <c r="Z65" s="39"/>
      <c r="AA65" s="39"/>
      <c r="AB65" s="39"/>
      <c r="AC65" s="39"/>
      <c r="AD65" s="39"/>
      <c r="AE65" s="39"/>
    </row>
    <row r="66" s="2" customFormat="1" ht="6.96" customHeight="1">
      <c r="A66" s="39"/>
      <c r="B66" s="60"/>
      <c r="C66" s="61"/>
      <c r="D66" s="61"/>
      <c r="E66" s="61"/>
      <c r="F66" s="61"/>
      <c r="G66" s="61"/>
      <c r="H66" s="61"/>
      <c r="I66" s="61"/>
      <c r="J66" s="61"/>
      <c r="K66" s="61"/>
      <c r="L66" s="146"/>
      <c r="S66" s="39"/>
      <c r="T66" s="39"/>
      <c r="U66" s="39"/>
      <c r="V66" s="39"/>
      <c r="W66" s="39"/>
      <c r="X66" s="39"/>
      <c r="Y66" s="39"/>
      <c r="Z66" s="39"/>
      <c r="AA66" s="39"/>
      <c r="AB66" s="39"/>
      <c r="AC66" s="39"/>
      <c r="AD66" s="39"/>
      <c r="AE66" s="39"/>
    </row>
    <row r="70" s="2" customFormat="1" ht="6.96" customHeight="1">
      <c r="A70" s="39"/>
      <c r="B70" s="62"/>
      <c r="C70" s="63"/>
      <c r="D70" s="63"/>
      <c r="E70" s="63"/>
      <c r="F70" s="63"/>
      <c r="G70" s="63"/>
      <c r="H70" s="63"/>
      <c r="I70" s="63"/>
      <c r="J70" s="63"/>
      <c r="K70" s="63"/>
      <c r="L70" s="146"/>
      <c r="S70" s="39"/>
      <c r="T70" s="39"/>
      <c r="U70" s="39"/>
      <c r="V70" s="39"/>
      <c r="W70" s="39"/>
      <c r="X70" s="39"/>
      <c r="Y70" s="39"/>
      <c r="Z70" s="39"/>
      <c r="AA70" s="39"/>
      <c r="AB70" s="39"/>
      <c r="AC70" s="39"/>
      <c r="AD70" s="39"/>
      <c r="AE70" s="39"/>
    </row>
    <row r="71" s="2" customFormat="1" ht="24.96" customHeight="1">
      <c r="A71" s="39"/>
      <c r="B71" s="40"/>
      <c r="C71" s="24" t="s">
        <v>210</v>
      </c>
      <c r="D71" s="41"/>
      <c r="E71" s="41"/>
      <c r="F71" s="41"/>
      <c r="G71" s="41"/>
      <c r="H71" s="41"/>
      <c r="I71" s="41"/>
      <c r="J71" s="41"/>
      <c r="K71" s="41"/>
      <c r="L71" s="146"/>
      <c r="S71" s="39"/>
      <c r="T71" s="39"/>
      <c r="U71" s="39"/>
      <c r="V71" s="39"/>
      <c r="W71" s="39"/>
      <c r="X71" s="39"/>
      <c r="Y71" s="39"/>
      <c r="Z71" s="39"/>
      <c r="AA71" s="39"/>
      <c r="AB71" s="39"/>
      <c r="AC71" s="39"/>
      <c r="AD71" s="39"/>
      <c r="AE71" s="39"/>
    </row>
    <row r="72" s="2" customFormat="1" ht="6.96"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12" customHeight="1">
      <c r="A73" s="39"/>
      <c r="B73" s="40"/>
      <c r="C73" s="33" t="s">
        <v>16</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6.5" customHeight="1">
      <c r="A74" s="39"/>
      <c r="B74" s="40"/>
      <c r="C74" s="41"/>
      <c r="D74" s="41"/>
      <c r="E74" s="172" t="str">
        <f>E7</f>
        <v>Energeticky úsporná opatření objektu ZUŠ Dvorce</v>
      </c>
      <c r="F74" s="33"/>
      <c r="G74" s="33"/>
      <c r="H74" s="33"/>
      <c r="I74" s="41"/>
      <c r="J74" s="41"/>
      <c r="K74" s="41"/>
      <c r="L74" s="146"/>
      <c r="S74" s="39"/>
      <c r="T74" s="39"/>
      <c r="U74" s="39"/>
      <c r="V74" s="39"/>
      <c r="W74" s="39"/>
      <c r="X74" s="39"/>
      <c r="Y74" s="39"/>
      <c r="Z74" s="39"/>
      <c r="AA74" s="39"/>
      <c r="AB74" s="39"/>
      <c r="AC74" s="39"/>
      <c r="AD74" s="39"/>
      <c r="AE74" s="39"/>
    </row>
    <row r="75" s="1" customFormat="1" ht="12" customHeight="1">
      <c r="B75" s="22"/>
      <c r="C75" s="33" t="s">
        <v>106</v>
      </c>
      <c r="D75" s="23"/>
      <c r="E75" s="23"/>
      <c r="F75" s="23"/>
      <c r="G75" s="23"/>
      <c r="H75" s="23"/>
      <c r="I75" s="23"/>
      <c r="J75" s="23"/>
      <c r="K75" s="23"/>
      <c r="L75" s="21"/>
    </row>
    <row r="76" s="2" customFormat="1" ht="16.5" customHeight="1">
      <c r="A76" s="39"/>
      <c r="B76" s="40"/>
      <c r="C76" s="41"/>
      <c r="D76" s="41"/>
      <c r="E76" s="172" t="s">
        <v>1622</v>
      </c>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112</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70" t="str">
        <f>E11</f>
        <v>VRN.1 - Vedlejší rozpočto...</v>
      </c>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21</v>
      </c>
      <c r="D80" s="41"/>
      <c r="E80" s="41"/>
      <c r="F80" s="28" t="str">
        <f>F14</f>
        <v xml:space="preserve"> </v>
      </c>
      <c r="G80" s="41"/>
      <c r="H80" s="41"/>
      <c r="I80" s="33" t="s">
        <v>23</v>
      </c>
      <c r="J80" s="73" t="str">
        <f>IF(J14="","",J14)</f>
        <v>23. 2. 2023</v>
      </c>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5.15" customHeight="1">
      <c r="A82" s="39"/>
      <c r="B82" s="40"/>
      <c r="C82" s="33" t="s">
        <v>25</v>
      </c>
      <c r="D82" s="41"/>
      <c r="E82" s="41"/>
      <c r="F82" s="28" t="str">
        <f>E17</f>
        <v xml:space="preserve"> </v>
      </c>
      <c r="G82" s="41"/>
      <c r="H82" s="41"/>
      <c r="I82" s="33" t="s">
        <v>30</v>
      </c>
      <c r="J82" s="37" t="str">
        <f>E23</f>
        <v xml:space="preserve"> </v>
      </c>
      <c r="K82" s="41"/>
      <c r="L82" s="146"/>
      <c r="S82" s="39"/>
      <c r="T82" s="39"/>
      <c r="U82" s="39"/>
      <c r="V82" s="39"/>
      <c r="W82" s="39"/>
      <c r="X82" s="39"/>
      <c r="Y82" s="39"/>
      <c r="Z82" s="39"/>
      <c r="AA82" s="39"/>
      <c r="AB82" s="39"/>
      <c r="AC82" s="39"/>
      <c r="AD82" s="39"/>
      <c r="AE82" s="39"/>
    </row>
    <row r="83" s="2" customFormat="1" ht="15.15" customHeight="1">
      <c r="A83" s="39"/>
      <c r="B83" s="40"/>
      <c r="C83" s="33" t="s">
        <v>28</v>
      </c>
      <c r="D83" s="41"/>
      <c r="E83" s="41"/>
      <c r="F83" s="28" t="str">
        <f>IF(E20="","",E20)</f>
        <v>Vyplň údaj</v>
      </c>
      <c r="G83" s="41"/>
      <c r="H83" s="41"/>
      <c r="I83" s="33" t="s">
        <v>32</v>
      </c>
      <c r="J83" s="37" t="str">
        <f>E26</f>
        <v xml:space="preserve"> </v>
      </c>
      <c r="K83" s="41"/>
      <c r="L83" s="146"/>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11" customFormat="1" ht="29.28" customHeight="1">
      <c r="A85" s="188"/>
      <c r="B85" s="189"/>
      <c r="C85" s="190" t="s">
        <v>211</v>
      </c>
      <c r="D85" s="191" t="s">
        <v>54</v>
      </c>
      <c r="E85" s="191" t="s">
        <v>50</v>
      </c>
      <c r="F85" s="191" t="s">
        <v>51</v>
      </c>
      <c r="G85" s="191" t="s">
        <v>212</v>
      </c>
      <c r="H85" s="191" t="s">
        <v>213</v>
      </c>
      <c r="I85" s="191" t="s">
        <v>214</v>
      </c>
      <c r="J85" s="191" t="s">
        <v>183</v>
      </c>
      <c r="K85" s="192" t="s">
        <v>215</v>
      </c>
      <c r="L85" s="193"/>
      <c r="M85" s="93" t="s">
        <v>19</v>
      </c>
      <c r="N85" s="94" t="s">
        <v>39</v>
      </c>
      <c r="O85" s="94" t="s">
        <v>216</v>
      </c>
      <c r="P85" s="94" t="s">
        <v>217</v>
      </c>
      <c r="Q85" s="94" t="s">
        <v>218</v>
      </c>
      <c r="R85" s="94" t="s">
        <v>219</v>
      </c>
      <c r="S85" s="94" t="s">
        <v>220</v>
      </c>
      <c r="T85" s="95" t="s">
        <v>221</v>
      </c>
      <c r="U85" s="188"/>
      <c r="V85" s="188"/>
      <c r="W85" s="188"/>
      <c r="X85" s="188"/>
      <c r="Y85" s="188"/>
      <c r="Z85" s="188"/>
      <c r="AA85" s="188"/>
      <c r="AB85" s="188"/>
      <c r="AC85" s="188"/>
      <c r="AD85" s="188"/>
      <c r="AE85" s="188"/>
    </row>
    <row r="86" s="2" customFormat="1" ht="22.8" customHeight="1">
      <c r="A86" s="39"/>
      <c r="B86" s="40"/>
      <c r="C86" s="100" t="s">
        <v>222</v>
      </c>
      <c r="D86" s="41"/>
      <c r="E86" s="41"/>
      <c r="F86" s="41"/>
      <c r="G86" s="41"/>
      <c r="H86" s="41"/>
      <c r="I86" s="41"/>
      <c r="J86" s="194">
        <f>BK86</f>
        <v>0</v>
      </c>
      <c r="K86" s="41"/>
      <c r="L86" s="45"/>
      <c r="M86" s="96"/>
      <c r="N86" s="195"/>
      <c r="O86" s="97"/>
      <c r="P86" s="196">
        <f>P87</f>
        <v>0</v>
      </c>
      <c r="Q86" s="97"/>
      <c r="R86" s="196">
        <f>R87</f>
        <v>0</v>
      </c>
      <c r="S86" s="97"/>
      <c r="T86" s="197">
        <f>T87</f>
        <v>0</v>
      </c>
      <c r="U86" s="39"/>
      <c r="V86" s="39"/>
      <c r="W86" s="39"/>
      <c r="X86" s="39"/>
      <c r="Y86" s="39"/>
      <c r="Z86" s="39"/>
      <c r="AA86" s="39"/>
      <c r="AB86" s="39"/>
      <c r="AC86" s="39"/>
      <c r="AD86" s="39"/>
      <c r="AE86" s="39"/>
      <c r="AT86" s="18" t="s">
        <v>68</v>
      </c>
      <c r="AU86" s="18" t="s">
        <v>184</v>
      </c>
      <c r="BK86" s="198">
        <f>BK87</f>
        <v>0</v>
      </c>
    </row>
    <row r="87" s="12" customFormat="1" ht="25.92" customHeight="1">
      <c r="A87" s="12"/>
      <c r="B87" s="199"/>
      <c r="C87" s="200"/>
      <c r="D87" s="201" t="s">
        <v>68</v>
      </c>
      <c r="E87" s="202" t="s">
        <v>1649</v>
      </c>
      <c r="F87" s="202" t="s">
        <v>1650</v>
      </c>
      <c r="G87" s="200"/>
      <c r="H87" s="200"/>
      <c r="I87" s="203"/>
      <c r="J87" s="204">
        <f>BK87</f>
        <v>0</v>
      </c>
      <c r="K87" s="200"/>
      <c r="L87" s="205"/>
      <c r="M87" s="206"/>
      <c r="N87" s="207"/>
      <c r="O87" s="207"/>
      <c r="P87" s="208">
        <f>SUM(P88:P107)</f>
        <v>0</v>
      </c>
      <c r="Q87" s="207"/>
      <c r="R87" s="208">
        <f>SUM(R88:R107)</f>
        <v>0</v>
      </c>
      <c r="S87" s="207"/>
      <c r="T87" s="209">
        <f>SUM(T88:T107)</f>
        <v>0</v>
      </c>
      <c r="U87" s="12"/>
      <c r="V87" s="12"/>
      <c r="W87" s="12"/>
      <c r="X87" s="12"/>
      <c r="Y87" s="12"/>
      <c r="Z87" s="12"/>
      <c r="AA87" s="12"/>
      <c r="AB87" s="12"/>
      <c r="AC87" s="12"/>
      <c r="AD87" s="12"/>
      <c r="AE87" s="12"/>
      <c r="AR87" s="210" t="s">
        <v>268</v>
      </c>
      <c r="AT87" s="211" t="s">
        <v>68</v>
      </c>
      <c r="AU87" s="211" t="s">
        <v>69</v>
      </c>
      <c r="AY87" s="210" t="s">
        <v>225</v>
      </c>
      <c r="BK87" s="212">
        <f>SUM(BK88:BK107)</f>
        <v>0</v>
      </c>
    </row>
    <row r="88" s="2" customFormat="1" ht="44.25" customHeight="1">
      <c r="A88" s="39"/>
      <c r="B88" s="40"/>
      <c r="C88" s="215" t="s">
        <v>76</v>
      </c>
      <c r="D88" s="215" t="s">
        <v>227</v>
      </c>
      <c r="E88" s="216" t="s">
        <v>1651</v>
      </c>
      <c r="F88" s="217" t="s">
        <v>1652</v>
      </c>
      <c r="G88" s="218" t="s">
        <v>1628</v>
      </c>
      <c r="H88" s="219">
        <v>1</v>
      </c>
      <c r="I88" s="220"/>
      <c r="J88" s="221">
        <f>ROUND(I88*H88,2)</f>
        <v>0</v>
      </c>
      <c r="K88" s="217" t="s">
        <v>19</v>
      </c>
      <c r="L88" s="45"/>
      <c r="M88" s="222" t="s">
        <v>19</v>
      </c>
      <c r="N88" s="223" t="s">
        <v>40</v>
      </c>
      <c r="O88" s="85"/>
      <c r="P88" s="224">
        <f>O88*H88</f>
        <v>0</v>
      </c>
      <c r="Q88" s="224">
        <v>0</v>
      </c>
      <c r="R88" s="224">
        <f>Q88*H88</f>
        <v>0</v>
      </c>
      <c r="S88" s="224">
        <v>0</v>
      </c>
      <c r="T88" s="225">
        <f>S88*H88</f>
        <v>0</v>
      </c>
      <c r="U88" s="39"/>
      <c r="V88" s="39"/>
      <c r="W88" s="39"/>
      <c r="X88" s="39"/>
      <c r="Y88" s="39"/>
      <c r="Z88" s="39"/>
      <c r="AA88" s="39"/>
      <c r="AB88" s="39"/>
      <c r="AC88" s="39"/>
      <c r="AD88" s="39"/>
      <c r="AE88" s="39"/>
      <c r="AR88" s="226" t="s">
        <v>232</v>
      </c>
      <c r="AT88" s="226" t="s">
        <v>227</v>
      </c>
      <c r="AU88" s="226" t="s">
        <v>76</v>
      </c>
      <c r="AY88" s="18" t="s">
        <v>225</v>
      </c>
      <c r="BE88" s="227">
        <f>IF(N88="základní",J88,0)</f>
        <v>0</v>
      </c>
      <c r="BF88" s="227">
        <f>IF(N88="snížená",J88,0)</f>
        <v>0</v>
      </c>
      <c r="BG88" s="227">
        <f>IF(N88="zákl. přenesená",J88,0)</f>
        <v>0</v>
      </c>
      <c r="BH88" s="227">
        <f>IF(N88="sníž. přenesená",J88,0)</f>
        <v>0</v>
      </c>
      <c r="BI88" s="227">
        <f>IF(N88="nulová",J88,0)</f>
        <v>0</v>
      </c>
      <c r="BJ88" s="18" t="s">
        <v>76</v>
      </c>
      <c r="BK88" s="227">
        <f>ROUND(I88*H88,2)</f>
        <v>0</v>
      </c>
      <c r="BL88" s="18" t="s">
        <v>232</v>
      </c>
      <c r="BM88" s="226" t="s">
        <v>78</v>
      </c>
    </row>
    <row r="89" s="14" customFormat="1">
      <c r="A89" s="14"/>
      <c r="B89" s="245"/>
      <c r="C89" s="246"/>
      <c r="D89" s="233" t="s">
        <v>238</v>
      </c>
      <c r="E89" s="247" t="s">
        <v>19</v>
      </c>
      <c r="F89" s="248" t="s">
        <v>76</v>
      </c>
      <c r="G89" s="246"/>
      <c r="H89" s="249">
        <v>1</v>
      </c>
      <c r="I89" s="250"/>
      <c r="J89" s="246"/>
      <c r="K89" s="246"/>
      <c r="L89" s="251"/>
      <c r="M89" s="252"/>
      <c r="N89" s="253"/>
      <c r="O89" s="253"/>
      <c r="P89" s="253"/>
      <c r="Q89" s="253"/>
      <c r="R89" s="253"/>
      <c r="S89" s="253"/>
      <c r="T89" s="254"/>
      <c r="U89" s="14"/>
      <c r="V89" s="14"/>
      <c r="W89" s="14"/>
      <c r="X89" s="14"/>
      <c r="Y89" s="14"/>
      <c r="Z89" s="14"/>
      <c r="AA89" s="14"/>
      <c r="AB89" s="14"/>
      <c r="AC89" s="14"/>
      <c r="AD89" s="14"/>
      <c r="AE89" s="14"/>
      <c r="AT89" s="255" t="s">
        <v>238</v>
      </c>
      <c r="AU89" s="255" t="s">
        <v>76</v>
      </c>
      <c r="AV89" s="14" t="s">
        <v>78</v>
      </c>
      <c r="AW89" s="14" t="s">
        <v>31</v>
      </c>
      <c r="AX89" s="14" t="s">
        <v>69</v>
      </c>
      <c r="AY89" s="255" t="s">
        <v>225</v>
      </c>
    </row>
    <row r="90" s="16" customFormat="1">
      <c r="A90" s="16"/>
      <c r="B90" s="267"/>
      <c r="C90" s="268"/>
      <c r="D90" s="233" t="s">
        <v>238</v>
      </c>
      <c r="E90" s="269" t="s">
        <v>19</v>
      </c>
      <c r="F90" s="270" t="s">
        <v>245</v>
      </c>
      <c r="G90" s="268"/>
      <c r="H90" s="271">
        <v>1</v>
      </c>
      <c r="I90" s="272"/>
      <c r="J90" s="268"/>
      <c r="K90" s="268"/>
      <c r="L90" s="273"/>
      <c r="M90" s="274"/>
      <c r="N90" s="275"/>
      <c r="O90" s="275"/>
      <c r="P90" s="275"/>
      <c r="Q90" s="275"/>
      <c r="R90" s="275"/>
      <c r="S90" s="275"/>
      <c r="T90" s="276"/>
      <c r="U90" s="16"/>
      <c r="V90" s="16"/>
      <c r="W90" s="16"/>
      <c r="X90" s="16"/>
      <c r="Y90" s="16"/>
      <c r="Z90" s="16"/>
      <c r="AA90" s="16"/>
      <c r="AB90" s="16"/>
      <c r="AC90" s="16"/>
      <c r="AD90" s="16"/>
      <c r="AE90" s="16"/>
      <c r="AT90" s="277" t="s">
        <v>238</v>
      </c>
      <c r="AU90" s="277" t="s">
        <v>76</v>
      </c>
      <c r="AV90" s="16" t="s">
        <v>232</v>
      </c>
      <c r="AW90" s="16" t="s">
        <v>31</v>
      </c>
      <c r="AX90" s="16" t="s">
        <v>76</v>
      </c>
      <c r="AY90" s="277" t="s">
        <v>225</v>
      </c>
    </row>
    <row r="91" s="2" customFormat="1" ht="24.15" customHeight="1">
      <c r="A91" s="39"/>
      <c r="B91" s="40"/>
      <c r="C91" s="215" t="s">
        <v>78</v>
      </c>
      <c r="D91" s="215" t="s">
        <v>227</v>
      </c>
      <c r="E91" s="216" t="s">
        <v>1653</v>
      </c>
      <c r="F91" s="217" t="s">
        <v>1654</v>
      </c>
      <c r="G91" s="218" t="s">
        <v>1628</v>
      </c>
      <c r="H91" s="219">
        <v>1</v>
      </c>
      <c r="I91" s="220"/>
      <c r="J91" s="221">
        <f>ROUND(I91*H91,2)</f>
        <v>0</v>
      </c>
      <c r="K91" s="217" t="s">
        <v>19</v>
      </c>
      <c r="L91" s="45"/>
      <c r="M91" s="222" t="s">
        <v>19</v>
      </c>
      <c r="N91" s="223" t="s">
        <v>40</v>
      </c>
      <c r="O91" s="85"/>
      <c r="P91" s="224">
        <f>O91*H91</f>
        <v>0</v>
      </c>
      <c r="Q91" s="224">
        <v>0</v>
      </c>
      <c r="R91" s="224">
        <f>Q91*H91</f>
        <v>0</v>
      </c>
      <c r="S91" s="224">
        <v>0</v>
      </c>
      <c r="T91" s="225">
        <f>S91*H91</f>
        <v>0</v>
      </c>
      <c r="U91" s="39"/>
      <c r="V91" s="39"/>
      <c r="W91" s="39"/>
      <c r="X91" s="39"/>
      <c r="Y91" s="39"/>
      <c r="Z91" s="39"/>
      <c r="AA91" s="39"/>
      <c r="AB91" s="39"/>
      <c r="AC91" s="39"/>
      <c r="AD91" s="39"/>
      <c r="AE91" s="39"/>
      <c r="AR91" s="226" t="s">
        <v>232</v>
      </c>
      <c r="AT91" s="226" t="s">
        <v>227</v>
      </c>
      <c r="AU91" s="226" t="s">
        <v>76</v>
      </c>
      <c r="AY91" s="18" t="s">
        <v>225</v>
      </c>
      <c r="BE91" s="227">
        <f>IF(N91="základní",J91,0)</f>
        <v>0</v>
      </c>
      <c r="BF91" s="227">
        <f>IF(N91="snížená",J91,0)</f>
        <v>0</v>
      </c>
      <c r="BG91" s="227">
        <f>IF(N91="zákl. přenesená",J91,0)</f>
        <v>0</v>
      </c>
      <c r="BH91" s="227">
        <f>IF(N91="sníž. přenesená",J91,0)</f>
        <v>0</v>
      </c>
      <c r="BI91" s="227">
        <f>IF(N91="nulová",J91,0)</f>
        <v>0</v>
      </c>
      <c r="BJ91" s="18" t="s">
        <v>76</v>
      </c>
      <c r="BK91" s="227">
        <f>ROUND(I91*H91,2)</f>
        <v>0</v>
      </c>
      <c r="BL91" s="18" t="s">
        <v>232</v>
      </c>
      <c r="BM91" s="226" t="s">
        <v>232</v>
      </c>
    </row>
    <row r="92" s="14" customFormat="1">
      <c r="A92" s="14"/>
      <c r="B92" s="245"/>
      <c r="C92" s="246"/>
      <c r="D92" s="233" t="s">
        <v>238</v>
      </c>
      <c r="E92" s="247" t="s">
        <v>19</v>
      </c>
      <c r="F92" s="248" t="s">
        <v>76</v>
      </c>
      <c r="G92" s="246"/>
      <c r="H92" s="249">
        <v>1</v>
      </c>
      <c r="I92" s="250"/>
      <c r="J92" s="246"/>
      <c r="K92" s="246"/>
      <c r="L92" s="251"/>
      <c r="M92" s="252"/>
      <c r="N92" s="253"/>
      <c r="O92" s="253"/>
      <c r="P92" s="253"/>
      <c r="Q92" s="253"/>
      <c r="R92" s="253"/>
      <c r="S92" s="253"/>
      <c r="T92" s="254"/>
      <c r="U92" s="14"/>
      <c r="V92" s="14"/>
      <c r="W92" s="14"/>
      <c r="X92" s="14"/>
      <c r="Y92" s="14"/>
      <c r="Z92" s="14"/>
      <c r="AA92" s="14"/>
      <c r="AB92" s="14"/>
      <c r="AC92" s="14"/>
      <c r="AD92" s="14"/>
      <c r="AE92" s="14"/>
      <c r="AT92" s="255" t="s">
        <v>238</v>
      </c>
      <c r="AU92" s="255" t="s">
        <v>76</v>
      </c>
      <c r="AV92" s="14" t="s">
        <v>78</v>
      </c>
      <c r="AW92" s="14" t="s">
        <v>31</v>
      </c>
      <c r="AX92" s="14" t="s">
        <v>69</v>
      </c>
      <c r="AY92" s="255" t="s">
        <v>225</v>
      </c>
    </row>
    <row r="93" s="16" customFormat="1">
      <c r="A93" s="16"/>
      <c r="B93" s="267"/>
      <c r="C93" s="268"/>
      <c r="D93" s="233" t="s">
        <v>238</v>
      </c>
      <c r="E93" s="269" t="s">
        <v>19</v>
      </c>
      <c r="F93" s="270" t="s">
        <v>245</v>
      </c>
      <c r="G93" s="268"/>
      <c r="H93" s="271">
        <v>1</v>
      </c>
      <c r="I93" s="272"/>
      <c r="J93" s="268"/>
      <c r="K93" s="268"/>
      <c r="L93" s="273"/>
      <c r="M93" s="274"/>
      <c r="N93" s="275"/>
      <c r="O93" s="275"/>
      <c r="P93" s="275"/>
      <c r="Q93" s="275"/>
      <c r="R93" s="275"/>
      <c r="S93" s="275"/>
      <c r="T93" s="276"/>
      <c r="U93" s="16"/>
      <c r="V93" s="16"/>
      <c r="W93" s="16"/>
      <c r="X93" s="16"/>
      <c r="Y93" s="16"/>
      <c r="Z93" s="16"/>
      <c r="AA93" s="16"/>
      <c r="AB93" s="16"/>
      <c r="AC93" s="16"/>
      <c r="AD93" s="16"/>
      <c r="AE93" s="16"/>
      <c r="AT93" s="277" t="s">
        <v>238</v>
      </c>
      <c r="AU93" s="277" t="s">
        <v>76</v>
      </c>
      <c r="AV93" s="16" t="s">
        <v>232</v>
      </c>
      <c r="AW93" s="16" t="s">
        <v>31</v>
      </c>
      <c r="AX93" s="16" t="s">
        <v>76</v>
      </c>
      <c r="AY93" s="277" t="s">
        <v>225</v>
      </c>
    </row>
    <row r="94" s="2" customFormat="1" ht="21.75" customHeight="1">
      <c r="A94" s="39"/>
      <c r="B94" s="40"/>
      <c r="C94" s="215" t="s">
        <v>244</v>
      </c>
      <c r="D94" s="215" t="s">
        <v>227</v>
      </c>
      <c r="E94" s="216" t="s">
        <v>1655</v>
      </c>
      <c r="F94" s="217" t="s">
        <v>1656</v>
      </c>
      <c r="G94" s="218" t="s">
        <v>1628</v>
      </c>
      <c r="H94" s="219">
        <v>1</v>
      </c>
      <c r="I94" s="220"/>
      <c r="J94" s="221">
        <f>ROUND(I94*H94,2)</f>
        <v>0</v>
      </c>
      <c r="K94" s="217" t="s">
        <v>19</v>
      </c>
      <c r="L94" s="45"/>
      <c r="M94" s="222" t="s">
        <v>19</v>
      </c>
      <c r="N94" s="223" t="s">
        <v>40</v>
      </c>
      <c r="O94" s="85"/>
      <c r="P94" s="224">
        <f>O94*H94</f>
        <v>0</v>
      </c>
      <c r="Q94" s="224">
        <v>0</v>
      </c>
      <c r="R94" s="224">
        <f>Q94*H94</f>
        <v>0</v>
      </c>
      <c r="S94" s="224">
        <v>0</v>
      </c>
      <c r="T94" s="225">
        <f>S94*H94</f>
        <v>0</v>
      </c>
      <c r="U94" s="39"/>
      <c r="V94" s="39"/>
      <c r="W94" s="39"/>
      <c r="X94" s="39"/>
      <c r="Y94" s="39"/>
      <c r="Z94" s="39"/>
      <c r="AA94" s="39"/>
      <c r="AB94" s="39"/>
      <c r="AC94" s="39"/>
      <c r="AD94" s="39"/>
      <c r="AE94" s="39"/>
      <c r="AR94" s="226" t="s">
        <v>232</v>
      </c>
      <c r="AT94" s="226" t="s">
        <v>227</v>
      </c>
      <c r="AU94" s="226" t="s">
        <v>76</v>
      </c>
      <c r="AY94" s="18" t="s">
        <v>225</v>
      </c>
      <c r="BE94" s="227">
        <f>IF(N94="základní",J94,0)</f>
        <v>0</v>
      </c>
      <c r="BF94" s="227">
        <f>IF(N94="snížená",J94,0)</f>
        <v>0</v>
      </c>
      <c r="BG94" s="227">
        <f>IF(N94="zákl. přenesená",J94,0)</f>
        <v>0</v>
      </c>
      <c r="BH94" s="227">
        <f>IF(N94="sníž. přenesená",J94,0)</f>
        <v>0</v>
      </c>
      <c r="BI94" s="227">
        <f>IF(N94="nulová",J94,0)</f>
        <v>0</v>
      </c>
      <c r="BJ94" s="18" t="s">
        <v>76</v>
      </c>
      <c r="BK94" s="227">
        <f>ROUND(I94*H94,2)</f>
        <v>0</v>
      </c>
      <c r="BL94" s="18" t="s">
        <v>232</v>
      </c>
      <c r="BM94" s="226" t="s">
        <v>276</v>
      </c>
    </row>
    <row r="95" s="2" customFormat="1">
      <c r="A95" s="39"/>
      <c r="B95" s="40"/>
      <c r="C95" s="41"/>
      <c r="D95" s="233" t="s">
        <v>861</v>
      </c>
      <c r="E95" s="41"/>
      <c r="F95" s="234" t="s">
        <v>1657</v>
      </c>
      <c r="G95" s="41"/>
      <c r="H95" s="41"/>
      <c r="I95" s="230"/>
      <c r="J95" s="41"/>
      <c r="K95" s="41"/>
      <c r="L95" s="45"/>
      <c r="M95" s="231"/>
      <c r="N95" s="232"/>
      <c r="O95" s="85"/>
      <c r="P95" s="85"/>
      <c r="Q95" s="85"/>
      <c r="R95" s="85"/>
      <c r="S95" s="85"/>
      <c r="T95" s="86"/>
      <c r="U95" s="39"/>
      <c r="V95" s="39"/>
      <c r="W95" s="39"/>
      <c r="X95" s="39"/>
      <c r="Y95" s="39"/>
      <c r="Z95" s="39"/>
      <c r="AA95" s="39"/>
      <c r="AB95" s="39"/>
      <c r="AC95" s="39"/>
      <c r="AD95" s="39"/>
      <c r="AE95" s="39"/>
      <c r="AT95" s="18" t="s">
        <v>861</v>
      </c>
      <c r="AU95" s="18" t="s">
        <v>76</v>
      </c>
    </row>
    <row r="96" s="14" customFormat="1">
      <c r="A96" s="14"/>
      <c r="B96" s="245"/>
      <c r="C96" s="246"/>
      <c r="D96" s="233" t="s">
        <v>238</v>
      </c>
      <c r="E96" s="247" t="s">
        <v>19</v>
      </c>
      <c r="F96" s="248" t="s">
        <v>76</v>
      </c>
      <c r="G96" s="246"/>
      <c r="H96" s="249">
        <v>1</v>
      </c>
      <c r="I96" s="250"/>
      <c r="J96" s="246"/>
      <c r="K96" s="246"/>
      <c r="L96" s="251"/>
      <c r="M96" s="252"/>
      <c r="N96" s="253"/>
      <c r="O96" s="253"/>
      <c r="P96" s="253"/>
      <c r="Q96" s="253"/>
      <c r="R96" s="253"/>
      <c r="S96" s="253"/>
      <c r="T96" s="254"/>
      <c r="U96" s="14"/>
      <c r="V96" s="14"/>
      <c r="W96" s="14"/>
      <c r="X96" s="14"/>
      <c r="Y96" s="14"/>
      <c r="Z96" s="14"/>
      <c r="AA96" s="14"/>
      <c r="AB96" s="14"/>
      <c r="AC96" s="14"/>
      <c r="AD96" s="14"/>
      <c r="AE96" s="14"/>
      <c r="AT96" s="255" t="s">
        <v>238</v>
      </c>
      <c r="AU96" s="255" t="s">
        <v>76</v>
      </c>
      <c r="AV96" s="14" t="s">
        <v>78</v>
      </c>
      <c r="AW96" s="14" t="s">
        <v>31</v>
      </c>
      <c r="AX96" s="14" t="s">
        <v>69</v>
      </c>
      <c r="AY96" s="255" t="s">
        <v>225</v>
      </c>
    </row>
    <row r="97" s="16" customFormat="1">
      <c r="A97" s="16"/>
      <c r="B97" s="267"/>
      <c r="C97" s="268"/>
      <c r="D97" s="233" t="s">
        <v>238</v>
      </c>
      <c r="E97" s="269" t="s">
        <v>19</v>
      </c>
      <c r="F97" s="270" t="s">
        <v>245</v>
      </c>
      <c r="G97" s="268"/>
      <c r="H97" s="271">
        <v>1</v>
      </c>
      <c r="I97" s="272"/>
      <c r="J97" s="268"/>
      <c r="K97" s="268"/>
      <c r="L97" s="273"/>
      <c r="M97" s="274"/>
      <c r="N97" s="275"/>
      <c r="O97" s="275"/>
      <c r="P97" s="275"/>
      <c r="Q97" s="275"/>
      <c r="R97" s="275"/>
      <c r="S97" s="275"/>
      <c r="T97" s="276"/>
      <c r="U97" s="16"/>
      <c r="V97" s="16"/>
      <c r="W97" s="16"/>
      <c r="X97" s="16"/>
      <c r="Y97" s="16"/>
      <c r="Z97" s="16"/>
      <c r="AA97" s="16"/>
      <c r="AB97" s="16"/>
      <c r="AC97" s="16"/>
      <c r="AD97" s="16"/>
      <c r="AE97" s="16"/>
      <c r="AT97" s="277" t="s">
        <v>238</v>
      </c>
      <c r="AU97" s="277" t="s">
        <v>76</v>
      </c>
      <c r="AV97" s="16" t="s">
        <v>232</v>
      </c>
      <c r="AW97" s="16" t="s">
        <v>31</v>
      </c>
      <c r="AX97" s="16" t="s">
        <v>76</v>
      </c>
      <c r="AY97" s="277" t="s">
        <v>225</v>
      </c>
    </row>
    <row r="98" s="2" customFormat="1" ht="24.15" customHeight="1">
      <c r="A98" s="39"/>
      <c r="B98" s="40"/>
      <c r="C98" s="215" t="s">
        <v>232</v>
      </c>
      <c r="D98" s="215" t="s">
        <v>227</v>
      </c>
      <c r="E98" s="216" t="s">
        <v>1658</v>
      </c>
      <c r="F98" s="217" t="s">
        <v>1659</v>
      </c>
      <c r="G98" s="218" t="s">
        <v>1628</v>
      </c>
      <c r="H98" s="219">
        <v>1</v>
      </c>
      <c r="I98" s="220"/>
      <c r="J98" s="221">
        <f>ROUND(I98*H98,2)</f>
        <v>0</v>
      </c>
      <c r="K98" s="217" t="s">
        <v>19</v>
      </c>
      <c r="L98" s="45"/>
      <c r="M98" s="222" t="s">
        <v>19</v>
      </c>
      <c r="N98" s="223" t="s">
        <v>40</v>
      </c>
      <c r="O98" s="85"/>
      <c r="P98" s="224">
        <f>O98*H98</f>
        <v>0</v>
      </c>
      <c r="Q98" s="224">
        <v>0</v>
      </c>
      <c r="R98" s="224">
        <f>Q98*H98</f>
        <v>0</v>
      </c>
      <c r="S98" s="224">
        <v>0</v>
      </c>
      <c r="T98" s="225">
        <f>S98*H98</f>
        <v>0</v>
      </c>
      <c r="U98" s="39"/>
      <c r="V98" s="39"/>
      <c r="W98" s="39"/>
      <c r="X98" s="39"/>
      <c r="Y98" s="39"/>
      <c r="Z98" s="39"/>
      <c r="AA98" s="39"/>
      <c r="AB98" s="39"/>
      <c r="AC98" s="39"/>
      <c r="AD98" s="39"/>
      <c r="AE98" s="39"/>
      <c r="AR98" s="226" t="s">
        <v>232</v>
      </c>
      <c r="AT98" s="226" t="s">
        <v>227</v>
      </c>
      <c r="AU98" s="226" t="s">
        <v>76</v>
      </c>
      <c r="AY98" s="18" t="s">
        <v>225</v>
      </c>
      <c r="BE98" s="227">
        <f>IF(N98="základní",J98,0)</f>
        <v>0</v>
      </c>
      <c r="BF98" s="227">
        <f>IF(N98="snížená",J98,0)</f>
        <v>0</v>
      </c>
      <c r="BG98" s="227">
        <f>IF(N98="zákl. přenesená",J98,0)</f>
        <v>0</v>
      </c>
      <c r="BH98" s="227">
        <f>IF(N98="sníž. přenesená",J98,0)</f>
        <v>0</v>
      </c>
      <c r="BI98" s="227">
        <f>IF(N98="nulová",J98,0)</f>
        <v>0</v>
      </c>
      <c r="BJ98" s="18" t="s">
        <v>76</v>
      </c>
      <c r="BK98" s="227">
        <f>ROUND(I98*H98,2)</f>
        <v>0</v>
      </c>
      <c r="BL98" s="18" t="s">
        <v>232</v>
      </c>
      <c r="BM98" s="226" t="s">
        <v>259</v>
      </c>
    </row>
    <row r="99" s="14" customFormat="1">
      <c r="A99" s="14"/>
      <c r="B99" s="245"/>
      <c r="C99" s="246"/>
      <c r="D99" s="233" t="s">
        <v>238</v>
      </c>
      <c r="E99" s="247" t="s">
        <v>19</v>
      </c>
      <c r="F99" s="248" t="s">
        <v>76</v>
      </c>
      <c r="G99" s="246"/>
      <c r="H99" s="249">
        <v>1</v>
      </c>
      <c r="I99" s="250"/>
      <c r="J99" s="246"/>
      <c r="K99" s="246"/>
      <c r="L99" s="251"/>
      <c r="M99" s="252"/>
      <c r="N99" s="253"/>
      <c r="O99" s="253"/>
      <c r="P99" s="253"/>
      <c r="Q99" s="253"/>
      <c r="R99" s="253"/>
      <c r="S99" s="253"/>
      <c r="T99" s="254"/>
      <c r="U99" s="14"/>
      <c r="V99" s="14"/>
      <c r="W99" s="14"/>
      <c r="X99" s="14"/>
      <c r="Y99" s="14"/>
      <c r="Z99" s="14"/>
      <c r="AA99" s="14"/>
      <c r="AB99" s="14"/>
      <c r="AC99" s="14"/>
      <c r="AD99" s="14"/>
      <c r="AE99" s="14"/>
      <c r="AT99" s="255" t="s">
        <v>238</v>
      </c>
      <c r="AU99" s="255" t="s">
        <v>76</v>
      </c>
      <c r="AV99" s="14" t="s">
        <v>78</v>
      </c>
      <c r="AW99" s="14" t="s">
        <v>31</v>
      </c>
      <c r="AX99" s="14" t="s">
        <v>69</v>
      </c>
      <c r="AY99" s="255" t="s">
        <v>225</v>
      </c>
    </row>
    <row r="100" s="16" customFormat="1">
      <c r="A100" s="16"/>
      <c r="B100" s="267"/>
      <c r="C100" s="268"/>
      <c r="D100" s="233" t="s">
        <v>238</v>
      </c>
      <c r="E100" s="269" t="s">
        <v>19</v>
      </c>
      <c r="F100" s="270" t="s">
        <v>245</v>
      </c>
      <c r="G100" s="268"/>
      <c r="H100" s="271">
        <v>1</v>
      </c>
      <c r="I100" s="272"/>
      <c r="J100" s="268"/>
      <c r="K100" s="268"/>
      <c r="L100" s="273"/>
      <c r="M100" s="274"/>
      <c r="N100" s="275"/>
      <c r="O100" s="275"/>
      <c r="P100" s="275"/>
      <c r="Q100" s="275"/>
      <c r="R100" s="275"/>
      <c r="S100" s="275"/>
      <c r="T100" s="276"/>
      <c r="U100" s="16"/>
      <c r="V100" s="16"/>
      <c r="W100" s="16"/>
      <c r="X100" s="16"/>
      <c r="Y100" s="16"/>
      <c r="Z100" s="16"/>
      <c r="AA100" s="16"/>
      <c r="AB100" s="16"/>
      <c r="AC100" s="16"/>
      <c r="AD100" s="16"/>
      <c r="AE100" s="16"/>
      <c r="AT100" s="277" t="s">
        <v>238</v>
      </c>
      <c r="AU100" s="277" t="s">
        <v>76</v>
      </c>
      <c r="AV100" s="16" t="s">
        <v>232</v>
      </c>
      <c r="AW100" s="16" t="s">
        <v>31</v>
      </c>
      <c r="AX100" s="16" t="s">
        <v>76</v>
      </c>
      <c r="AY100" s="277" t="s">
        <v>225</v>
      </c>
    </row>
    <row r="101" s="2" customFormat="1" ht="16.5" customHeight="1">
      <c r="A101" s="39"/>
      <c r="B101" s="40"/>
      <c r="C101" s="215" t="s">
        <v>268</v>
      </c>
      <c r="D101" s="215" t="s">
        <v>227</v>
      </c>
      <c r="E101" s="216" t="s">
        <v>1660</v>
      </c>
      <c r="F101" s="217" t="s">
        <v>1661</v>
      </c>
      <c r="G101" s="218" t="s">
        <v>1628</v>
      </c>
      <c r="H101" s="219">
        <v>1</v>
      </c>
      <c r="I101" s="220"/>
      <c r="J101" s="221">
        <f>ROUND(I101*H101,2)</f>
        <v>0</v>
      </c>
      <c r="K101" s="217" t="s">
        <v>19</v>
      </c>
      <c r="L101" s="45"/>
      <c r="M101" s="222" t="s">
        <v>19</v>
      </c>
      <c r="N101" s="223" t="s">
        <v>40</v>
      </c>
      <c r="O101" s="85"/>
      <c r="P101" s="224">
        <f>O101*H101</f>
        <v>0</v>
      </c>
      <c r="Q101" s="224">
        <v>0</v>
      </c>
      <c r="R101" s="224">
        <f>Q101*H101</f>
        <v>0</v>
      </c>
      <c r="S101" s="224">
        <v>0</v>
      </c>
      <c r="T101" s="225">
        <f>S101*H101</f>
        <v>0</v>
      </c>
      <c r="U101" s="39"/>
      <c r="V101" s="39"/>
      <c r="W101" s="39"/>
      <c r="X101" s="39"/>
      <c r="Y101" s="39"/>
      <c r="Z101" s="39"/>
      <c r="AA101" s="39"/>
      <c r="AB101" s="39"/>
      <c r="AC101" s="39"/>
      <c r="AD101" s="39"/>
      <c r="AE101" s="39"/>
      <c r="AR101" s="226" t="s">
        <v>232</v>
      </c>
      <c r="AT101" s="226" t="s">
        <v>227</v>
      </c>
      <c r="AU101" s="226" t="s">
        <v>76</v>
      </c>
      <c r="AY101" s="18" t="s">
        <v>225</v>
      </c>
      <c r="BE101" s="227">
        <f>IF(N101="základní",J101,0)</f>
        <v>0</v>
      </c>
      <c r="BF101" s="227">
        <f>IF(N101="snížená",J101,0)</f>
        <v>0</v>
      </c>
      <c r="BG101" s="227">
        <f>IF(N101="zákl. přenesená",J101,0)</f>
        <v>0</v>
      </c>
      <c r="BH101" s="227">
        <f>IF(N101="sníž. přenesená",J101,0)</f>
        <v>0</v>
      </c>
      <c r="BI101" s="227">
        <f>IF(N101="nulová",J101,0)</f>
        <v>0</v>
      </c>
      <c r="BJ101" s="18" t="s">
        <v>76</v>
      </c>
      <c r="BK101" s="227">
        <f>ROUND(I101*H101,2)</f>
        <v>0</v>
      </c>
      <c r="BL101" s="18" t="s">
        <v>232</v>
      </c>
      <c r="BM101" s="226" t="s">
        <v>160</v>
      </c>
    </row>
    <row r="102" s="2" customFormat="1">
      <c r="A102" s="39"/>
      <c r="B102" s="40"/>
      <c r="C102" s="41"/>
      <c r="D102" s="233" t="s">
        <v>861</v>
      </c>
      <c r="E102" s="41"/>
      <c r="F102" s="234" t="s">
        <v>1662</v>
      </c>
      <c r="G102" s="41"/>
      <c r="H102" s="41"/>
      <c r="I102" s="230"/>
      <c r="J102" s="41"/>
      <c r="K102" s="41"/>
      <c r="L102" s="45"/>
      <c r="M102" s="231"/>
      <c r="N102" s="232"/>
      <c r="O102" s="85"/>
      <c r="P102" s="85"/>
      <c r="Q102" s="85"/>
      <c r="R102" s="85"/>
      <c r="S102" s="85"/>
      <c r="T102" s="86"/>
      <c r="U102" s="39"/>
      <c r="V102" s="39"/>
      <c r="W102" s="39"/>
      <c r="X102" s="39"/>
      <c r="Y102" s="39"/>
      <c r="Z102" s="39"/>
      <c r="AA102" s="39"/>
      <c r="AB102" s="39"/>
      <c r="AC102" s="39"/>
      <c r="AD102" s="39"/>
      <c r="AE102" s="39"/>
      <c r="AT102" s="18" t="s">
        <v>861</v>
      </c>
      <c r="AU102" s="18" t="s">
        <v>76</v>
      </c>
    </row>
    <row r="103" s="14" customFormat="1">
      <c r="A103" s="14"/>
      <c r="B103" s="245"/>
      <c r="C103" s="246"/>
      <c r="D103" s="233" t="s">
        <v>238</v>
      </c>
      <c r="E103" s="247" t="s">
        <v>19</v>
      </c>
      <c r="F103" s="248" t="s">
        <v>76</v>
      </c>
      <c r="G103" s="246"/>
      <c r="H103" s="249">
        <v>1</v>
      </c>
      <c r="I103" s="250"/>
      <c r="J103" s="246"/>
      <c r="K103" s="246"/>
      <c r="L103" s="251"/>
      <c r="M103" s="252"/>
      <c r="N103" s="253"/>
      <c r="O103" s="253"/>
      <c r="P103" s="253"/>
      <c r="Q103" s="253"/>
      <c r="R103" s="253"/>
      <c r="S103" s="253"/>
      <c r="T103" s="254"/>
      <c r="U103" s="14"/>
      <c r="V103" s="14"/>
      <c r="W103" s="14"/>
      <c r="X103" s="14"/>
      <c r="Y103" s="14"/>
      <c r="Z103" s="14"/>
      <c r="AA103" s="14"/>
      <c r="AB103" s="14"/>
      <c r="AC103" s="14"/>
      <c r="AD103" s="14"/>
      <c r="AE103" s="14"/>
      <c r="AT103" s="255" t="s">
        <v>238</v>
      </c>
      <c r="AU103" s="255" t="s">
        <v>76</v>
      </c>
      <c r="AV103" s="14" t="s">
        <v>78</v>
      </c>
      <c r="AW103" s="14" t="s">
        <v>31</v>
      </c>
      <c r="AX103" s="14" t="s">
        <v>69</v>
      </c>
      <c r="AY103" s="255" t="s">
        <v>225</v>
      </c>
    </row>
    <row r="104" s="16" customFormat="1">
      <c r="A104" s="16"/>
      <c r="B104" s="267"/>
      <c r="C104" s="268"/>
      <c r="D104" s="233" t="s">
        <v>238</v>
      </c>
      <c r="E104" s="269" t="s">
        <v>19</v>
      </c>
      <c r="F104" s="270" t="s">
        <v>245</v>
      </c>
      <c r="G104" s="268"/>
      <c r="H104" s="271">
        <v>1</v>
      </c>
      <c r="I104" s="272"/>
      <c r="J104" s="268"/>
      <c r="K104" s="268"/>
      <c r="L104" s="273"/>
      <c r="M104" s="274"/>
      <c r="N104" s="275"/>
      <c r="O104" s="275"/>
      <c r="P104" s="275"/>
      <c r="Q104" s="275"/>
      <c r="R104" s="275"/>
      <c r="S104" s="275"/>
      <c r="T104" s="276"/>
      <c r="U104" s="16"/>
      <c r="V104" s="16"/>
      <c r="W104" s="16"/>
      <c r="X104" s="16"/>
      <c r="Y104" s="16"/>
      <c r="Z104" s="16"/>
      <c r="AA104" s="16"/>
      <c r="AB104" s="16"/>
      <c r="AC104" s="16"/>
      <c r="AD104" s="16"/>
      <c r="AE104" s="16"/>
      <c r="AT104" s="277" t="s">
        <v>238</v>
      </c>
      <c r="AU104" s="277" t="s">
        <v>76</v>
      </c>
      <c r="AV104" s="16" t="s">
        <v>232</v>
      </c>
      <c r="AW104" s="16" t="s">
        <v>31</v>
      </c>
      <c r="AX104" s="16" t="s">
        <v>76</v>
      </c>
      <c r="AY104" s="277" t="s">
        <v>225</v>
      </c>
    </row>
    <row r="105" s="2" customFormat="1" ht="16.5" customHeight="1">
      <c r="A105" s="39"/>
      <c r="B105" s="40"/>
      <c r="C105" s="215" t="s">
        <v>276</v>
      </c>
      <c r="D105" s="215" t="s">
        <v>227</v>
      </c>
      <c r="E105" s="216" t="s">
        <v>1663</v>
      </c>
      <c r="F105" s="217" t="s">
        <v>1664</v>
      </c>
      <c r="G105" s="218" t="s">
        <v>1628</v>
      </c>
      <c r="H105" s="219">
        <v>1</v>
      </c>
      <c r="I105" s="220"/>
      <c r="J105" s="221">
        <f>ROUND(I105*H105,2)</f>
        <v>0</v>
      </c>
      <c r="K105" s="217" t="s">
        <v>19</v>
      </c>
      <c r="L105" s="45"/>
      <c r="M105" s="222" t="s">
        <v>19</v>
      </c>
      <c r="N105" s="223" t="s">
        <v>40</v>
      </c>
      <c r="O105" s="85"/>
      <c r="P105" s="224">
        <f>O105*H105</f>
        <v>0</v>
      </c>
      <c r="Q105" s="224">
        <v>0</v>
      </c>
      <c r="R105" s="224">
        <f>Q105*H105</f>
        <v>0</v>
      </c>
      <c r="S105" s="224">
        <v>0</v>
      </c>
      <c r="T105" s="225">
        <f>S105*H105</f>
        <v>0</v>
      </c>
      <c r="U105" s="39"/>
      <c r="V105" s="39"/>
      <c r="W105" s="39"/>
      <c r="X105" s="39"/>
      <c r="Y105" s="39"/>
      <c r="Z105" s="39"/>
      <c r="AA105" s="39"/>
      <c r="AB105" s="39"/>
      <c r="AC105" s="39"/>
      <c r="AD105" s="39"/>
      <c r="AE105" s="39"/>
      <c r="AR105" s="226" t="s">
        <v>232</v>
      </c>
      <c r="AT105" s="226" t="s">
        <v>227</v>
      </c>
      <c r="AU105" s="226" t="s">
        <v>76</v>
      </c>
      <c r="AY105" s="18" t="s">
        <v>225</v>
      </c>
      <c r="BE105" s="227">
        <f>IF(N105="základní",J105,0)</f>
        <v>0</v>
      </c>
      <c r="BF105" s="227">
        <f>IF(N105="snížená",J105,0)</f>
        <v>0</v>
      </c>
      <c r="BG105" s="227">
        <f>IF(N105="zákl. přenesená",J105,0)</f>
        <v>0</v>
      </c>
      <c r="BH105" s="227">
        <f>IF(N105="sníž. přenesená",J105,0)</f>
        <v>0</v>
      </c>
      <c r="BI105" s="227">
        <f>IF(N105="nulová",J105,0)</f>
        <v>0</v>
      </c>
      <c r="BJ105" s="18" t="s">
        <v>76</v>
      </c>
      <c r="BK105" s="227">
        <f>ROUND(I105*H105,2)</f>
        <v>0</v>
      </c>
      <c r="BL105" s="18" t="s">
        <v>232</v>
      </c>
      <c r="BM105" s="226" t="s">
        <v>315</v>
      </c>
    </row>
    <row r="106" s="14" customFormat="1">
      <c r="A106" s="14"/>
      <c r="B106" s="245"/>
      <c r="C106" s="246"/>
      <c r="D106" s="233" t="s">
        <v>238</v>
      </c>
      <c r="E106" s="247" t="s">
        <v>19</v>
      </c>
      <c r="F106" s="248" t="s">
        <v>76</v>
      </c>
      <c r="G106" s="246"/>
      <c r="H106" s="249">
        <v>1</v>
      </c>
      <c r="I106" s="250"/>
      <c r="J106" s="246"/>
      <c r="K106" s="246"/>
      <c r="L106" s="251"/>
      <c r="M106" s="252"/>
      <c r="N106" s="253"/>
      <c r="O106" s="253"/>
      <c r="P106" s="253"/>
      <c r="Q106" s="253"/>
      <c r="R106" s="253"/>
      <c r="S106" s="253"/>
      <c r="T106" s="254"/>
      <c r="U106" s="14"/>
      <c r="V106" s="14"/>
      <c r="W106" s="14"/>
      <c r="X106" s="14"/>
      <c r="Y106" s="14"/>
      <c r="Z106" s="14"/>
      <c r="AA106" s="14"/>
      <c r="AB106" s="14"/>
      <c r="AC106" s="14"/>
      <c r="AD106" s="14"/>
      <c r="AE106" s="14"/>
      <c r="AT106" s="255" t="s">
        <v>238</v>
      </c>
      <c r="AU106" s="255" t="s">
        <v>76</v>
      </c>
      <c r="AV106" s="14" t="s">
        <v>78</v>
      </c>
      <c r="AW106" s="14" t="s">
        <v>31</v>
      </c>
      <c r="AX106" s="14" t="s">
        <v>69</v>
      </c>
      <c r="AY106" s="255" t="s">
        <v>225</v>
      </c>
    </row>
    <row r="107" s="16" customFormat="1">
      <c r="A107" s="16"/>
      <c r="B107" s="267"/>
      <c r="C107" s="268"/>
      <c r="D107" s="233" t="s">
        <v>238</v>
      </c>
      <c r="E107" s="269" t="s">
        <v>19</v>
      </c>
      <c r="F107" s="270" t="s">
        <v>245</v>
      </c>
      <c r="G107" s="268"/>
      <c r="H107" s="271">
        <v>1</v>
      </c>
      <c r="I107" s="272"/>
      <c r="J107" s="268"/>
      <c r="K107" s="268"/>
      <c r="L107" s="273"/>
      <c r="M107" s="291"/>
      <c r="N107" s="292"/>
      <c r="O107" s="292"/>
      <c r="P107" s="292"/>
      <c r="Q107" s="292"/>
      <c r="R107" s="292"/>
      <c r="S107" s="292"/>
      <c r="T107" s="293"/>
      <c r="U107" s="16"/>
      <c r="V107" s="16"/>
      <c r="W107" s="16"/>
      <c r="X107" s="16"/>
      <c r="Y107" s="16"/>
      <c r="Z107" s="16"/>
      <c r="AA107" s="16"/>
      <c r="AB107" s="16"/>
      <c r="AC107" s="16"/>
      <c r="AD107" s="16"/>
      <c r="AE107" s="16"/>
      <c r="AT107" s="277" t="s">
        <v>238</v>
      </c>
      <c r="AU107" s="277" t="s">
        <v>76</v>
      </c>
      <c r="AV107" s="16" t="s">
        <v>232</v>
      </c>
      <c r="AW107" s="16" t="s">
        <v>31</v>
      </c>
      <c r="AX107" s="16" t="s">
        <v>76</v>
      </c>
      <c r="AY107" s="277" t="s">
        <v>225</v>
      </c>
    </row>
    <row r="108" s="2" customFormat="1" ht="6.96" customHeight="1">
      <c r="A108" s="39"/>
      <c r="B108" s="60"/>
      <c r="C108" s="61"/>
      <c r="D108" s="61"/>
      <c r="E108" s="61"/>
      <c r="F108" s="61"/>
      <c r="G108" s="61"/>
      <c r="H108" s="61"/>
      <c r="I108" s="61"/>
      <c r="J108" s="61"/>
      <c r="K108" s="61"/>
      <c r="L108" s="45"/>
      <c r="M108" s="39"/>
      <c r="O108" s="39"/>
      <c r="P108" s="39"/>
      <c r="Q108" s="39"/>
      <c r="R108" s="39"/>
      <c r="S108" s="39"/>
      <c r="T108" s="39"/>
      <c r="U108" s="39"/>
      <c r="V108" s="39"/>
      <c r="W108" s="39"/>
      <c r="X108" s="39"/>
      <c r="Y108" s="39"/>
      <c r="Z108" s="39"/>
      <c r="AA108" s="39"/>
      <c r="AB108" s="39"/>
      <c r="AC108" s="39"/>
      <c r="AD108" s="39"/>
      <c r="AE108" s="39"/>
    </row>
  </sheetData>
  <sheetProtection sheet="1" autoFilter="0" formatColumns="0" formatRows="0" objects="1" scenarios="1" spinCount="100000" saltValue="S30MbgZ/oFN09rbErEc53piniD/1ch20GoH124YuuHZv/rW8bJ9nmsNSDeW2OYzUSNuNS1KceOF759bgDr+wTg==" hashValue="HD2iL3JoUhSImZbXHHI6Oi4VR08phK2MW0p05sKTNTue98CoNcXhJ6iui2VNwfh+FOudkMRRQlZHLbCebaAl4g==" algorithmName="SHA-512" password="CC35"/>
  <autoFilter ref="C85:K107"/>
  <mergeCells count="12">
    <mergeCell ref="E7:H7"/>
    <mergeCell ref="E9:H9"/>
    <mergeCell ref="E11:H11"/>
    <mergeCell ref="E20:H20"/>
    <mergeCell ref="E29:H29"/>
    <mergeCell ref="E50:H50"/>
    <mergeCell ref="E52:H52"/>
    <mergeCell ref="E54:H54"/>
    <mergeCell ref="E74:H74"/>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0"/>
      <c r="C3" s="141"/>
      <c r="D3" s="141"/>
      <c r="E3" s="141"/>
      <c r="F3" s="141"/>
      <c r="G3" s="141"/>
      <c r="H3" s="21"/>
    </row>
    <row r="4" s="1" customFormat="1" ht="24.96" customHeight="1">
      <c r="B4" s="21"/>
      <c r="C4" s="142" t="s">
        <v>1665</v>
      </c>
      <c r="H4" s="21"/>
    </row>
    <row r="5" s="1" customFormat="1" ht="12" customHeight="1">
      <c r="B5" s="21"/>
      <c r="C5" s="294" t="s">
        <v>13</v>
      </c>
      <c r="D5" s="151" t="s">
        <v>14</v>
      </c>
      <c r="E5" s="1"/>
      <c r="F5" s="1"/>
      <c r="H5" s="21"/>
    </row>
    <row r="6" s="1" customFormat="1" ht="36.96" customHeight="1">
      <c r="B6" s="21"/>
      <c r="C6" s="295" t="s">
        <v>16</v>
      </c>
      <c r="D6" s="296" t="s">
        <v>17</v>
      </c>
      <c r="E6" s="1"/>
      <c r="F6" s="1"/>
      <c r="H6" s="21"/>
    </row>
    <row r="7" s="1" customFormat="1" ht="16.5" customHeight="1">
      <c r="B7" s="21"/>
      <c r="C7" s="144" t="s">
        <v>23</v>
      </c>
      <c r="D7" s="148" t="str">
        <f>'Rekapitulace stavby'!AN8</f>
        <v>23. 2. 2023</v>
      </c>
      <c r="H7" s="21"/>
    </row>
    <row r="8" s="2" customFormat="1" ht="10.8" customHeight="1">
      <c r="A8" s="39"/>
      <c r="B8" s="45"/>
      <c r="C8" s="39"/>
      <c r="D8" s="39"/>
      <c r="E8" s="39"/>
      <c r="F8" s="39"/>
      <c r="G8" s="39"/>
      <c r="H8" s="45"/>
    </row>
    <row r="9" s="11" customFormat="1" ht="29.28" customHeight="1">
      <c r="A9" s="188"/>
      <c r="B9" s="297"/>
      <c r="C9" s="298" t="s">
        <v>50</v>
      </c>
      <c r="D9" s="299" t="s">
        <v>51</v>
      </c>
      <c r="E9" s="299" t="s">
        <v>212</v>
      </c>
      <c r="F9" s="300" t="s">
        <v>1666</v>
      </c>
      <c r="G9" s="188"/>
      <c r="H9" s="297"/>
    </row>
    <row r="10" s="2" customFormat="1" ht="26.4" customHeight="1">
      <c r="A10" s="39"/>
      <c r="B10" s="45"/>
      <c r="C10" s="301" t="s">
        <v>1667</v>
      </c>
      <c r="D10" s="301" t="s">
        <v>81</v>
      </c>
      <c r="E10" s="39"/>
      <c r="F10" s="39"/>
      <c r="G10" s="39"/>
      <c r="H10" s="45"/>
    </row>
    <row r="11" s="2" customFormat="1" ht="16.8" customHeight="1">
      <c r="A11" s="39"/>
      <c r="B11" s="45"/>
      <c r="C11" s="302" t="s">
        <v>93</v>
      </c>
      <c r="D11" s="303" t="s">
        <v>19</v>
      </c>
      <c r="E11" s="304" t="s">
        <v>19</v>
      </c>
      <c r="F11" s="305">
        <v>5.4450000000000003</v>
      </c>
      <c r="G11" s="39"/>
      <c r="H11" s="45"/>
    </row>
    <row r="12" s="2" customFormat="1" ht="16.8" customHeight="1">
      <c r="A12" s="39"/>
      <c r="B12" s="45"/>
      <c r="C12" s="306" t="s">
        <v>19</v>
      </c>
      <c r="D12" s="306" t="s">
        <v>385</v>
      </c>
      <c r="E12" s="18" t="s">
        <v>19</v>
      </c>
      <c r="F12" s="307">
        <v>0</v>
      </c>
      <c r="G12" s="39"/>
      <c r="H12" s="45"/>
    </row>
    <row r="13" s="2" customFormat="1" ht="16.8" customHeight="1">
      <c r="A13" s="39"/>
      <c r="B13" s="45"/>
      <c r="C13" s="306" t="s">
        <v>19</v>
      </c>
      <c r="D13" s="306" t="s">
        <v>372</v>
      </c>
      <c r="E13" s="18" t="s">
        <v>19</v>
      </c>
      <c r="F13" s="307">
        <v>0</v>
      </c>
      <c r="G13" s="39"/>
      <c r="H13" s="45"/>
    </row>
    <row r="14" s="2" customFormat="1" ht="16.8" customHeight="1">
      <c r="A14" s="39"/>
      <c r="B14" s="45"/>
      <c r="C14" s="306" t="s">
        <v>19</v>
      </c>
      <c r="D14" s="306" t="s">
        <v>386</v>
      </c>
      <c r="E14" s="18" t="s">
        <v>19</v>
      </c>
      <c r="F14" s="307">
        <v>5.4450000000000003</v>
      </c>
      <c r="G14" s="39"/>
      <c r="H14" s="45"/>
    </row>
    <row r="15" s="2" customFormat="1" ht="16.8" customHeight="1">
      <c r="A15" s="39"/>
      <c r="B15" s="45"/>
      <c r="C15" s="306" t="s">
        <v>93</v>
      </c>
      <c r="D15" s="306" t="s">
        <v>245</v>
      </c>
      <c r="E15" s="18" t="s">
        <v>19</v>
      </c>
      <c r="F15" s="307">
        <v>5.4450000000000003</v>
      </c>
      <c r="G15" s="39"/>
      <c r="H15" s="45"/>
    </row>
    <row r="16" s="2" customFormat="1" ht="16.8" customHeight="1">
      <c r="A16" s="39"/>
      <c r="B16" s="45"/>
      <c r="C16" s="308" t="s">
        <v>1668</v>
      </c>
      <c r="D16" s="39"/>
      <c r="E16" s="39"/>
      <c r="F16" s="39"/>
      <c r="G16" s="39"/>
      <c r="H16" s="45"/>
    </row>
    <row r="17" s="2" customFormat="1" ht="16.8" customHeight="1">
      <c r="A17" s="39"/>
      <c r="B17" s="45"/>
      <c r="C17" s="306" t="s">
        <v>380</v>
      </c>
      <c r="D17" s="306" t="s">
        <v>1669</v>
      </c>
      <c r="E17" s="18" t="s">
        <v>326</v>
      </c>
      <c r="F17" s="307">
        <v>5.4450000000000003</v>
      </c>
      <c r="G17" s="39"/>
      <c r="H17" s="45"/>
    </row>
    <row r="18" s="2" customFormat="1" ht="16.8" customHeight="1">
      <c r="A18" s="39"/>
      <c r="B18" s="45"/>
      <c r="C18" s="306" t="s">
        <v>387</v>
      </c>
      <c r="D18" s="306" t="s">
        <v>388</v>
      </c>
      <c r="E18" s="18" t="s">
        <v>326</v>
      </c>
      <c r="F18" s="307">
        <v>5.9900000000000002</v>
      </c>
      <c r="G18" s="39"/>
      <c r="H18" s="45"/>
    </row>
    <row r="19" s="2" customFormat="1" ht="16.8" customHeight="1">
      <c r="A19" s="39"/>
      <c r="B19" s="45"/>
      <c r="C19" s="302" t="s">
        <v>95</v>
      </c>
      <c r="D19" s="303" t="s">
        <v>19</v>
      </c>
      <c r="E19" s="304" t="s">
        <v>19</v>
      </c>
      <c r="F19" s="305">
        <v>13.074999999999999</v>
      </c>
      <c r="G19" s="39"/>
      <c r="H19" s="45"/>
    </row>
    <row r="20" s="2" customFormat="1" ht="16.8" customHeight="1">
      <c r="A20" s="39"/>
      <c r="B20" s="45"/>
      <c r="C20" s="306" t="s">
        <v>19</v>
      </c>
      <c r="D20" s="306" t="s">
        <v>1518</v>
      </c>
      <c r="E20" s="18" t="s">
        <v>19</v>
      </c>
      <c r="F20" s="307">
        <v>0</v>
      </c>
      <c r="G20" s="39"/>
      <c r="H20" s="45"/>
    </row>
    <row r="21" s="2" customFormat="1" ht="16.8" customHeight="1">
      <c r="A21" s="39"/>
      <c r="B21" s="45"/>
      <c r="C21" s="306" t="s">
        <v>19</v>
      </c>
      <c r="D21" s="306" t="s">
        <v>1519</v>
      </c>
      <c r="E21" s="18" t="s">
        <v>19</v>
      </c>
      <c r="F21" s="307">
        <v>9.0060000000000002</v>
      </c>
      <c r="G21" s="39"/>
      <c r="H21" s="45"/>
    </row>
    <row r="22" s="2" customFormat="1" ht="16.8" customHeight="1">
      <c r="A22" s="39"/>
      <c r="B22" s="45"/>
      <c r="C22" s="306" t="s">
        <v>19</v>
      </c>
      <c r="D22" s="306" t="s">
        <v>1520</v>
      </c>
      <c r="E22" s="18" t="s">
        <v>19</v>
      </c>
      <c r="F22" s="307">
        <v>0</v>
      </c>
      <c r="G22" s="39"/>
      <c r="H22" s="45"/>
    </row>
    <row r="23" s="2" customFormat="1" ht="16.8" customHeight="1">
      <c r="A23" s="39"/>
      <c r="B23" s="45"/>
      <c r="C23" s="306" t="s">
        <v>19</v>
      </c>
      <c r="D23" s="306" t="s">
        <v>1521</v>
      </c>
      <c r="E23" s="18" t="s">
        <v>19</v>
      </c>
      <c r="F23" s="307">
        <v>4.069</v>
      </c>
      <c r="G23" s="39"/>
      <c r="H23" s="45"/>
    </row>
    <row r="24" s="2" customFormat="1" ht="16.8" customHeight="1">
      <c r="A24" s="39"/>
      <c r="B24" s="45"/>
      <c r="C24" s="306" t="s">
        <v>95</v>
      </c>
      <c r="D24" s="306" t="s">
        <v>243</v>
      </c>
      <c r="E24" s="18" t="s">
        <v>19</v>
      </c>
      <c r="F24" s="307">
        <v>13.074999999999999</v>
      </c>
      <c r="G24" s="39"/>
      <c r="H24" s="45"/>
    </row>
    <row r="25" s="2" customFormat="1" ht="16.8" customHeight="1">
      <c r="A25" s="39"/>
      <c r="B25" s="45"/>
      <c r="C25" s="308" t="s">
        <v>1668</v>
      </c>
      <c r="D25" s="39"/>
      <c r="E25" s="39"/>
      <c r="F25" s="39"/>
      <c r="G25" s="39"/>
      <c r="H25" s="45"/>
    </row>
    <row r="26" s="2" customFormat="1" ht="16.8" customHeight="1">
      <c r="A26" s="39"/>
      <c r="B26" s="45"/>
      <c r="C26" s="306" t="s">
        <v>1513</v>
      </c>
      <c r="D26" s="306" t="s">
        <v>1670</v>
      </c>
      <c r="E26" s="18" t="s">
        <v>290</v>
      </c>
      <c r="F26" s="307">
        <v>13.074999999999999</v>
      </c>
      <c r="G26" s="39"/>
      <c r="H26" s="45"/>
    </row>
    <row r="27" s="2" customFormat="1" ht="16.8" customHeight="1">
      <c r="A27" s="39"/>
      <c r="B27" s="45"/>
      <c r="C27" s="306" t="s">
        <v>774</v>
      </c>
      <c r="D27" s="306" t="s">
        <v>1671</v>
      </c>
      <c r="E27" s="18" t="s">
        <v>290</v>
      </c>
      <c r="F27" s="307">
        <v>313.596</v>
      </c>
      <c r="G27" s="39"/>
      <c r="H27" s="45"/>
    </row>
    <row r="28" s="2" customFormat="1" ht="16.8" customHeight="1">
      <c r="A28" s="39"/>
      <c r="B28" s="45"/>
      <c r="C28" s="306" t="s">
        <v>1473</v>
      </c>
      <c r="D28" s="306" t="s">
        <v>1672</v>
      </c>
      <c r="E28" s="18" t="s">
        <v>290</v>
      </c>
      <c r="F28" s="307">
        <v>13.074999999999999</v>
      </c>
      <c r="G28" s="39"/>
      <c r="H28" s="45"/>
    </row>
    <row r="29" s="2" customFormat="1" ht="16.8" customHeight="1">
      <c r="A29" s="39"/>
      <c r="B29" s="45"/>
      <c r="C29" s="306" t="s">
        <v>1485</v>
      </c>
      <c r="D29" s="306" t="s">
        <v>1673</v>
      </c>
      <c r="E29" s="18" t="s">
        <v>290</v>
      </c>
      <c r="F29" s="307">
        <v>15.734999999999999</v>
      </c>
      <c r="G29" s="39"/>
      <c r="H29" s="45"/>
    </row>
    <row r="30" s="2" customFormat="1" ht="16.8" customHeight="1">
      <c r="A30" s="39"/>
      <c r="B30" s="45"/>
      <c r="C30" s="306" t="s">
        <v>1523</v>
      </c>
      <c r="D30" s="306" t="s">
        <v>1674</v>
      </c>
      <c r="E30" s="18" t="s">
        <v>290</v>
      </c>
      <c r="F30" s="307">
        <v>13.074999999999999</v>
      </c>
      <c r="G30" s="39"/>
      <c r="H30" s="45"/>
    </row>
    <row r="31" s="2" customFormat="1" ht="16.8" customHeight="1">
      <c r="A31" s="39"/>
      <c r="B31" s="45"/>
      <c r="C31" s="302" t="s">
        <v>1675</v>
      </c>
      <c r="D31" s="303" t="s">
        <v>19</v>
      </c>
      <c r="E31" s="304" t="s">
        <v>19</v>
      </c>
      <c r="F31" s="305">
        <v>2.3399999999999999</v>
      </c>
      <c r="G31" s="39"/>
      <c r="H31" s="45"/>
    </row>
    <row r="32" s="2" customFormat="1" ht="16.8" customHeight="1">
      <c r="A32" s="39"/>
      <c r="B32" s="45"/>
      <c r="C32" s="306" t="s">
        <v>19</v>
      </c>
      <c r="D32" s="306" t="s">
        <v>1676</v>
      </c>
      <c r="E32" s="18" t="s">
        <v>19</v>
      </c>
      <c r="F32" s="307">
        <v>0</v>
      </c>
      <c r="G32" s="39"/>
      <c r="H32" s="45"/>
    </row>
    <row r="33" s="2" customFormat="1" ht="16.8" customHeight="1">
      <c r="A33" s="39"/>
      <c r="B33" s="45"/>
      <c r="C33" s="306" t="s">
        <v>19</v>
      </c>
      <c r="D33" s="306" t="s">
        <v>1677</v>
      </c>
      <c r="E33" s="18" t="s">
        <v>19</v>
      </c>
      <c r="F33" s="307">
        <v>1.1399999999999999</v>
      </c>
      <c r="G33" s="39"/>
      <c r="H33" s="45"/>
    </row>
    <row r="34" s="2" customFormat="1" ht="16.8" customHeight="1">
      <c r="A34" s="39"/>
      <c r="B34" s="45"/>
      <c r="C34" s="306" t="s">
        <v>19</v>
      </c>
      <c r="D34" s="306" t="s">
        <v>1678</v>
      </c>
      <c r="E34" s="18" t="s">
        <v>19</v>
      </c>
      <c r="F34" s="307">
        <v>0</v>
      </c>
      <c r="G34" s="39"/>
      <c r="H34" s="45"/>
    </row>
    <row r="35" s="2" customFormat="1" ht="16.8" customHeight="1">
      <c r="A35" s="39"/>
      <c r="B35" s="45"/>
      <c r="C35" s="306" t="s">
        <v>19</v>
      </c>
      <c r="D35" s="306" t="s">
        <v>1679</v>
      </c>
      <c r="E35" s="18" t="s">
        <v>19</v>
      </c>
      <c r="F35" s="307">
        <v>1.2</v>
      </c>
      <c r="G35" s="39"/>
      <c r="H35" s="45"/>
    </row>
    <row r="36" s="2" customFormat="1" ht="16.8" customHeight="1">
      <c r="A36" s="39"/>
      <c r="B36" s="45"/>
      <c r="C36" s="306" t="s">
        <v>1675</v>
      </c>
      <c r="D36" s="306" t="s">
        <v>245</v>
      </c>
      <c r="E36" s="18" t="s">
        <v>19</v>
      </c>
      <c r="F36" s="307">
        <v>2.3399999999999999</v>
      </c>
      <c r="G36" s="39"/>
      <c r="H36" s="45"/>
    </row>
    <row r="37" s="2" customFormat="1" ht="16.8" customHeight="1">
      <c r="A37" s="39"/>
      <c r="B37" s="45"/>
      <c r="C37" s="302" t="s">
        <v>98</v>
      </c>
      <c r="D37" s="303" t="s">
        <v>19</v>
      </c>
      <c r="E37" s="304" t="s">
        <v>19</v>
      </c>
      <c r="F37" s="305">
        <v>316.58300000000003</v>
      </c>
      <c r="G37" s="39"/>
      <c r="H37" s="45"/>
    </row>
    <row r="38" s="2" customFormat="1" ht="16.8" customHeight="1">
      <c r="A38" s="39"/>
      <c r="B38" s="45"/>
      <c r="C38" s="306" t="s">
        <v>19</v>
      </c>
      <c r="D38" s="306" t="s">
        <v>491</v>
      </c>
      <c r="E38" s="18" t="s">
        <v>19</v>
      </c>
      <c r="F38" s="307">
        <v>0</v>
      </c>
      <c r="G38" s="39"/>
      <c r="H38" s="45"/>
    </row>
    <row r="39" s="2" customFormat="1" ht="16.8" customHeight="1">
      <c r="A39" s="39"/>
      <c r="B39" s="45"/>
      <c r="C39" s="306" t="s">
        <v>19</v>
      </c>
      <c r="D39" s="306" t="s">
        <v>492</v>
      </c>
      <c r="E39" s="18" t="s">
        <v>19</v>
      </c>
      <c r="F39" s="307">
        <v>128.43799999999999</v>
      </c>
      <c r="G39" s="39"/>
      <c r="H39" s="45"/>
    </row>
    <row r="40" s="2" customFormat="1" ht="16.8" customHeight="1">
      <c r="A40" s="39"/>
      <c r="B40" s="45"/>
      <c r="C40" s="306" t="s">
        <v>19</v>
      </c>
      <c r="D40" s="306" t="s">
        <v>493</v>
      </c>
      <c r="E40" s="18" t="s">
        <v>19</v>
      </c>
      <c r="F40" s="307">
        <v>-34.671999999999997</v>
      </c>
      <c r="G40" s="39"/>
      <c r="H40" s="45"/>
    </row>
    <row r="41" s="2" customFormat="1" ht="16.8" customHeight="1">
      <c r="A41" s="39"/>
      <c r="B41" s="45"/>
      <c r="C41" s="306" t="s">
        <v>19</v>
      </c>
      <c r="D41" s="306" t="s">
        <v>494</v>
      </c>
      <c r="E41" s="18" t="s">
        <v>19</v>
      </c>
      <c r="F41" s="307">
        <v>-3.6000000000000001</v>
      </c>
      <c r="G41" s="39"/>
      <c r="H41" s="45"/>
    </row>
    <row r="42" s="2" customFormat="1" ht="16.8" customHeight="1">
      <c r="A42" s="39"/>
      <c r="B42" s="45"/>
      <c r="C42" s="306" t="s">
        <v>19</v>
      </c>
      <c r="D42" s="306" t="s">
        <v>495</v>
      </c>
      <c r="E42" s="18" t="s">
        <v>19</v>
      </c>
      <c r="F42" s="307">
        <v>0</v>
      </c>
      <c r="G42" s="39"/>
      <c r="H42" s="45"/>
    </row>
    <row r="43" s="2" customFormat="1" ht="16.8" customHeight="1">
      <c r="A43" s="39"/>
      <c r="B43" s="45"/>
      <c r="C43" s="306" t="s">
        <v>19</v>
      </c>
      <c r="D43" s="306" t="s">
        <v>492</v>
      </c>
      <c r="E43" s="18" t="s">
        <v>19</v>
      </c>
      <c r="F43" s="307">
        <v>128.43799999999999</v>
      </c>
      <c r="G43" s="39"/>
      <c r="H43" s="45"/>
    </row>
    <row r="44" s="2" customFormat="1" ht="16.8" customHeight="1">
      <c r="A44" s="39"/>
      <c r="B44" s="45"/>
      <c r="C44" s="306" t="s">
        <v>19</v>
      </c>
      <c r="D44" s="306" t="s">
        <v>496</v>
      </c>
      <c r="E44" s="18" t="s">
        <v>19</v>
      </c>
      <c r="F44" s="307">
        <v>-2.6669999999999998</v>
      </c>
      <c r="G44" s="39"/>
      <c r="H44" s="45"/>
    </row>
    <row r="45" s="2" customFormat="1" ht="16.8" customHeight="1">
      <c r="A45" s="39"/>
      <c r="B45" s="45"/>
      <c r="C45" s="306" t="s">
        <v>19</v>
      </c>
      <c r="D45" s="306" t="s">
        <v>497</v>
      </c>
      <c r="E45" s="18" t="s">
        <v>19</v>
      </c>
      <c r="F45" s="307">
        <v>-12.781000000000001</v>
      </c>
      <c r="G45" s="39"/>
      <c r="H45" s="45"/>
    </row>
    <row r="46" s="2" customFormat="1" ht="16.8" customHeight="1">
      <c r="A46" s="39"/>
      <c r="B46" s="45"/>
      <c r="C46" s="306" t="s">
        <v>19</v>
      </c>
      <c r="D46" s="306" t="s">
        <v>498</v>
      </c>
      <c r="E46" s="18" t="s">
        <v>19</v>
      </c>
      <c r="F46" s="307">
        <v>-3.7799999999999998</v>
      </c>
      <c r="G46" s="39"/>
      <c r="H46" s="45"/>
    </row>
    <row r="47" s="2" customFormat="1" ht="16.8" customHeight="1">
      <c r="A47" s="39"/>
      <c r="B47" s="45"/>
      <c r="C47" s="306" t="s">
        <v>19</v>
      </c>
      <c r="D47" s="306" t="s">
        <v>499</v>
      </c>
      <c r="E47" s="18" t="s">
        <v>19</v>
      </c>
      <c r="F47" s="307">
        <v>-1.0560000000000001</v>
      </c>
      <c r="G47" s="39"/>
      <c r="H47" s="45"/>
    </row>
    <row r="48" s="2" customFormat="1" ht="16.8" customHeight="1">
      <c r="A48" s="39"/>
      <c r="B48" s="45"/>
      <c r="C48" s="306" t="s">
        <v>19</v>
      </c>
      <c r="D48" s="306" t="s">
        <v>500</v>
      </c>
      <c r="E48" s="18" t="s">
        <v>19</v>
      </c>
      <c r="F48" s="307">
        <v>0</v>
      </c>
      <c r="G48" s="39"/>
      <c r="H48" s="45"/>
    </row>
    <row r="49" s="2" customFormat="1" ht="16.8" customHeight="1">
      <c r="A49" s="39"/>
      <c r="B49" s="45"/>
      <c r="C49" s="306" t="s">
        <v>19</v>
      </c>
      <c r="D49" s="306" t="s">
        <v>501</v>
      </c>
      <c r="E49" s="18" t="s">
        <v>19</v>
      </c>
      <c r="F49" s="307">
        <v>79.375</v>
      </c>
      <c r="G49" s="39"/>
      <c r="H49" s="45"/>
    </row>
    <row r="50" s="2" customFormat="1" ht="16.8" customHeight="1">
      <c r="A50" s="39"/>
      <c r="B50" s="45"/>
      <c r="C50" s="306" t="s">
        <v>19</v>
      </c>
      <c r="D50" s="306" t="s">
        <v>502</v>
      </c>
      <c r="E50" s="18" t="s">
        <v>19</v>
      </c>
      <c r="F50" s="307">
        <v>-1.6830000000000001</v>
      </c>
      <c r="G50" s="39"/>
      <c r="H50" s="45"/>
    </row>
    <row r="51" s="2" customFormat="1" ht="16.8" customHeight="1">
      <c r="A51" s="39"/>
      <c r="B51" s="45"/>
      <c r="C51" s="306" t="s">
        <v>19</v>
      </c>
      <c r="D51" s="306" t="s">
        <v>503</v>
      </c>
      <c r="E51" s="18" t="s">
        <v>19</v>
      </c>
      <c r="F51" s="307">
        <v>-15.036</v>
      </c>
      <c r="G51" s="39"/>
      <c r="H51" s="45"/>
    </row>
    <row r="52" s="2" customFormat="1" ht="16.8" customHeight="1">
      <c r="A52" s="39"/>
      <c r="B52" s="45"/>
      <c r="C52" s="306" t="s">
        <v>19</v>
      </c>
      <c r="D52" s="306" t="s">
        <v>504</v>
      </c>
      <c r="E52" s="18" t="s">
        <v>19</v>
      </c>
      <c r="F52" s="307">
        <v>-0.56999999999999995</v>
      </c>
      <c r="G52" s="39"/>
      <c r="H52" s="45"/>
    </row>
    <row r="53" s="2" customFormat="1" ht="16.8" customHeight="1">
      <c r="A53" s="39"/>
      <c r="B53" s="45"/>
      <c r="C53" s="306" t="s">
        <v>19</v>
      </c>
      <c r="D53" s="306" t="s">
        <v>505</v>
      </c>
      <c r="E53" s="18" t="s">
        <v>19</v>
      </c>
      <c r="F53" s="307">
        <v>-3.5550000000000002</v>
      </c>
      <c r="G53" s="39"/>
      <c r="H53" s="45"/>
    </row>
    <row r="54" s="2" customFormat="1" ht="16.8" customHeight="1">
      <c r="A54" s="39"/>
      <c r="B54" s="45"/>
      <c r="C54" s="306" t="s">
        <v>19</v>
      </c>
      <c r="D54" s="306" t="s">
        <v>506</v>
      </c>
      <c r="E54" s="18" t="s">
        <v>19</v>
      </c>
      <c r="F54" s="307">
        <v>0</v>
      </c>
      <c r="G54" s="39"/>
      <c r="H54" s="45"/>
    </row>
    <row r="55" s="2" customFormat="1" ht="16.8" customHeight="1">
      <c r="A55" s="39"/>
      <c r="B55" s="45"/>
      <c r="C55" s="306" t="s">
        <v>19</v>
      </c>
      <c r="D55" s="306" t="s">
        <v>501</v>
      </c>
      <c r="E55" s="18" t="s">
        <v>19</v>
      </c>
      <c r="F55" s="307">
        <v>79.375</v>
      </c>
      <c r="G55" s="39"/>
      <c r="H55" s="45"/>
    </row>
    <row r="56" s="2" customFormat="1" ht="16.8" customHeight="1">
      <c r="A56" s="39"/>
      <c r="B56" s="45"/>
      <c r="C56" s="306" t="s">
        <v>19</v>
      </c>
      <c r="D56" s="306" t="s">
        <v>507</v>
      </c>
      <c r="E56" s="18" t="s">
        <v>19</v>
      </c>
      <c r="F56" s="307">
        <v>-12.949999999999999</v>
      </c>
      <c r="G56" s="39"/>
      <c r="H56" s="45"/>
    </row>
    <row r="57" s="2" customFormat="1" ht="16.8" customHeight="1">
      <c r="A57" s="39"/>
      <c r="B57" s="45"/>
      <c r="C57" s="306" t="s">
        <v>19</v>
      </c>
      <c r="D57" s="306" t="s">
        <v>508</v>
      </c>
      <c r="E57" s="18" t="s">
        <v>19</v>
      </c>
      <c r="F57" s="307">
        <v>-2.6850000000000001</v>
      </c>
      <c r="G57" s="39"/>
      <c r="H57" s="45"/>
    </row>
    <row r="58" s="2" customFormat="1" ht="16.8" customHeight="1">
      <c r="A58" s="39"/>
      <c r="B58" s="45"/>
      <c r="C58" s="306" t="s">
        <v>19</v>
      </c>
      <c r="D58" s="306" t="s">
        <v>509</v>
      </c>
      <c r="E58" s="18" t="s">
        <v>19</v>
      </c>
      <c r="F58" s="307">
        <v>-0.59999999999999998</v>
      </c>
      <c r="G58" s="39"/>
      <c r="H58" s="45"/>
    </row>
    <row r="59" s="2" customFormat="1" ht="16.8" customHeight="1">
      <c r="A59" s="39"/>
      <c r="B59" s="45"/>
      <c r="C59" s="306" t="s">
        <v>19</v>
      </c>
      <c r="D59" s="306" t="s">
        <v>510</v>
      </c>
      <c r="E59" s="18" t="s">
        <v>19</v>
      </c>
      <c r="F59" s="307">
        <v>-2.1480000000000001</v>
      </c>
      <c r="G59" s="39"/>
      <c r="H59" s="45"/>
    </row>
    <row r="60" s="2" customFormat="1" ht="16.8" customHeight="1">
      <c r="A60" s="39"/>
      <c r="B60" s="45"/>
      <c r="C60" s="306" t="s">
        <v>19</v>
      </c>
      <c r="D60" s="306" t="s">
        <v>511</v>
      </c>
      <c r="E60" s="18" t="s">
        <v>19</v>
      </c>
      <c r="F60" s="307">
        <v>-1.26</v>
      </c>
      <c r="G60" s="39"/>
      <c r="H60" s="45"/>
    </row>
    <row r="61" s="2" customFormat="1" ht="16.8" customHeight="1">
      <c r="A61" s="39"/>
      <c r="B61" s="45"/>
      <c r="C61" s="306" t="s">
        <v>98</v>
      </c>
      <c r="D61" s="306" t="s">
        <v>243</v>
      </c>
      <c r="E61" s="18" t="s">
        <v>19</v>
      </c>
      <c r="F61" s="307">
        <v>316.58300000000003</v>
      </c>
      <c r="G61" s="39"/>
      <c r="H61" s="45"/>
    </row>
    <row r="62" s="2" customFormat="1" ht="16.8" customHeight="1">
      <c r="A62" s="39"/>
      <c r="B62" s="45"/>
      <c r="C62" s="308" t="s">
        <v>1668</v>
      </c>
      <c r="D62" s="39"/>
      <c r="E62" s="39"/>
      <c r="F62" s="39"/>
      <c r="G62" s="39"/>
      <c r="H62" s="45"/>
    </row>
    <row r="63" s="2" customFormat="1" ht="16.8" customHeight="1">
      <c r="A63" s="39"/>
      <c r="B63" s="45"/>
      <c r="C63" s="306" t="s">
        <v>481</v>
      </c>
      <c r="D63" s="306" t="s">
        <v>1680</v>
      </c>
      <c r="E63" s="18" t="s">
        <v>290</v>
      </c>
      <c r="F63" s="307">
        <v>349.84100000000001</v>
      </c>
      <c r="G63" s="39"/>
      <c r="H63" s="45"/>
    </row>
    <row r="64" s="2" customFormat="1" ht="16.8" customHeight="1">
      <c r="A64" s="39"/>
      <c r="B64" s="45"/>
      <c r="C64" s="306" t="s">
        <v>630</v>
      </c>
      <c r="D64" s="306" t="s">
        <v>1681</v>
      </c>
      <c r="E64" s="18" t="s">
        <v>290</v>
      </c>
      <c r="F64" s="307">
        <v>492.33800000000002</v>
      </c>
      <c r="G64" s="39"/>
      <c r="H64" s="45"/>
    </row>
    <row r="65" s="2" customFormat="1" ht="16.8" customHeight="1">
      <c r="A65" s="39"/>
      <c r="B65" s="45"/>
      <c r="C65" s="306" t="s">
        <v>437</v>
      </c>
      <c r="D65" s="306" t="s">
        <v>1682</v>
      </c>
      <c r="E65" s="18" t="s">
        <v>290</v>
      </c>
      <c r="F65" s="307">
        <v>430.03300000000002</v>
      </c>
      <c r="G65" s="39"/>
      <c r="H65" s="45"/>
    </row>
    <row r="66" s="2" customFormat="1" ht="16.8" customHeight="1">
      <c r="A66" s="39"/>
      <c r="B66" s="45"/>
      <c r="C66" s="306" t="s">
        <v>751</v>
      </c>
      <c r="D66" s="306" t="s">
        <v>1683</v>
      </c>
      <c r="E66" s="18" t="s">
        <v>290</v>
      </c>
      <c r="F66" s="307">
        <v>514.73500000000001</v>
      </c>
      <c r="G66" s="39"/>
      <c r="H66" s="45"/>
    </row>
    <row r="67" s="2" customFormat="1" ht="16.8" customHeight="1">
      <c r="A67" s="39"/>
      <c r="B67" s="45"/>
      <c r="C67" s="306" t="s">
        <v>454</v>
      </c>
      <c r="D67" s="306" t="s">
        <v>1684</v>
      </c>
      <c r="E67" s="18" t="s">
        <v>290</v>
      </c>
      <c r="F67" s="307">
        <v>499.28899999999999</v>
      </c>
      <c r="G67" s="39"/>
      <c r="H67" s="45"/>
    </row>
    <row r="68" s="2" customFormat="1" ht="16.8" customHeight="1">
      <c r="A68" s="39"/>
      <c r="B68" s="45"/>
      <c r="C68" s="306" t="s">
        <v>837</v>
      </c>
      <c r="D68" s="306" t="s">
        <v>1685</v>
      </c>
      <c r="E68" s="18" t="s">
        <v>290</v>
      </c>
      <c r="F68" s="307">
        <v>430.03300000000002</v>
      </c>
      <c r="G68" s="39"/>
      <c r="H68" s="45"/>
    </row>
    <row r="69" s="2" customFormat="1" ht="16.8" customHeight="1">
      <c r="A69" s="39"/>
      <c r="B69" s="45"/>
      <c r="C69" s="306" t="s">
        <v>513</v>
      </c>
      <c r="D69" s="306" t="s">
        <v>514</v>
      </c>
      <c r="E69" s="18" t="s">
        <v>290</v>
      </c>
      <c r="F69" s="307">
        <v>335.56200000000001</v>
      </c>
      <c r="G69" s="39"/>
      <c r="H69" s="45"/>
    </row>
    <row r="70" s="2" customFormat="1" ht="16.8" customHeight="1">
      <c r="A70" s="39"/>
      <c r="B70" s="45"/>
      <c r="C70" s="302" t="s">
        <v>100</v>
      </c>
      <c r="D70" s="303" t="s">
        <v>19</v>
      </c>
      <c r="E70" s="304" t="s">
        <v>19</v>
      </c>
      <c r="F70" s="305">
        <v>113.45</v>
      </c>
      <c r="G70" s="39"/>
      <c r="H70" s="45"/>
    </row>
    <row r="71" s="2" customFormat="1" ht="16.8" customHeight="1">
      <c r="A71" s="39"/>
      <c r="B71" s="45"/>
      <c r="C71" s="306" t="s">
        <v>19</v>
      </c>
      <c r="D71" s="306" t="s">
        <v>491</v>
      </c>
      <c r="E71" s="18" t="s">
        <v>19</v>
      </c>
      <c r="F71" s="307">
        <v>0</v>
      </c>
      <c r="G71" s="39"/>
      <c r="H71" s="45"/>
    </row>
    <row r="72" s="2" customFormat="1" ht="16.8" customHeight="1">
      <c r="A72" s="39"/>
      <c r="B72" s="45"/>
      <c r="C72" s="306" t="s">
        <v>19</v>
      </c>
      <c r="D72" s="306" t="s">
        <v>540</v>
      </c>
      <c r="E72" s="18" t="s">
        <v>19</v>
      </c>
      <c r="F72" s="307">
        <v>23.59</v>
      </c>
      <c r="G72" s="39"/>
      <c r="H72" s="45"/>
    </row>
    <row r="73" s="2" customFormat="1" ht="16.8" customHeight="1">
      <c r="A73" s="39"/>
      <c r="B73" s="45"/>
      <c r="C73" s="306" t="s">
        <v>19</v>
      </c>
      <c r="D73" s="306" t="s">
        <v>541</v>
      </c>
      <c r="E73" s="18" t="s">
        <v>19</v>
      </c>
      <c r="F73" s="307">
        <v>-4.2069999999999999</v>
      </c>
      <c r="G73" s="39"/>
      <c r="H73" s="45"/>
    </row>
    <row r="74" s="2" customFormat="1" ht="16.8" customHeight="1">
      <c r="A74" s="39"/>
      <c r="B74" s="45"/>
      <c r="C74" s="306" t="s">
        <v>19</v>
      </c>
      <c r="D74" s="306" t="s">
        <v>542</v>
      </c>
      <c r="E74" s="18" t="s">
        <v>19</v>
      </c>
      <c r="F74" s="307">
        <v>-3.2400000000000002</v>
      </c>
      <c r="G74" s="39"/>
      <c r="H74" s="45"/>
    </row>
    <row r="75" s="2" customFormat="1" ht="16.8" customHeight="1">
      <c r="A75" s="39"/>
      <c r="B75" s="45"/>
      <c r="C75" s="306" t="s">
        <v>19</v>
      </c>
      <c r="D75" s="306" t="s">
        <v>543</v>
      </c>
      <c r="E75" s="18" t="s">
        <v>19</v>
      </c>
      <c r="F75" s="307">
        <v>10.359999999999999</v>
      </c>
      <c r="G75" s="39"/>
      <c r="H75" s="45"/>
    </row>
    <row r="76" s="2" customFormat="1" ht="16.8" customHeight="1">
      <c r="A76" s="39"/>
      <c r="B76" s="45"/>
      <c r="C76" s="306" t="s">
        <v>19</v>
      </c>
      <c r="D76" s="306" t="s">
        <v>544</v>
      </c>
      <c r="E76" s="18" t="s">
        <v>19</v>
      </c>
      <c r="F76" s="307">
        <v>-1.54</v>
      </c>
      <c r="G76" s="39"/>
      <c r="H76" s="45"/>
    </row>
    <row r="77" s="2" customFormat="1" ht="16.8" customHeight="1">
      <c r="A77" s="39"/>
      <c r="B77" s="45"/>
      <c r="C77" s="306" t="s">
        <v>19</v>
      </c>
      <c r="D77" s="306" t="s">
        <v>495</v>
      </c>
      <c r="E77" s="18" t="s">
        <v>19</v>
      </c>
      <c r="F77" s="307">
        <v>0</v>
      </c>
      <c r="G77" s="39"/>
      <c r="H77" s="45"/>
    </row>
    <row r="78" s="2" customFormat="1" ht="16.8" customHeight="1">
      <c r="A78" s="39"/>
      <c r="B78" s="45"/>
      <c r="C78" s="306" t="s">
        <v>19</v>
      </c>
      <c r="D78" s="306" t="s">
        <v>545</v>
      </c>
      <c r="E78" s="18" t="s">
        <v>19</v>
      </c>
      <c r="F78" s="307">
        <v>8.0980000000000008</v>
      </c>
      <c r="G78" s="39"/>
      <c r="H78" s="45"/>
    </row>
    <row r="79" s="2" customFormat="1" ht="16.8" customHeight="1">
      <c r="A79" s="39"/>
      <c r="B79" s="45"/>
      <c r="C79" s="306" t="s">
        <v>19</v>
      </c>
      <c r="D79" s="306" t="s">
        <v>546</v>
      </c>
      <c r="E79" s="18" t="s">
        <v>19</v>
      </c>
      <c r="F79" s="307">
        <v>16.449999999999999</v>
      </c>
      <c r="G79" s="39"/>
      <c r="H79" s="45"/>
    </row>
    <row r="80" s="2" customFormat="1" ht="16.8" customHeight="1">
      <c r="A80" s="39"/>
      <c r="B80" s="45"/>
      <c r="C80" s="306" t="s">
        <v>19</v>
      </c>
      <c r="D80" s="306" t="s">
        <v>543</v>
      </c>
      <c r="E80" s="18" t="s">
        <v>19</v>
      </c>
      <c r="F80" s="307">
        <v>10.359999999999999</v>
      </c>
      <c r="G80" s="39"/>
      <c r="H80" s="45"/>
    </row>
    <row r="81" s="2" customFormat="1" ht="16.8" customHeight="1">
      <c r="A81" s="39"/>
      <c r="B81" s="45"/>
      <c r="C81" s="306" t="s">
        <v>19</v>
      </c>
      <c r="D81" s="306" t="s">
        <v>506</v>
      </c>
      <c r="E81" s="18" t="s">
        <v>19</v>
      </c>
      <c r="F81" s="307">
        <v>0</v>
      </c>
      <c r="G81" s="39"/>
      <c r="H81" s="45"/>
    </row>
    <row r="82" s="2" customFormat="1" ht="16.8" customHeight="1">
      <c r="A82" s="39"/>
      <c r="B82" s="45"/>
      <c r="C82" s="306" t="s">
        <v>19</v>
      </c>
      <c r="D82" s="306" t="s">
        <v>547</v>
      </c>
      <c r="E82" s="18" t="s">
        <v>19</v>
      </c>
      <c r="F82" s="307">
        <v>29.085000000000001</v>
      </c>
      <c r="G82" s="39"/>
      <c r="H82" s="45"/>
    </row>
    <row r="83" s="2" customFormat="1" ht="16.8" customHeight="1">
      <c r="A83" s="39"/>
      <c r="B83" s="45"/>
      <c r="C83" s="306" t="s">
        <v>19</v>
      </c>
      <c r="D83" s="306" t="s">
        <v>548</v>
      </c>
      <c r="E83" s="18" t="s">
        <v>19</v>
      </c>
      <c r="F83" s="307">
        <v>1.0329999999999999</v>
      </c>
      <c r="G83" s="39"/>
      <c r="H83" s="45"/>
    </row>
    <row r="84" s="2" customFormat="1" ht="16.8" customHeight="1">
      <c r="A84" s="39"/>
      <c r="B84" s="45"/>
      <c r="C84" s="306" t="s">
        <v>19</v>
      </c>
      <c r="D84" s="306" t="s">
        <v>549</v>
      </c>
      <c r="E84" s="18" t="s">
        <v>19</v>
      </c>
      <c r="F84" s="307">
        <v>-2.1480000000000001</v>
      </c>
      <c r="G84" s="39"/>
      <c r="H84" s="45"/>
    </row>
    <row r="85" s="2" customFormat="1" ht="16.8" customHeight="1">
      <c r="A85" s="39"/>
      <c r="B85" s="45"/>
      <c r="C85" s="306" t="s">
        <v>19</v>
      </c>
      <c r="D85" s="306" t="s">
        <v>550</v>
      </c>
      <c r="E85" s="18" t="s">
        <v>19</v>
      </c>
      <c r="F85" s="307">
        <v>-1.5029999999999999</v>
      </c>
      <c r="G85" s="39"/>
      <c r="H85" s="45"/>
    </row>
    <row r="86" s="2" customFormat="1" ht="16.8" customHeight="1">
      <c r="A86" s="39"/>
      <c r="B86" s="45"/>
      <c r="C86" s="306" t="s">
        <v>19</v>
      </c>
      <c r="D86" s="306" t="s">
        <v>500</v>
      </c>
      <c r="E86" s="18" t="s">
        <v>19</v>
      </c>
      <c r="F86" s="307">
        <v>0</v>
      </c>
      <c r="G86" s="39"/>
      <c r="H86" s="45"/>
    </row>
    <row r="87" s="2" customFormat="1" ht="16.8" customHeight="1">
      <c r="A87" s="39"/>
      <c r="B87" s="45"/>
      <c r="C87" s="306" t="s">
        <v>19</v>
      </c>
      <c r="D87" s="306" t="s">
        <v>551</v>
      </c>
      <c r="E87" s="18" t="s">
        <v>19</v>
      </c>
      <c r="F87" s="307">
        <v>27.173999999999999</v>
      </c>
      <c r="G87" s="39"/>
      <c r="H87" s="45"/>
    </row>
    <row r="88" s="2" customFormat="1" ht="16.8" customHeight="1">
      <c r="A88" s="39"/>
      <c r="B88" s="45"/>
      <c r="C88" s="306" t="s">
        <v>19</v>
      </c>
      <c r="D88" s="306" t="s">
        <v>552</v>
      </c>
      <c r="E88" s="18" t="s">
        <v>19</v>
      </c>
      <c r="F88" s="307">
        <v>-2.649</v>
      </c>
      <c r="G88" s="39"/>
      <c r="H88" s="45"/>
    </row>
    <row r="89" s="2" customFormat="1" ht="16.8" customHeight="1">
      <c r="A89" s="39"/>
      <c r="B89" s="45"/>
      <c r="C89" s="306" t="s">
        <v>19</v>
      </c>
      <c r="D89" s="306" t="s">
        <v>553</v>
      </c>
      <c r="E89" s="18" t="s">
        <v>19</v>
      </c>
      <c r="F89" s="307">
        <v>-4.2960000000000003</v>
      </c>
      <c r="G89" s="39"/>
      <c r="H89" s="45"/>
    </row>
    <row r="90" s="2" customFormat="1" ht="16.8" customHeight="1">
      <c r="A90" s="39"/>
      <c r="B90" s="45"/>
      <c r="C90" s="306" t="s">
        <v>19</v>
      </c>
      <c r="D90" s="306" t="s">
        <v>554</v>
      </c>
      <c r="E90" s="18" t="s">
        <v>19</v>
      </c>
      <c r="F90" s="307">
        <v>6.883</v>
      </c>
      <c r="G90" s="39"/>
      <c r="H90" s="45"/>
    </row>
    <row r="91" s="2" customFormat="1" ht="16.8" customHeight="1">
      <c r="A91" s="39"/>
      <c r="B91" s="45"/>
      <c r="C91" s="306" t="s">
        <v>100</v>
      </c>
      <c r="D91" s="306" t="s">
        <v>243</v>
      </c>
      <c r="E91" s="18" t="s">
        <v>19</v>
      </c>
      <c r="F91" s="307">
        <v>113.45</v>
      </c>
      <c r="G91" s="39"/>
      <c r="H91" s="45"/>
    </row>
    <row r="92" s="2" customFormat="1" ht="16.8" customHeight="1">
      <c r="A92" s="39"/>
      <c r="B92" s="45"/>
      <c r="C92" s="308" t="s">
        <v>1668</v>
      </c>
      <c r="D92" s="39"/>
      <c r="E92" s="39"/>
      <c r="F92" s="39"/>
      <c r="G92" s="39"/>
      <c r="H92" s="45"/>
    </row>
    <row r="93" s="2" customFormat="1" ht="16.8" customHeight="1">
      <c r="A93" s="39"/>
      <c r="B93" s="45"/>
      <c r="C93" s="306" t="s">
        <v>530</v>
      </c>
      <c r="D93" s="306" t="s">
        <v>1686</v>
      </c>
      <c r="E93" s="18" t="s">
        <v>290</v>
      </c>
      <c r="F93" s="307">
        <v>113.45</v>
      </c>
      <c r="G93" s="39"/>
      <c r="H93" s="45"/>
    </row>
    <row r="94" s="2" customFormat="1" ht="16.8" customHeight="1">
      <c r="A94" s="39"/>
      <c r="B94" s="45"/>
      <c r="C94" s="306" t="s">
        <v>630</v>
      </c>
      <c r="D94" s="306" t="s">
        <v>1681</v>
      </c>
      <c r="E94" s="18" t="s">
        <v>290</v>
      </c>
      <c r="F94" s="307">
        <v>492.33800000000002</v>
      </c>
      <c r="G94" s="39"/>
      <c r="H94" s="45"/>
    </row>
    <row r="95" s="2" customFormat="1" ht="16.8" customHeight="1">
      <c r="A95" s="39"/>
      <c r="B95" s="45"/>
      <c r="C95" s="306" t="s">
        <v>437</v>
      </c>
      <c r="D95" s="306" t="s">
        <v>1682</v>
      </c>
      <c r="E95" s="18" t="s">
        <v>290</v>
      </c>
      <c r="F95" s="307">
        <v>430.03300000000002</v>
      </c>
      <c r="G95" s="39"/>
      <c r="H95" s="45"/>
    </row>
    <row r="96" s="2" customFormat="1" ht="16.8" customHeight="1">
      <c r="A96" s="39"/>
      <c r="B96" s="45"/>
      <c r="C96" s="306" t="s">
        <v>751</v>
      </c>
      <c r="D96" s="306" t="s">
        <v>1683</v>
      </c>
      <c r="E96" s="18" t="s">
        <v>290</v>
      </c>
      <c r="F96" s="307">
        <v>514.73500000000001</v>
      </c>
      <c r="G96" s="39"/>
      <c r="H96" s="45"/>
    </row>
    <row r="97" s="2" customFormat="1" ht="16.8" customHeight="1">
      <c r="A97" s="39"/>
      <c r="B97" s="45"/>
      <c r="C97" s="306" t="s">
        <v>454</v>
      </c>
      <c r="D97" s="306" t="s">
        <v>1684</v>
      </c>
      <c r="E97" s="18" t="s">
        <v>290</v>
      </c>
      <c r="F97" s="307">
        <v>499.28899999999999</v>
      </c>
      <c r="G97" s="39"/>
      <c r="H97" s="45"/>
    </row>
    <row r="98" s="2" customFormat="1" ht="16.8" customHeight="1">
      <c r="A98" s="39"/>
      <c r="B98" s="45"/>
      <c r="C98" s="306" t="s">
        <v>837</v>
      </c>
      <c r="D98" s="306" t="s">
        <v>1685</v>
      </c>
      <c r="E98" s="18" t="s">
        <v>290</v>
      </c>
      <c r="F98" s="307">
        <v>430.03300000000002</v>
      </c>
      <c r="G98" s="39"/>
      <c r="H98" s="45"/>
    </row>
    <row r="99" s="2" customFormat="1" ht="16.8" customHeight="1">
      <c r="A99" s="39"/>
      <c r="B99" s="45"/>
      <c r="C99" s="306" t="s">
        <v>556</v>
      </c>
      <c r="D99" s="306" t="s">
        <v>557</v>
      </c>
      <c r="E99" s="18" t="s">
        <v>290</v>
      </c>
      <c r="F99" s="307">
        <v>120.53</v>
      </c>
      <c r="G99" s="39"/>
      <c r="H99" s="45"/>
    </row>
    <row r="100" s="2" customFormat="1" ht="16.8" customHeight="1">
      <c r="A100" s="39"/>
      <c r="B100" s="45"/>
      <c r="C100" s="302" t="s">
        <v>102</v>
      </c>
      <c r="D100" s="303" t="s">
        <v>19</v>
      </c>
      <c r="E100" s="304" t="s">
        <v>19</v>
      </c>
      <c r="F100" s="305">
        <v>20.600000000000001</v>
      </c>
      <c r="G100" s="39"/>
      <c r="H100" s="45"/>
    </row>
    <row r="101" s="2" customFormat="1" ht="16.8" customHeight="1">
      <c r="A101" s="39"/>
      <c r="B101" s="45"/>
      <c r="C101" s="306" t="s">
        <v>19</v>
      </c>
      <c r="D101" s="306" t="s">
        <v>689</v>
      </c>
      <c r="E101" s="18" t="s">
        <v>19</v>
      </c>
      <c r="F101" s="307">
        <v>0</v>
      </c>
      <c r="G101" s="39"/>
      <c r="H101" s="45"/>
    </row>
    <row r="102" s="2" customFormat="1" ht="16.8" customHeight="1">
      <c r="A102" s="39"/>
      <c r="B102" s="45"/>
      <c r="C102" s="306" t="s">
        <v>19</v>
      </c>
      <c r="D102" s="306" t="s">
        <v>690</v>
      </c>
      <c r="E102" s="18" t="s">
        <v>19</v>
      </c>
      <c r="F102" s="307">
        <v>13.199999999999999</v>
      </c>
      <c r="G102" s="39"/>
      <c r="H102" s="45"/>
    </row>
    <row r="103" s="2" customFormat="1" ht="16.8" customHeight="1">
      <c r="A103" s="39"/>
      <c r="B103" s="45"/>
      <c r="C103" s="306" t="s">
        <v>19</v>
      </c>
      <c r="D103" s="306" t="s">
        <v>691</v>
      </c>
      <c r="E103" s="18" t="s">
        <v>19</v>
      </c>
      <c r="F103" s="307">
        <v>7.4000000000000004</v>
      </c>
      <c r="G103" s="39"/>
      <c r="H103" s="45"/>
    </row>
    <row r="104" s="2" customFormat="1" ht="16.8" customHeight="1">
      <c r="A104" s="39"/>
      <c r="B104" s="45"/>
      <c r="C104" s="306" t="s">
        <v>102</v>
      </c>
      <c r="D104" s="306" t="s">
        <v>243</v>
      </c>
      <c r="E104" s="18" t="s">
        <v>19</v>
      </c>
      <c r="F104" s="307">
        <v>20.600000000000001</v>
      </c>
      <c r="G104" s="39"/>
      <c r="H104" s="45"/>
    </row>
    <row r="105" s="2" customFormat="1" ht="16.8" customHeight="1">
      <c r="A105" s="39"/>
      <c r="B105" s="45"/>
      <c r="C105" s="308" t="s">
        <v>1668</v>
      </c>
      <c r="D105" s="39"/>
      <c r="E105" s="39"/>
      <c r="F105" s="39"/>
      <c r="G105" s="39"/>
      <c r="H105" s="45"/>
    </row>
    <row r="106" s="2" customFormat="1" ht="16.8" customHeight="1">
      <c r="A106" s="39"/>
      <c r="B106" s="45"/>
      <c r="C106" s="306" t="s">
        <v>660</v>
      </c>
      <c r="D106" s="306" t="s">
        <v>1687</v>
      </c>
      <c r="E106" s="18" t="s">
        <v>326</v>
      </c>
      <c r="F106" s="307">
        <v>475.32999999999998</v>
      </c>
      <c r="G106" s="39"/>
      <c r="H106" s="45"/>
    </row>
    <row r="107" s="2" customFormat="1" ht="16.8" customHeight="1">
      <c r="A107" s="39"/>
      <c r="B107" s="45"/>
      <c r="C107" s="306" t="s">
        <v>699</v>
      </c>
      <c r="D107" s="306" t="s">
        <v>700</v>
      </c>
      <c r="E107" s="18" t="s">
        <v>326</v>
      </c>
      <c r="F107" s="307">
        <v>21.629999999999999</v>
      </c>
      <c r="G107" s="39"/>
      <c r="H107" s="45"/>
    </row>
    <row r="108" s="2" customFormat="1" ht="16.8" customHeight="1">
      <c r="A108" s="39"/>
      <c r="B108" s="45"/>
      <c r="C108" s="302" t="s">
        <v>104</v>
      </c>
      <c r="D108" s="303" t="s">
        <v>19</v>
      </c>
      <c r="E108" s="304" t="s">
        <v>19</v>
      </c>
      <c r="F108" s="305">
        <v>53.329999999999998</v>
      </c>
      <c r="G108" s="39"/>
      <c r="H108" s="45"/>
    </row>
    <row r="109" s="2" customFormat="1" ht="16.8" customHeight="1">
      <c r="A109" s="39"/>
      <c r="B109" s="45"/>
      <c r="C109" s="306" t="s">
        <v>19</v>
      </c>
      <c r="D109" s="306" t="s">
        <v>613</v>
      </c>
      <c r="E109" s="18" t="s">
        <v>19</v>
      </c>
      <c r="F109" s="307">
        <v>0</v>
      </c>
      <c r="G109" s="39"/>
      <c r="H109" s="45"/>
    </row>
    <row r="110" s="2" customFormat="1" ht="16.8" customHeight="1">
      <c r="A110" s="39"/>
      <c r="B110" s="45"/>
      <c r="C110" s="306" t="s">
        <v>19</v>
      </c>
      <c r="D110" s="306" t="s">
        <v>120</v>
      </c>
      <c r="E110" s="18" t="s">
        <v>19</v>
      </c>
      <c r="F110" s="307">
        <v>53.329999999999998</v>
      </c>
      <c r="G110" s="39"/>
      <c r="H110" s="45"/>
    </row>
    <row r="111" s="2" customFormat="1" ht="16.8" customHeight="1">
      <c r="A111" s="39"/>
      <c r="B111" s="45"/>
      <c r="C111" s="306" t="s">
        <v>104</v>
      </c>
      <c r="D111" s="306" t="s">
        <v>243</v>
      </c>
      <c r="E111" s="18" t="s">
        <v>19</v>
      </c>
      <c r="F111" s="307">
        <v>53.329999999999998</v>
      </c>
      <c r="G111" s="39"/>
      <c r="H111" s="45"/>
    </row>
    <row r="112" s="2" customFormat="1" ht="16.8" customHeight="1">
      <c r="A112" s="39"/>
      <c r="B112" s="45"/>
      <c r="C112" s="308" t="s">
        <v>1668</v>
      </c>
      <c r="D112" s="39"/>
      <c r="E112" s="39"/>
      <c r="F112" s="39"/>
      <c r="G112" s="39"/>
      <c r="H112" s="45"/>
    </row>
    <row r="113" s="2" customFormat="1" ht="16.8" customHeight="1">
      <c r="A113" s="39"/>
      <c r="B113" s="45"/>
      <c r="C113" s="306" t="s">
        <v>570</v>
      </c>
      <c r="D113" s="306" t="s">
        <v>1688</v>
      </c>
      <c r="E113" s="18" t="s">
        <v>326</v>
      </c>
      <c r="F113" s="307">
        <v>286.82999999999998</v>
      </c>
      <c r="G113" s="39"/>
      <c r="H113" s="45"/>
    </row>
    <row r="114" s="2" customFormat="1" ht="16.8" customHeight="1">
      <c r="A114" s="39"/>
      <c r="B114" s="45"/>
      <c r="C114" s="306" t="s">
        <v>744</v>
      </c>
      <c r="D114" s="306" t="s">
        <v>1689</v>
      </c>
      <c r="E114" s="18" t="s">
        <v>290</v>
      </c>
      <c r="F114" s="307">
        <v>50.298999999999999</v>
      </c>
      <c r="G114" s="39"/>
      <c r="H114" s="45"/>
    </row>
    <row r="115" s="2" customFormat="1" ht="16.8" customHeight="1">
      <c r="A115" s="39"/>
      <c r="B115" s="45"/>
      <c r="C115" s="306" t="s">
        <v>725</v>
      </c>
      <c r="D115" s="306" t="s">
        <v>1690</v>
      </c>
      <c r="E115" s="18" t="s">
        <v>326</v>
      </c>
      <c r="F115" s="307">
        <v>448.5</v>
      </c>
      <c r="G115" s="39"/>
      <c r="H115" s="45"/>
    </row>
    <row r="116" s="2" customFormat="1" ht="16.8" customHeight="1">
      <c r="A116" s="39"/>
      <c r="B116" s="45"/>
      <c r="C116" s="306" t="s">
        <v>660</v>
      </c>
      <c r="D116" s="306" t="s">
        <v>1687</v>
      </c>
      <c r="E116" s="18" t="s">
        <v>326</v>
      </c>
      <c r="F116" s="307">
        <v>475.32999999999998</v>
      </c>
      <c r="G116" s="39"/>
      <c r="H116" s="45"/>
    </row>
    <row r="117" s="2" customFormat="1" ht="16.8" customHeight="1">
      <c r="A117" s="39"/>
      <c r="B117" s="45"/>
      <c r="C117" s="306" t="s">
        <v>718</v>
      </c>
      <c r="D117" s="306" t="s">
        <v>719</v>
      </c>
      <c r="E117" s="18" t="s">
        <v>326</v>
      </c>
      <c r="F117" s="307">
        <v>216.018</v>
      </c>
      <c r="G117" s="39"/>
      <c r="H117" s="45"/>
    </row>
    <row r="118" s="2" customFormat="1" ht="16.8" customHeight="1">
      <c r="A118" s="39"/>
      <c r="B118" s="45"/>
      <c r="C118" s="306" t="s">
        <v>618</v>
      </c>
      <c r="D118" s="306" t="s">
        <v>619</v>
      </c>
      <c r="E118" s="18" t="s">
        <v>290</v>
      </c>
      <c r="F118" s="307">
        <v>76.331000000000003</v>
      </c>
      <c r="G118" s="39"/>
      <c r="H118" s="45"/>
    </row>
    <row r="119" s="2" customFormat="1" ht="16.8" customHeight="1">
      <c r="A119" s="39"/>
      <c r="B119" s="45"/>
      <c r="C119" s="306" t="s">
        <v>734</v>
      </c>
      <c r="D119" s="306" t="s">
        <v>735</v>
      </c>
      <c r="E119" s="18" t="s">
        <v>326</v>
      </c>
      <c r="F119" s="307">
        <v>235.46299999999999</v>
      </c>
      <c r="G119" s="39"/>
      <c r="H119" s="45"/>
    </row>
    <row r="120" s="2" customFormat="1" ht="16.8" customHeight="1">
      <c r="A120" s="39"/>
      <c r="B120" s="45"/>
      <c r="C120" s="306" t="s">
        <v>740</v>
      </c>
      <c r="D120" s="306" t="s">
        <v>741</v>
      </c>
      <c r="E120" s="18" t="s">
        <v>326</v>
      </c>
      <c r="F120" s="307">
        <v>235.46299999999999</v>
      </c>
      <c r="G120" s="39"/>
      <c r="H120" s="45"/>
    </row>
    <row r="121" s="2" customFormat="1" ht="16.8" customHeight="1">
      <c r="A121" s="39"/>
      <c r="B121" s="45"/>
      <c r="C121" s="302" t="s">
        <v>107</v>
      </c>
      <c r="D121" s="303" t="s">
        <v>19</v>
      </c>
      <c r="E121" s="304" t="s">
        <v>19</v>
      </c>
      <c r="F121" s="305">
        <v>12.9</v>
      </c>
      <c r="G121" s="39"/>
      <c r="H121" s="45"/>
    </row>
    <row r="122" s="2" customFormat="1" ht="16.8" customHeight="1">
      <c r="A122" s="39"/>
      <c r="B122" s="45"/>
      <c r="C122" s="306" t="s">
        <v>19</v>
      </c>
      <c r="D122" s="306" t="s">
        <v>121</v>
      </c>
      <c r="E122" s="18" t="s">
        <v>19</v>
      </c>
      <c r="F122" s="307">
        <v>9.25</v>
      </c>
      <c r="G122" s="39"/>
      <c r="H122" s="45"/>
    </row>
    <row r="123" s="2" customFormat="1" ht="16.8" customHeight="1">
      <c r="A123" s="39"/>
      <c r="B123" s="45"/>
      <c r="C123" s="306" t="s">
        <v>19</v>
      </c>
      <c r="D123" s="306" t="s">
        <v>614</v>
      </c>
      <c r="E123" s="18" t="s">
        <v>19</v>
      </c>
      <c r="F123" s="307">
        <v>1.3500000000000001</v>
      </c>
      <c r="G123" s="39"/>
      <c r="H123" s="45"/>
    </row>
    <row r="124" s="2" customFormat="1" ht="16.8" customHeight="1">
      <c r="A124" s="39"/>
      <c r="B124" s="45"/>
      <c r="C124" s="306" t="s">
        <v>19</v>
      </c>
      <c r="D124" s="306" t="s">
        <v>615</v>
      </c>
      <c r="E124" s="18" t="s">
        <v>19</v>
      </c>
      <c r="F124" s="307">
        <v>0.80000000000000004</v>
      </c>
      <c r="G124" s="39"/>
      <c r="H124" s="45"/>
    </row>
    <row r="125" s="2" customFormat="1" ht="16.8" customHeight="1">
      <c r="A125" s="39"/>
      <c r="B125" s="45"/>
      <c r="C125" s="306" t="s">
        <v>19</v>
      </c>
      <c r="D125" s="306" t="s">
        <v>616</v>
      </c>
      <c r="E125" s="18" t="s">
        <v>19</v>
      </c>
      <c r="F125" s="307">
        <v>1.5</v>
      </c>
      <c r="G125" s="39"/>
      <c r="H125" s="45"/>
    </row>
    <row r="126" s="2" customFormat="1" ht="16.8" customHeight="1">
      <c r="A126" s="39"/>
      <c r="B126" s="45"/>
      <c r="C126" s="306" t="s">
        <v>107</v>
      </c>
      <c r="D126" s="306" t="s">
        <v>243</v>
      </c>
      <c r="E126" s="18" t="s">
        <v>19</v>
      </c>
      <c r="F126" s="307">
        <v>12.9</v>
      </c>
      <c r="G126" s="39"/>
      <c r="H126" s="45"/>
    </row>
    <row r="127" s="2" customFormat="1" ht="16.8" customHeight="1">
      <c r="A127" s="39"/>
      <c r="B127" s="45"/>
      <c r="C127" s="308" t="s">
        <v>1668</v>
      </c>
      <c r="D127" s="39"/>
      <c r="E127" s="39"/>
      <c r="F127" s="39"/>
      <c r="G127" s="39"/>
      <c r="H127" s="45"/>
    </row>
    <row r="128" s="2" customFormat="1" ht="16.8" customHeight="1">
      <c r="A128" s="39"/>
      <c r="B128" s="45"/>
      <c r="C128" s="306" t="s">
        <v>570</v>
      </c>
      <c r="D128" s="306" t="s">
        <v>1688</v>
      </c>
      <c r="E128" s="18" t="s">
        <v>326</v>
      </c>
      <c r="F128" s="307">
        <v>286.82999999999998</v>
      </c>
      <c r="G128" s="39"/>
      <c r="H128" s="45"/>
    </row>
    <row r="129" s="2" customFormat="1" ht="16.8" customHeight="1">
      <c r="A129" s="39"/>
      <c r="B129" s="45"/>
      <c r="C129" s="306" t="s">
        <v>744</v>
      </c>
      <c r="D129" s="306" t="s">
        <v>1689</v>
      </c>
      <c r="E129" s="18" t="s">
        <v>290</v>
      </c>
      <c r="F129" s="307">
        <v>50.298999999999999</v>
      </c>
      <c r="G129" s="39"/>
      <c r="H129" s="45"/>
    </row>
    <row r="130" s="2" customFormat="1" ht="16.8" customHeight="1">
      <c r="A130" s="39"/>
      <c r="B130" s="45"/>
      <c r="C130" s="306" t="s">
        <v>725</v>
      </c>
      <c r="D130" s="306" t="s">
        <v>1690</v>
      </c>
      <c r="E130" s="18" t="s">
        <v>326</v>
      </c>
      <c r="F130" s="307">
        <v>448.5</v>
      </c>
      <c r="G130" s="39"/>
      <c r="H130" s="45"/>
    </row>
    <row r="131" s="2" customFormat="1" ht="16.8" customHeight="1">
      <c r="A131" s="39"/>
      <c r="B131" s="45"/>
      <c r="C131" s="306" t="s">
        <v>660</v>
      </c>
      <c r="D131" s="306" t="s">
        <v>1687</v>
      </c>
      <c r="E131" s="18" t="s">
        <v>326</v>
      </c>
      <c r="F131" s="307">
        <v>475.32999999999998</v>
      </c>
      <c r="G131" s="39"/>
      <c r="H131" s="45"/>
    </row>
    <row r="132" s="2" customFormat="1" ht="16.8" customHeight="1">
      <c r="A132" s="39"/>
      <c r="B132" s="45"/>
      <c r="C132" s="306" t="s">
        <v>718</v>
      </c>
      <c r="D132" s="306" t="s">
        <v>719</v>
      </c>
      <c r="E132" s="18" t="s">
        <v>326</v>
      </c>
      <c r="F132" s="307">
        <v>216.018</v>
      </c>
      <c r="G132" s="39"/>
      <c r="H132" s="45"/>
    </row>
    <row r="133" s="2" customFormat="1" ht="16.8" customHeight="1">
      <c r="A133" s="39"/>
      <c r="B133" s="45"/>
      <c r="C133" s="306" t="s">
        <v>618</v>
      </c>
      <c r="D133" s="306" t="s">
        <v>619</v>
      </c>
      <c r="E133" s="18" t="s">
        <v>290</v>
      </c>
      <c r="F133" s="307">
        <v>76.331000000000003</v>
      </c>
      <c r="G133" s="39"/>
      <c r="H133" s="45"/>
    </row>
    <row r="134" s="2" customFormat="1" ht="16.8" customHeight="1">
      <c r="A134" s="39"/>
      <c r="B134" s="45"/>
      <c r="C134" s="306" t="s">
        <v>734</v>
      </c>
      <c r="D134" s="306" t="s">
        <v>735</v>
      </c>
      <c r="E134" s="18" t="s">
        <v>326</v>
      </c>
      <c r="F134" s="307">
        <v>235.46299999999999</v>
      </c>
      <c r="G134" s="39"/>
      <c r="H134" s="45"/>
    </row>
    <row r="135" s="2" customFormat="1" ht="16.8" customHeight="1">
      <c r="A135" s="39"/>
      <c r="B135" s="45"/>
      <c r="C135" s="306" t="s">
        <v>740</v>
      </c>
      <c r="D135" s="306" t="s">
        <v>741</v>
      </c>
      <c r="E135" s="18" t="s">
        <v>326</v>
      </c>
      <c r="F135" s="307">
        <v>235.46299999999999</v>
      </c>
      <c r="G135" s="39"/>
      <c r="H135" s="45"/>
    </row>
    <row r="136" s="2" customFormat="1" ht="16.8" customHeight="1">
      <c r="A136" s="39"/>
      <c r="B136" s="45"/>
      <c r="C136" s="302" t="s">
        <v>110</v>
      </c>
      <c r="D136" s="303" t="s">
        <v>19</v>
      </c>
      <c r="E136" s="304" t="s">
        <v>19</v>
      </c>
      <c r="F136" s="305">
        <v>24.32</v>
      </c>
      <c r="G136" s="39"/>
      <c r="H136" s="45"/>
    </row>
    <row r="137" s="2" customFormat="1" ht="16.8" customHeight="1">
      <c r="A137" s="39"/>
      <c r="B137" s="45"/>
      <c r="C137" s="306" t="s">
        <v>19</v>
      </c>
      <c r="D137" s="306" t="s">
        <v>668</v>
      </c>
      <c r="E137" s="18" t="s">
        <v>19</v>
      </c>
      <c r="F137" s="307">
        <v>0</v>
      </c>
      <c r="G137" s="39"/>
      <c r="H137" s="45"/>
    </row>
    <row r="138" s="2" customFormat="1" ht="16.8" customHeight="1">
      <c r="A138" s="39"/>
      <c r="B138" s="45"/>
      <c r="C138" s="306" t="s">
        <v>19</v>
      </c>
      <c r="D138" s="306" t="s">
        <v>669</v>
      </c>
      <c r="E138" s="18" t="s">
        <v>19</v>
      </c>
      <c r="F138" s="307">
        <v>9.5999999999999996</v>
      </c>
      <c r="G138" s="39"/>
      <c r="H138" s="45"/>
    </row>
    <row r="139" s="2" customFormat="1" ht="16.8" customHeight="1">
      <c r="A139" s="39"/>
      <c r="B139" s="45"/>
      <c r="C139" s="306" t="s">
        <v>19</v>
      </c>
      <c r="D139" s="306" t="s">
        <v>670</v>
      </c>
      <c r="E139" s="18" t="s">
        <v>19</v>
      </c>
      <c r="F139" s="307">
        <v>0.64000000000000001</v>
      </c>
      <c r="G139" s="39"/>
      <c r="H139" s="45"/>
    </row>
    <row r="140" s="2" customFormat="1" ht="16.8" customHeight="1">
      <c r="A140" s="39"/>
      <c r="B140" s="45"/>
      <c r="C140" s="306" t="s">
        <v>19</v>
      </c>
      <c r="D140" s="306" t="s">
        <v>671</v>
      </c>
      <c r="E140" s="18" t="s">
        <v>19</v>
      </c>
      <c r="F140" s="307">
        <v>0.64000000000000001</v>
      </c>
      <c r="G140" s="39"/>
      <c r="H140" s="45"/>
    </row>
    <row r="141" s="2" customFormat="1" ht="16.8" customHeight="1">
      <c r="A141" s="39"/>
      <c r="B141" s="45"/>
      <c r="C141" s="306" t="s">
        <v>19</v>
      </c>
      <c r="D141" s="306" t="s">
        <v>672</v>
      </c>
      <c r="E141" s="18" t="s">
        <v>19</v>
      </c>
      <c r="F141" s="307">
        <v>4.4800000000000004</v>
      </c>
      <c r="G141" s="39"/>
      <c r="H141" s="45"/>
    </row>
    <row r="142" s="2" customFormat="1" ht="16.8" customHeight="1">
      <c r="A142" s="39"/>
      <c r="B142" s="45"/>
      <c r="C142" s="306" t="s">
        <v>19</v>
      </c>
      <c r="D142" s="306" t="s">
        <v>673</v>
      </c>
      <c r="E142" s="18" t="s">
        <v>19</v>
      </c>
      <c r="F142" s="307">
        <v>1.28</v>
      </c>
      <c r="G142" s="39"/>
      <c r="H142" s="45"/>
    </row>
    <row r="143" s="2" customFormat="1" ht="16.8" customHeight="1">
      <c r="A143" s="39"/>
      <c r="B143" s="45"/>
      <c r="C143" s="306" t="s">
        <v>19</v>
      </c>
      <c r="D143" s="306" t="s">
        <v>674</v>
      </c>
      <c r="E143" s="18" t="s">
        <v>19</v>
      </c>
      <c r="F143" s="307">
        <v>2.5600000000000001</v>
      </c>
      <c r="G143" s="39"/>
      <c r="H143" s="45"/>
    </row>
    <row r="144" s="2" customFormat="1" ht="16.8" customHeight="1">
      <c r="A144" s="39"/>
      <c r="B144" s="45"/>
      <c r="C144" s="306" t="s">
        <v>19</v>
      </c>
      <c r="D144" s="306" t="s">
        <v>675</v>
      </c>
      <c r="E144" s="18" t="s">
        <v>19</v>
      </c>
      <c r="F144" s="307">
        <v>1.28</v>
      </c>
      <c r="G144" s="39"/>
      <c r="H144" s="45"/>
    </row>
    <row r="145" s="2" customFormat="1" ht="16.8" customHeight="1">
      <c r="A145" s="39"/>
      <c r="B145" s="45"/>
      <c r="C145" s="306" t="s">
        <v>19</v>
      </c>
      <c r="D145" s="306" t="s">
        <v>676</v>
      </c>
      <c r="E145" s="18" t="s">
        <v>19</v>
      </c>
      <c r="F145" s="307">
        <v>0.64000000000000001</v>
      </c>
      <c r="G145" s="39"/>
      <c r="H145" s="45"/>
    </row>
    <row r="146" s="2" customFormat="1" ht="16.8" customHeight="1">
      <c r="A146" s="39"/>
      <c r="B146" s="45"/>
      <c r="C146" s="306" t="s">
        <v>19</v>
      </c>
      <c r="D146" s="306" t="s">
        <v>677</v>
      </c>
      <c r="E146" s="18" t="s">
        <v>19</v>
      </c>
      <c r="F146" s="307">
        <v>1.28</v>
      </c>
      <c r="G146" s="39"/>
      <c r="H146" s="45"/>
    </row>
    <row r="147" s="2" customFormat="1" ht="16.8" customHeight="1">
      <c r="A147" s="39"/>
      <c r="B147" s="45"/>
      <c r="C147" s="306" t="s">
        <v>19</v>
      </c>
      <c r="D147" s="306" t="s">
        <v>678</v>
      </c>
      <c r="E147" s="18" t="s">
        <v>19</v>
      </c>
      <c r="F147" s="307">
        <v>0.64000000000000001</v>
      </c>
      <c r="G147" s="39"/>
      <c r="H147" s="45"/>
    </row>
    <row r="148" s="2" customFormat="1" ht="16.8" customHeight="1">
      <c r="A148" s="39"/>
      <c r="B148" s="45"/>
      <c r="C148" s="306" t="s">
        <v>19</v>
      </c>
      <c r="D148" s="306" t="s">
        <v>679</v>
      </c>
      <c r="E148" s="18" t="s">
        <v>19</v>
      </c>
      <c r="F148" s="307">
        <v>1.28</v>
      </c>
      <c r="G148" s="39"/>
      <c r="H148" s="45"/>
    </row>
    <row r="149" s="2" customFormat="1" ht="16.8" customHeight="1">
      <c r="A149" s="39"/>
      <c r="B149" s="45"/>
      <c r="C149" s="306" t="s">
        <v>110</v>
      </c>
      <c r="D149" s="306" t="s">
        <v>243</v>
      </c>
      <c r="E149" s="18" t="s">
        <v>19</v>
      </c>
      <c r="F149" s="307">
        <v>24.32</v>
      </c>
      <c r="G149" s="39"/>
      <c r="H149" s="45"/>
    </row>
    <row r="150" s="2" customFormat="1" ht="16.8" customHeight="1">
      <c r="A150" s="39"/>
      <c r="B150" s="45"/>
      <c r="C150" s="308" t="s">
        <v>1668</v>
      </c>
      <c r="D150" s="39"/>
      <c r="E150" s="39"/>
      <c r="F150" s="39"/>
      <c r="G150" s="39"/>
      <c r="H150" s="45"/>
    </row>
    <row r="151" s="2" customFormat="1" ht="16.8" customHeight="1">
      <c r="A151" s="39"/>
      <c r="B151" s="45"/>
      <c r="C151" s="306" t="s">
        <v>660</v>
      </c>
      <c r="D151" s="306" t="s">
        <v>1687</v>
      </c>
      <c r="E151" s="18" t="s">
        <v>326</v>
      </c>
      <c r="F151" s="307">
        <v>475.32999999999998</v>
      </c>
      <c r="G151" s="39"/>
      <c r="H151" s="45"/>
    </row>
    <row r="152" s="2" customFormat="1" ht="16.8" customHeight="1">
      <c r="A152" s="39"/>
      <c r="B152" s="45"/>
      <c r="C152" s="306" t="s">
        <v>704</v>
      </c>
      <c r="D152" s="306" t="s">
        <v>705</v>
      </c>
      <c r="E152" s="18" t="s">
        <v>326</v>
      </c>
      <c r="F152" s="307">
        <v>29.82</v>
      </c>
      <c r="G152" s="39"/>
      <c r="H152" s="45"/>
    </row>
    <row r="153" s="2" customFormat="1" ht="16.8" customHeight="1">
      <c r="A153" s="39"/>
      <c r="B153" s="45"/>
      <c r="C153" s="302" t="s">
        <v>113</v>
      </c>
      <c r="D153" s="303" t="s">
        <v>19</v>
      </c>
      <c r="E153" s="304" t="s">
        <v>19</v>
      </c>
      <c r="F153" s="305">
        <v>4.0800000000000001</v>
      </c>
      <c r="G153" s="39"/>
      <c r="H153" s="45"/>
    </row>
    <row r="154" s="2" customFormat="1" ht="16.8" customHeight="1">
      <c r="A154" s="39"/>
      <c r="B154" s="45"/>
      <c r="C154" s="306" t="s">
        <v>19</v>
      </c>
      <c r="D154" s="306" t="s">
        <v>680</v>
      </c>
      <c r="E154" s="18" t="s">
        <v>19</v>
      </c>
      <c r="F154" s="307">
        <v>0.68000000000000005</v>
      </c>
      <c r="G154" s="39"/>
      <c r="H154" s="45"/>
    </row>
    <row r="155" s="2" customFormat="1" ht="16.8" customHeight="1">
      <c r="A155" s="39"/>
      <c r="B155" s="45"/>
      <c r="C155" s="306" t="s">
        <v>19</v>
      </c>
      <c r="D155" s="306" t="s">
        <v>681</v>
      </c>
      <c r="E155" s="18" t="s">
        <v>19</v>
      </c>
      <c r="F155" s="307">
        <v>0.68000000000000005</v>
      </c>
      <c r="G155" s="39"/>
      <c r="H155" s="45"/>
    </row>
    <row r="156" s="2" customFormat="1" ht="16.8" customHeight="1">
      <c r="A156" s="39"/>
      <c r="B156" s="45"/>
      <c r="C156" s="306" t="s">
        <v>19</v>
      </c>
      <c r="D156" s="306" t="s">
        <v>682</v>
      </c>
      <c r="E156" s="18" t="s">
        <v>19</v>
      </c>
      <c r="F156" s="307">
        <v>0.68000000000000005</v>
      </c>
      <c r="G156" s="39"/>
      <c r="H156" s="45"/>
    </row>
    <row r="157" s="2" customFormat="1" ht="16.8" customHeight="1">
      <c r="A157" s="39"/>
      <c r="B157" s="45"/>
      <c r="C157" s="306" t="s">
        <v>19</v>
      </c>
      <c r="D157" s="306" t="s">
        <v>683</v>
      </c>
      <c r="E157" s="18" t="s">
        <v>19</v>
      </c>
      <c r="F157" s="307">
        <v>2.04</v>
      </c>
      <c r="G157" s="39"/>
      <c r="H157" s="45"/>
    </row>
    <row r="158" s="2" customFormat="1" ht="16.8" customHeight="1">
      <c r="A158" s="39"/>
      <c r="B158" s="45"/>
      <c r="C158" s="306" t="s">
        <v>113</v>
      </c>
      <c r="D158" s="306" t="s">
        <v>243</v>
      </c>
      <c r="E158" s="18" t="s">
        <v>19</v>
      </c>
      <c r="F158" s="307">
        <v>4.0800000000000001</v>
      </c>
      <c r="G158" s="39"/>
      <c r="H158" s="45"/>
    </row>
    <row r="159" s="2" customFormat="1" ht="16.8" customHeight="1">
      <c r="A159" s="39"/>
      <c r="B159" s="45"/>
      <c r="C159" s="308" t="s">
        <v>1668</v>
      </c>
      <c r="D159" s="39"/>
      <c r="E159" s="39"/>
      <c r="F159" s="39"/>
      <c r="G159" s="39"/>
      <c r="H159" s="45"/>
    </row>
    <row r="160" s="2" customFormat="1" ht="16.8" customHeight="1">
      <c r="A160" s="39"/>
      <c r="B160" s="45"/>
      <c r="C160" s="306" t="s">
        <v>660</v>
      </c>
      <c r="D160" s="306" t="s">
        <v>1687</v>
      </c>
      <c r="E160" s="18" t="s">
        <v>326</v>
      </c>
      <c r="F160" s="307">
        <v>475.32999999999998</v>
      </c>
      <c r="G160" s="39"/>
      <c r="H160" s="45"/>
    </row>
    <row r="161" s="2" customFormat="1" ht="16.8" customHeight="1">
      <c r="A161" s="39"/>
      <c r="B161" s="45"/>
      <c r="C161" s="306" t="s">
        <v>704</v>
      </c>
      <c r="D161" s="306" t="s">
        <v>705</v>
      </c>
      <c r="E161" s="18" t="s">
        <v>326</v>
      </c>
      <c r="F161" s="307">
        <v>29.82</v>
      </c>
      <c r="G161" s="39"/>
      <c r="H161" s="45"/>
    </row>
    <row r="162" s="2" customFormat="1" ht="16.8" customHeight="1">
      <c r="A162" s="39"/>
      <c r="B162" s="45"/>
      <c r="C162" s="302" t="s">
        <v>116</v>
      </c>
      <c r="D162" s="303" t="s">
        <v>19</v>
      </c>
      <c r="E162" s="304" t="s">
        <v>19</v>
      </c>
      <c r="F162" s="305">
        <v>124.12000000000001</v>
      </c>
      <c r="G162" s="39"/>
      <c r="H162" s="45"/>
    </row>
    <row r="163" s="2" customFormat="1" ht="16.8" customHeight="1">
      <c r="A163" s="39"/>
      <c r="B163" s="45"/>
      <c r="C163" s="306" t="s">
        <v>19</v>
      </c>
      <c r="D163" s="306" t="s">
        <v>575</v>
      </c>
      <c r="E163" s="18" t="s">
        <v>19</v>
      </c>
      <c r="F163" s="307">
        <v>0</v>
      </c>
      <c r="G163" s="39"/>
      <c r="H163" s="45"/>
    </row>
    <row r="164" s="2" customFormat="1" ht="16.8" customHeight="1">
      <c r="A164" s="39"/>
      <c r="B164" s="45"/>
      <c r="C164" s="306" t="s">
        <v>19</v>
      </c>
      <c r="D164" s="306" t="s">
        <v>576</v>
      </c>
      <c r="E164" s="18" t="s">
        <v>19</v>
      </c>
      <c r="F164" s="307">
        <v>54</v>
      </c>
      <c r="G164" s="39"/>
      <c r="H164" s="45"/>
    </row>
    <row r="165" s="2" customFormat="1" ht="16.8" customHeight="1">
      <c r="A165" s="39"/>
      <c r="B165" s="45"/>
      <c r="C165" s="306" t="s">
        <v>19</v>
      </c>
      <c r="D165" s="306" t="s">
        <v>577</v>
      </c>
      <c r="E165" s="18" t="s">
        <v>19</v>
      </c>
      <c r="F165" s="307">
        <v>1.2</v>
      </c>
      <c r="G165" s="39"/>
      <c r="H165" s="45"/>
    </row>
    <row r="166" s="2" customFormat="1" ht="16.8" customHeight="1">
      <c r="A166" s="39"/>
      <c r="B166" s="45"/>
      <c r="C166" s="306" t="s">
        <v>19</v>
      </c>
      <c r="D166" s="306" t="s">
        <v>578</v>
      </c>
      <c r="E166" s="18" t="s">
        <v>19</v>
      </c>
      <c r="F166" s="307">
        <v>3.6000000000000001</v>
      </c>
      <c r="G166" s="39"/>
      <c r="H166" s="45"/>
    </row>
    <row r="167" s="2" customFormat="1" ht="16.8" customHeight="1">
      <c r="A167" s="39"/>
      <c r="B167" s="45"/>
      <c r="C167" s="306" t="s">
        <v>19</v>
      </c>
      <c r="D167" s="306" t="s">
        <v>579</v>
      </c>
      <c r="E167" s="18" t="s">
        <v>19</v>
      </c>
      <c r="F167" s="307">
        <v>25.199999999999999</v>
      </c>
      <c r="G167" s="39"/>
      <c r="H167" s="45"/>
    </row>
    <row r="168" s="2" customFormat="1" ht="16.8" customHeight="1">
      <c r="A168" s="39"/>
      <c r="B168" s="45"/>
      <c r="C168" s="306" t="s">
        <v>19</v>
      </c>
      <c r="D168" s="306" t="s">
        <v>580</v>
      </c>
      <c r="E168" s="18" t="s">
        <v>19</v>
      </c>
      <c r="F168" s="307">
        <v>3.6000000000000001</v>
      </c>
      <c r="G168" s="39"/>
      <c r="H168" s="45"/>
    </row>
    <row r="169" s="2" customFormat="1" ht="16.8" customHeight="1">
      <c r="A169" s="39"/>
      <c r="B169" s="45"/>
      <c r="C169" s="306" t="s">
        <v>19</v>
      </c>
      <c r="D169" s="306" t="s">
        <v>581</v>
      </c>
      <c r="E169" s="18" t="s">
        <v>19</v>
      </c>
      <c r="F169" s="307">
        <v>14.4</v>
      </c>
      <c r="G169" s="39"/>
      <c r="H169" s="45"/>
    </row>
    <row r="170" s="2" customFormat="1" ht="16.8" customHeight="1">
      <c r="A170" s="39"/>
      <c r="B170" s="45"/>
      <c r="C170" s="306" t="s">
        <v>19</v>
      </c>
      <c r="D170" s="306" t="s">
        <v>582</v>
      </c>
      <c r="E170" s="18" t="s">
        <v>19</v>
      </c>
      <c r="F170" s="307">
        <v>6</v>
      </c>
      <c r="G170" s="39"/>
      <c r="H170" s="45"/>
    </row>
    <row r="171" s="2" customFormat="1" ht="16.8" customHeight="1">
      <c r="A171" s="39"/>
      <c r="B171" s="45"/>
      <c r="C171" s="306" t="s">
        <v>19</v>
      </c>
      <c r="D171" s="306" t="s">
        <v>583</v>
      </c>
      <c r="E171" s="18" t="s">
        <v>19</v>
      </c>
      <c r="F171" s="307">
        <v>5.4000000000000004</v>
      </c>
      <c r="G171" s="39"/>
      <c r="H171" s="45"/>
    </row>
    <row r="172" s="2" customFormat="1" ht="16.8" customHeight="1">
      <c r="A172" s="39"/>
      <c r="B172" s="45"/>
      <c r="C172" s="306" t="s">
        <v>19</v>
      </c>
      <c r="D172" s="306" t="s">
        <v>584</v>
      </c>
      <c r="E172" s="18" t="s">
        <v>19</v>
      </c>
      <c r="F172" s="307">
        <v>3.52</v>
      </c>
      <c r="G172" s="39"/>
      <c r="H172" s="45"/>
    </row>
    <row r="173" s="2" customFormat="1" ht="16.8" customHeight="1">
      <c r="A173" s="39"/>
      <c r="B173" s="45"/>
      <c r="C173" s="306" t="s">
        <v>19</v>
      </c>
      <c r="D173" s="306" t="s">
        <v>585</v>
      </c>
      <c r="E173" s="18" t="s">
        <v>19</v>
      </c>
      <c r="F173" s="307">
        <v>1.2</v>
      </c>
      <c r="G173" s="39"/>
      <c r="H173" s="45"/>
    </row>
    <row r="174" s="2" customFormat="1" ht="16.8" customHeight="1">
      <c r="A174" s="39"/>
      <c r="B174" s="45"/>
      <c r="C174" s="306" t="s">
        <v>19</v>
      </c>
      <c r="D174" s="306" t="s">
        <v>586</v>
      </c>
      <c r="E174" s="18" t="s">
        <v>19</v>
      </c>
      <c r="F174" s="307">
        <v>6</v>
      </c>
      <c r="G174" s="39"/>
      <c r="H174" s="45"/>
    </row>
    <row r="175" s="2" customFormat="1" ht="16.8" customHeight="1">
      <c r="A175" s="39"/>
      <c r="B175" s="45"/>
      <c r="C175" s="306" t="s">
        <v>116</v>
      </c>
      <c r="D175" s="306" t="s">
        <v>243</v>
      </c>
      <c r="E175" s="18" t="s">
        <v>19</v>
      </c>
      <c r="F175" s="307">
        <v>124.12000000000001</v>
      </c>
      <c r="G175" s="39"/>
      <c r="H175" s="45"/>
    </row>
    <row r="176" s="2" customFormat="1" ht="16.8" customHeight="1">
      <c r="A176" s="39"/>
      <c r="B176" s="45"/>
      <c r="C176" s="308" t="s">
        <v>1668</v>
      </c>
      <c r="D176" s="39"/>
      <c r="E176" s="39"/>
      <c r="F176" s="39"/>
      <c r="G176" s="39"/>
      <c r="H176" s="45"/>
    </row>
    <row r="177" s="2" customFormat="1" ht="16.8" customHeight="1">
      <c r="A177" s="39"/>
      <c r="B177" s="45"/>
      <c r="C177" s="306" t="s">
        <v>570</v>
      </c>
      <c r="D177" s="306" t="s">
        <v>1688</v>
      </c>
      <c r="E177" s="18" t="s">
        <v>326</v>
      </c>
      <c r="F177" s="307">
        <v>286.82999999999998</v>
      </c>
      <c r="G177" s="39"/>
      <c r="H177" s="45"/>
    </row>
    <row r="178" s="2" customFormat="1" ht="16.8" customHeight="1">
      <c r="A178" s="39"/>
      <c r="B178" s="45"/>
      <c r="C178" s="306" t="s">
        <v>725</v>
      </c>
      <c r="D178" s="306" t="s">
        <v>1690</v>
      </c>
      <c r="E178" s="18" t="s">
        <v>326</v>
      </c>
      <c r="F178" s="307">
        <v>448.5</v>
      </c>
      <c r="G178" s="39"/>
      <c r="H178" s="45"/>
    </row>
    <row r="179" s="2" customFormat="1" ht="16.8" customHeight="1">
      <c r="A179" s="39"/>
      <c r="B179" s="45"/>
      <c r="C179" s="306" t="s">
        <v>660</v>
      </c>
      <c r="D179" s="306" t="s">
        <v>1687</v>
      </c>
      <c r="E179" s="18" t="s">
        <v>326</v>
      </c>
      <c r="F179" s="307">
        <v>475.32999999999998</v>
      </c>
      <c r="G179" s="39"/>
      <c r="H179" s="45"/>
    </row>
    <row r="180" s="2" customFormat="1" ht="16.8" customHeight="1">
      <c r="A180" s="39"/>
      <c r="B180" s="45"/>
      <c r="C180" s="306" t="s">
        <v>751</v>
      </c>
      <c r="D180" s="306" t="s">
        <v>1683</v>
      </c>
      <c r="E180" s="18" t="s">
        <v>290</v>
      </c>
      <c r="F180" s="307">
        <v>514.73500000000001</v>
      </c>
      <c r="G180" s="39"/>
      <c r="H180" s="45"/>
    </row>
    <row r="181" s="2" customFormat="1" ht="16.8" customHeight="1">
      <c r="A181" s="39"/>
      <c r="B181" s="45"/>
      <c r="C181" s="306" t="s">
        <v>618</v>
      </c>
      <c r="D181" s="306" t="s">
        <v>619</v>
      </c>
      <c r="E181" s="18" t="s">
        <v>290</v>
      </c>
      <c r="F181" s="307">
        <v>76.331000000000003</v>
      </c>
      <c r="G181" s="39"/>
      <c r="H181" s="45"/>
    </row>
    <row r="182" s="2" customFormat="1" ht="16.8" customHeight="1">
      <c r="A182" s="39"/>
      <c r="B182" s="45"/>
      <c r="C182" s="306" t="s">
        <v>734</v>
      </c>
      <c r="D182" s="306" t="s">
        <v>735</v>
      </c>
      <c r="E182" s="18" t="s">
        <v>326</v>
      </c>
      <c r="F182" s="307">
        <v>235.46299999999999</v>
      </c>
      <c r="G182" s="39"/>
      <c r="H182" s="45"/>
    </row>
    <row r="183" s="2" customFormat="1" ht="16.8" customHeight="1">
      <c r="A183" s="39"/>
      <c r="B183" s="45"/>
      <c r="C183" s="306" t="s">
        <v>740</v>
      </c>
      <c r="D183" s="306" t="s">
        <v>741</v>
      </c>
      <c r="E183" s="18" t="s">
        <v>326</v>
      </c>
      <c r="F183" s="307">
        <v>235.46299999999999</v>
      </c>
      <c r="G183" s="39"/>
      <c r="H183" s="45"/>
    </row>
    <row r="184" s="2" customFormat="1" ht="16.8" customHeight="1">
      <c r="A184" s="39"/>
      <c r="B184" s="45"/>
      <c r="C184" s="306" t="s">
        <v>693</v>
      </c>
      <c r="D184" s="306" t="s">
        <v>694</v>
      </c>
      <c r="E184" s="18" t="s">
        <v>326</v>
      </c>
      <c r="F184" s="307">
        <v>165.92099999999999</v>
      </c>
      <c r="G184" s="39"/>
      <c r="H184" s="45"/>
    </row>
    <row r="185" s="2" customFormat="1" ht="16.8" customHeight="1">
      <c r="A185" s="39"/>
      <c r="B185" s="45"/>
      <c r="C185" s="302" t="s">
        <v>118</v>
      </c>
      <c r="D185" s="303" t="s">
        <v>19</v>
      </c>
      <c r="E185" s="304" t="s">
        <v>19</v>
      </c>
      <c r="F185" s="305">
        <v>33.899999999999999</v>
      </c>
      <c r="G185" s="39"/>
      <c r="H185" s="45"/>
    </row>
    <row r="186" s="2" customFormat="1" ht="16.8" customHeight="1">
      <c r="A186" s="39"/>
      <c r="B186" s="45"/>
      <c r="C186" s="306" t="s">
        <v>19</v>
      </c>
      <c r="D186" s="306" t="s">
        <v>587</v>
      </c>
      <c r="E186" s="18" t="s">
        <v>19</v>
      </c>
      <c r="F186" s="307">
        <v>3.6000000000000001</v>
      </c>
      <c r="G186" s="39"/>
      <c r="H186" s="45"/>
    </row>
    <row r="187" s="2" customFormat="1" ht="16.8" customHeight="1">
      <c r="A187" s="39"/>
      <c r="B187" s="45"/>
      <c r="C187" s="306" t="s">
        <v>19</v>
      </c>
      <c r="D187" s="306" t="s">
        <v>588</v>
      </c>
      <c r="E187" s="18" t="s">
        <v>19</v>
      </c>
      <c r="F187" s="307">
        <v>3.6000000000000001</v>
      </c>
      <c r="G187" s="39"/>
      <c r="H187" s="45"/>
    </row>
    <row r="188" s="2" customFormat="1" ht="16.8" customHeight="1">
      <c r="A188" s="39"/>
      <c r="B188" s="45"/>
      <c r="C188" s="306" t="s">
        <v>19</v>
      </c>
      <c r="D188" s="306" t="s">
        <v>589</v>
      </c>
      <c r="E188" s="18" t="s">
        <v>19</v>
      </c>
      <c r="F188" s="307">
        <v>4.0999999999999996</v>
      </c>
      <c r="G188" s="39"/>
      <c r="H188" s="45"/>
    </row>
    <row r="189" s="2" customFormat="1" ht="16.8" customHeight="1">
      <c r="A189" s="39"/>
      <c r="B189" s="45"/>
      <c r="C189" s="306" t="s">
        <v>19</v>
      </c>
      <c r="D189" s="306" t="s">
        <v>590</v>
      </c>
      <c r="E189" s="18" t="s">
        <v>19</v>
      </c>
      <c r="F189" s="307">
        <v>10.800000000000001</v>
      </c>
      <c r="G189" s="39"/>
      <c r="H189" s="45"/>
    </row>
    <row r="190" s="2" customFormat="1" ht="16.8" customHeight="1">
      <c r="A190" s="39"/>
      <c r="B190" s="45"/>
      <c r="C190" s="306" t="s">
        <v>19</v>
      </c>
      <c r="D190" s="306" t="s">
        <v>591</v>
      </c>
      <c r="E190" s="18" t="s">
        <v>19</v>
      </c>
      <c r="F190" s="307">
        <v>4</v>
      </c>
      <c r="G190" s="39"/>
      <c r="H190" s="45"/>
    </row>
    <row r="191" s="2" customFormat="1" ht="16.8" customHeight="1">
      <c r="A191" s="39"/>
      <c r="B191" s="45"/>
      <c r="C191" s="306" t="s">
        <v>19</v>
      </c>
      <c r="D191" s="306" t="s">
        <v>592</v>
      </c>
      <c r="E191" s="18" t="s">
        <v>19</v>
      </c>
      <c r="F191" s="307">
        <v>3.6000000000000001</v>
      </c>
      <c r="G191" s="39"/>
      <c r="H191" s="45"/>
    </row>
    <row r="192" s="2" customFormat="1" ht="16.8" customHeight="1">
      <c r="A192" s="39"/>
      <c r="B192" s="45"/>
      <c r="C192" s="306" t="s">
        <v>19</v>
      </c>
      <c r="D192" s="306" t="s">
        <v>593</v>
      </c>
      <c r="E192" s="18" t="s">
        <v>19</v>
      </c>
      <c r="F192" s="307">
        <v>4.2000000000000002</v>
      </c>
      <c r="G192" s="39"/>
      <c r="H192" s="45"/>
    </row>
    <row r="193" s="2" customFormat="1" ht="16.8" customHeight="1">
      <c r="A193" s="39"/>
      <c r="B193" s="45"/>
      <c r="C193" s="306" t="s">
        <v>118</v>
      </c>
      <c r="D193" s="306" t="s">
        <v>243</v>
      </c>
      <c r="E193" s="18" t="s">
        <v>19</v>
      </c>
      <c r="F193" s="307">
        <v>33.899999999999999</v>
      </c>
      <c r="G193" s="39"/>
      <c r="H193" s="45"/>
    </row>
    <row r="194" s="2" customFormat="1" ht="16.8" customHeight="1">
      <c r="A194" s="39"/>
      <c r="B194" s="45"/>
      <c r="C194" s="308" t="s">
        <v>1668</v>
      </c>
      <c r="D194" s="39"/>
      <c r="E194" s="39"/>
      <c r="F194" s="39"/>
      <c r="G194" s="39"/>
      <c r="H194" s="45"/>
    </row>
    <row r="195" s="2" customFormat="1" ht="16.8" customHeight="1">
      <c r="A195" s="39"/>
      <c r="B195" s="45"/>
      <c r="C195" s="306" t="s">
        <v>570</v>
      </c>
      <c r="D195" s="306" t="s">
        <v>1688</v>
      </c>
      <c r="E195" s="18" t="s">
        <v>326</v>
      </c>
      <c r="F195" s="307">
        <v>286.82999999999998</v>
      </c>
      <c r="G195" s="39"/>
      <c r="H195" s="45"/>
    </row>
    <row r="196" s="2" customFormat="1" ht="16.8" customHeight="1">
      <c r="A196" s="39"/>
      <c r="B196" s="45"/>
      <c r="C196" s="306" t="s">
        <v>725</v>
      </c>
      <c r="D196" s="306" t="s">
        <v>1690</v>
      </c>
      <c r="E196" s="18" t="s">
        <v>326</v>
      </c>
      <c r="F196" s="307">
        <v>448.5</v>
      </c>
      <c r="G196" s="39"/>
      <c r="H196" s="45"/>
    </row>
    <row r="197" s="2" customFormat="1" ht="16.8" customHeight="1">
      <c r="A197" s="39"/>
      <c r="B197" s="45"/>
      <c r="C197" s="306" t="s">
        <v>660</v>
      </c>
      <c r="D197" s="306" t="s">
        <v>1687</v>
      </c>
      <c r="E197" s="18" t="s">
        <v>326</v>
      </c>
      <c r="F197" s="307">
        <v>475.32999999999998</v>
      </c>
      <c r="G197" s="39"/>
      <c r="H197" s="45"/>
    </row>
    <row r="198" s="2" customFormat="1" ht="16.8" customHeight="1">
      <c r="A198" s="39"/>
      <c r="B198" s="45"/>
      <c r="C198" s="306" t="s">
        <v>751</v>
      </c>
      <c r="D198" s="306" t="s">
        <v>1683</v>
      </c>
      <c r="E198" s="18" t="s">
        <v>290</v>
      </c>
      <c r="F198" s="307">
        <v>514.73500000000001</v>
      </c>
      <c r="G198" s="39"/>
      <c r="H198" s="45"/>
    </row>
    <row r="199" s="2" customFormat="1" ht="16.8" customHeight="1">
      <c r="A199" s="39"/>
      <c r="B199" s="45"/>
      <c r="C199" s="306" t="s">
        <v>618</v>
      </c>
      <c r="D199" s="306" t="s">
        <v>619</v>
      </c>
      <c r="E199" s="18" t="s">
        <v>290</v>
      </c>
      <c r="F199" s="307">
        <v>76.331000000000003</v>
      </c>
      <c r="G199" s="39"/>
      <c r="H199" s="45"/>
    </row>
    <row r="200" s="2" customFormat="1" ht="16.8" customHeight="1">
      <c r="A200" s="39"/>
      <c r="B200" s="45"/>
      <c r="C200" s="306" t="s">
        <v>734</v>
      </c>
      <c r="D200" s="306" t="s">
        <v>735</v>
      </c>
      <c r="E200" s="18" t="s">
        <v>326</v>
      </c>
      <c r="F200" s="307">
        <v>235.46299999999999</v>
      </c>
      <c r="G200" s="39"/>
      <c r="H200" s="45"/>
    </row>
    <row r="201" s="2" customFormat="1" ht="16.8" customHeight="1">
      <c r="A201" s="39"/>
      <c r="B201" s="45"/>
      <c r="C201" s="306" t="s">
        <v>740</v>
      </c>
      <c r="D201" s="306" t="s">
        <v>741</v>
      </c>
      <c r="E201" s="18" t="s">
        <v>326</v>
      </c>
      <c r="F201" s="307">
        <v>235.46299999999999</v>
      </c>
      <c r="G201" s="39"/>
      <c r="H201" s="45"/>
    </row>
    <row r="202" s="2" customFormat="1" ht="16.8" customHeight="1">
      <c r="A202" s="39"/>
      <c r="B202" s="45"/>
      <c r="C202" s="306" t="s">
        <v>693</v>
      </c>
      <c r="D202" s="306" t="s">
        <v>694</v>
      </c>
      <c r="E202" s="18" t="s">
        <v>326</v>
      </c>
      <c r="F202" s="307">
        <v>165.92099999999999</v>
      </c>
      <c r="G202" s="39"/>
      <c r="H202" s="45"/>
    </row>
    <row r="203" s="2" customFormat="1" ht="16.8" customHeight="1">
      <c r="A203" s="39"/>
      <c r="B203" s="45"/>
      <c r="C203" s="302" t="s">
        <v>120</v>
      </c>
      <c r="D203" s="303" t="s">
        <v>19</v>
      </c>
      <c r="E203" s="304" t="s">
        <v>19</v>
      </c>
      <c r="F203" s="305">
        <v>53.329999999999998</v>
      </c>
      <c r="G203" s="39"/>
      <c r="H203" s="45"/>
    </row>
    <row r="204" s="2" customFormat="1" ht="16.8" customHeight="1">
      <c r="A204" s="39"/>
      <c r="B204" s="45"/>
      <c r="C204" s="306" t="s">
        <v>19</v>
      </c>
      <c r="D204" s="306" t="s">
        <v>594</v>
      </c>
      <c r="E204" s="18" t="s">
        <v>19</v>
      </c>
      <c r="F204" s="307">
        <v>0</v>
      </c>
      <c r="G204" s="39"/>
      <c r="H204" s="45"/>
    </row>
    <row r="205" s="2" customFormat="1" ht="16.8" customHeight="1">
      <c r="A205" s="39"/>
      <c r="B205" s="45"/>
      <c r="C205" s="306" t="s">
        <v>19</v>
      </c>
      <c r="D205" s="306" t="s">
        <v>595</v>
      </c>
      <c r="E205" s="18" t="s">
        <v>19</v>
      </c>
      <c r="F205" s="307">
        <v>22.5</v>
      </c>
      <c r="G205" s="39"/>
      <c r="H205" s="45"/>
    </row>
    <row r="206" s="2" customFormat="1" ht="16.8" customHeight="1">
      <c r="A206" s="39"/>
      <c r="B206" s="45"/>
      <c r="C206" s="306" t="s">
        <v>19</v>
      </c>
      <c r="D206" s="306" t="s">
        <v>596</v>
      </c>
      <c r="E206" s="18" t="s">
        <v>19</v>
      </c>
      <c r="F206" s="307">
        <v>1</v>
      </c>
      <c r="G206" s="39"/>
      <c r="H206" s="45"/>
    </row>
    <row r="207" s="2" customFormat="1" ht="16.8" customHeight="1">
      <c r="A207" s="39"/>
      <c r="B207" s="45"/>
      <c r="C207" s="306" t="s">
        <v>19</v>
      </c>
      <c r="D207" s="306" t="s">
        <v>597</v>
      </c>
      <c r="E207" s="18" t="s">
        <v>19</v>
      </c>
      <c r="F207" s="307">
        <v>0.93999999999999995</v>
      </c>
      <c r="G207" s="39"/>
      <c r="H207" s="45"/>
    </row>
    <row r="208" s="2" customFormat="1" ht="16.8" customHeight="1">
      <c r="A208" s="39"/>
      <c r="B208" s="45"/>
      <c r="C208" s="306" t="s">
        <v>19</v>
      </c>
      <c r="D208" s="306" t="s">
        <v>598</v>
      </c>
      <c r="E208" s="18" t="s">
        <v>19</v>
      </c>
      <c r="F208" s="307">
        <v>8.4000000000000004</v>
      </c>
      <c r="G208" s="39"/>
      <c r="H208" s="45"/>
    </row>
    <row r="209" s="2" customFormat="1" ht="16.8" customHeight="1">
      <c r="A209" s="39"/>
      <c r="B209" s="45"/>
      <c r="C209" s="306" t="s">
        <v>19</v>
      </c>
      <c r="D209" s="306" t="s">
        <v>599</v>
      </c>
      <c r="E209" s="18" t="s">
        <v>19</v>
      </c>
      <c r="F209" s="307">
        <v>1.3999999999999999</v>
      </c>
      <c r="G209" s="39"/>
      <c r="H209" s="45"/>
    </row>
    <row r="210" s="2" customFormat="1" ht="16.8" customHeight="1">
      <c r="A210" s="39"/>
      <c r="B210" s="45"/>
      <c r="C210" s="306" t="s">
        <v>19</v>
      </c>
      <c r="D210" s="306" t="s">
        <v>600</v>
      </c>
      <c r="E210" s="18" t="s">
        <v>19</v>
      </c>
      <c r="F210" s="307">
        <v>8.4000000000000004</v>
      </c>
      <c r="G210" s="39"/>
      <c r="H210" s="45"/>
    </row>
    <row r="211" s="2" customFormat="1" ht="16.8" customHeight="1">
      <c r="A211" s="39"/>
      <c r="B211" s="45"/>
      <c r="C211" s="306" t="s">
        <v>19</v>
      </c>
      <c r="D211" s="306" t="s">
        <v>601</v>
      </c>
      <c r="E211" s="18" t="s">
        <v>19</v>
      </c>
      <c r="F211" s="307">
        <v>2.3999999999999999</v>
      </c>
      <c r="G211" s="39"/>
      <c r="H211" s="45"/>
    </row>
    <row r="212" s="2" customFormat="1" ht="16.8" customHeight="1">
      <c r="A212" s="39"/>
      <c r="B212" s="45"/>
      <c r="C212" s="306" t="s">
        <v>19</v>
      </c>
      <c r="D212" s="306" t="s">
        <v>602</v>
      </c>
      <c r="E212" s="18" t="s">
        <v>19</v>
      </c>
      <c r="F212" s="307">
        <v>1.3999999999999999</v>
      </c>
      <c r="G212" s="39"/>
      <c r="H212" s="45"/>
    </row>
    <row r="213" s="2" customFormat="1" ht="16.8" customHeight="1">
      <c r="A213" s="39"/>
      <c r="B213" s="45"/>
      <c r="C213" s="306" t="s">
        <v>19</v>
      </c>
      <c r="D213" s="306" t="s">
        <v>603</v>
      </c>
      <c r="E213" s="18" t="s">
        <v>19</v>
      </c>
      <c r="F213" s="307">
        <v>1.2</v>
      </c>
      <c r="G213" s="39"/>
      <c r="H213" s="45"/>
    </row>
    <row r="214" s="2" customFormat="1" ht="16.8" customHeight="1">
      <c r="A214" s="39"/>
      <c r="B214" s="45"/>
      <c r="C214" s="306" t="s">
        <v>19</v>
      </c>
      <c r="D214" s="306" t="s">
        <v>604</v>
      </c>
      <c r="E214" s="18" t="s">
        <v>19</v>
      </c>
      <c r="F214" s="307">
        <v>0.94999999999999996</v>
      </c>
      <c r="G214" s="39"/>
      <c r="H214" s="45"/>
    </row>
    <row r="215" s="2" customFormat="1" ht="16.8" customHeight="1">
      <c r="A215" s="39"/>
      <c r="B215" s="45"/>
      <c r="C215" s="306" t="s">
        <v>19</v>
      </c>
      <c r="D215" s="306" t="s">
        <v>605</v>
      </c>
      <c r="E215" s="18" t="s">
        <v>19</v>
      </c>
      <c r="F215" s="307">
        <v>4.7400000000000002</v>
      </c>
      <c r="G215" s="39"/>
      <c r="H215" s="45"/>
    </row>
    <row r="216" s="2" customFormat="1" ht="16.8" customHeight="1">
      <c r="A216" s="39"/>
      <c r="B216" s="45"/>
      <c r="C216" s="306" t="s">
        <v>120</v>
      </c>
      <c r="D216" s="306" t="s">
        <v>243</v>
      </c>
      <c r="E216" s="18" t="s">
        <v>19</v>
      </c>
      <c r="F216" s="307">
        <v>53.329999999999998</v>
      </c>
      <c r="G216" s="39"/>
      <c r="H216" s="45"/>
    </row>
    <row r="217" s="2" customFormat="1" ht="16.8" customHeight="1">
      <c r="A217" s="39"/>
      <c r="B217" s="45"/>
      <c r="C217" s="308" t="s">
        <v>1668</v>
      </c>
      <c r="D217" s="39"/>
      <c r="E217" s="39"/>
      <c r="F217" s="39"/>
      <c r="G217" s="39"/>
      <c r="H217" s="45"/>
    </row>
    <row r="218" s="2" customFormat="1" ht="16.8" customHeight="1">
      <c r="A218" s="39"/>
      <c r="B218" s="45"/>
      <c r="C218" s="306" t="s">
        <v>570</v>
      </c>
      <c r="D218" s="306" t="s">
        <v>1688</v>
      </c>
      <c r="E218" s="18" t="s">
        <v>326</v>
      </c>
      <c r="F218" s="307">
        <v>286.82999999999998</v>
      </c>
      <c r="G218" s="39"/>
      <c r="H218" s="45"/>
    </row>
    <row r="219" s="2" customFormat="1" ht="16.8" customHeight="1">
      <c r="A219" s="39"/>
      <c r="B219" s="45"/>
      <c r="C219" s="306" t="s">
        <v>660</v>
      </c>
      <c r="D219" s="306" t="s">
        <v>1687</v>
      </c>
      <c r="E219" s="18" t="s">
        <v>326</v>
      </c>
      <c r="F219" s="307">
        <v>475.32999999999998</v>
      </c>
      <c r="G219" s="39"/>
      <c r="H219" s="45"/>
    </row>
    <row r="220" s="2" customFormat="1" ht="16.8" customHeight="1">
      <c r="A220" s="39"/>
      <c r="B220" s="45"/>
      <c r="C220" s="306" t="s">
        <v>1280</v>
      </c>
      <c r="D220" s="306" t="s">
        <v>1691</v>
      </c>
      <c r="E220" s="18" t="s">
        <v>326</v>
      </c>
      <c r="F220" s="307">
        <v>62.579999999999998</v>
      </c>
      <c r="G220" s="39"/>
      <c r="H220" s="45"/>
    </row>
    <row r="221" s="2" customFormat="1" ht="16.8" customHeight="1">
      <c r="A221" s="39"/>
      <c r="B221" s="45"/>
      <c r="C221" s="306" t="s">
        <v>1280</v>
      </c>
      <c r="D221" s="306" t="s">
        <v>1691</v>
      </c>
      <c r="E221" s="18" t="s">
        <v>326</v>
      </c>
      <c r="F221" s="307">
        <v>62.579999999999998</v>
      </c>
      <c r="G221" s="39"/>
      <c r="H221" s="45"/>
    </row>
    <row r="222" s="2" customFormat="1" ht="16.8" customHeight="1">
      <c r="A222" s="39"/>
      <c r="B222" s="45"/>
      <c r="C222" s="306" t="s">
        <v>1367</v>
      </c>
      <c r="D222" s="306" t="s">
        <v>1692</v>
      </c>
      <c r="E222" s="18" t="s">
        <v>326</v>
      </c>
      <c r="F222" s="307">
        <v>62.579999999999998</v>
      </c>
      <c r="G222" s="39"/>
      <c r="H222" s="45"/>
    </row>
    <row r="223" s="2" customFormat="1" ht="16.8" customHeight="1">
      <c r="A223" s="39"/>
      <c r="B223" s="45"/>
      <c r="C223" s="306" t="s">
        <v>624</v>
      </c>
      <c r="D223" s="306" t="s">
        <v>625</v>
      </c>
      <c r="E223" s="18" t="s">
        <v>290</v>
      </c>
      <c r="F223" s="307">
        <v>21.221</v>
      </c>
      <c r="G223" s="39"/>
      <c r="H223" s="45"/>
    </row>
    <row r="224" s="2" customFormat="1" ht="16.8" customHeight="1">
      <c r="A224" s="39"/>
      <c r="B224" s="45"/>
      <c r="C224" s="306" t="s">
        <v>711</v>
      </c>
      <c r="D224" s="306" t="s">
        <v>712</v>
      </c>
      <c r="E224" s="18" t="s">
        <v>326</v>
      </c>
      <c r="F224" s="307">
        <v>124.437</v>
      </c>
      <c r="G224" s="39"/>
      <c r="H224" s="45"/>
    </row>
    <row r="225" s="2" customFormat="1" ht="16.8" customHeight="1">
      <c r="A225" s="39"/>
      <c r="B225" s="45"/>
      <c r="C225" s="302" t="s">
        <v>121</v>
      </c>
      <c r="D225" s="303" t="s">
        <v>19</v>
      </c>
      <c r="E225" s="304" t="s">
        <v>19</v>
      </c>
      <c r="F225" s="305">
        <v>9.25</v>
      </c>
      <c r="G225" s="39"/>
      <c r="H225" s="45"/>
    </row>
    <row r="226" s="2" customFormat="1" ht="16.8" customHeight="1">
      <c r="A226" s="39"/>
      <c r="B226" s="45"/>
      <c r="C226" s="306" t="s">
        <v>19</v>
      </c>
      <c r="D226" s="306" t="s">
        <v>606</v>
      </c>
      <c r="E226" s="18" t="s">
        <v>19</v>
      </c>
      <c r="F226" s="307">
        <v>1.5</v>
      </c>
      <c r="G226" s="39"/>
      <c r="H226" s="45"/>
    </row>
    <row r="227" s="2" customFormat="1" ht="16.8" customHeight="1">
      <c r="A227" s="39"/>
      <c r="B227" s="45"/>
      <c r="C227" s="306" t="s">
        <v>19</v>
      </c>
      <c r="D227" s="306" t="s">
        <v>607</v>
      </c>
      <c r="E227" s="18" t="s">
        <v>19</v>
      </c>
      <c r="F227" s="307">
        <v>2.3500000000000001</v>
      </c>
      <c r="G227" s="39"/>
      <c r="H227" s="45"/>
    </row>
    <row r="228" s="2" customFormat="1" ht="16.8" customHeight="1">
      <c r="A228" s="39"/>
      <c r="B228" s="45"/>
      <c r="C228" s="306" t="s">
        <v>19</v>
      </c>
      <c r="D228" s="306" t="s">
        <v>608</v>
      </c>
      <c r="E228" s="18" t="s">
        <v>19</v>
      </c>
      <c r="F228" s="307">
        <v>0</v>
      </c>
      <c r="G228" s="39"/>
      <c r="H228" s="45"/>
    </row>
    <row r="229" s="2" customFormat="1" ht="16.8" customHeight="1">
      <c r="A229" s="39"/>
      <c r="B229" s="45"/>
      <c r="C229" s="306" t="s">
        <v>19</v>
      </c>
      <c r="D229" s="306" t="s">
        <v>609</v>
      </c>
      <c r="E229" s="18" t="s">
        <v>19</v>
      </c>
      <c r="F229" s="307">
        <v>3.6000000000000001</v>
      </c>
      <c r="G229" s="39"/>
      <c r="H229" s="45"/>
    </row>
    <row r="230" s="2" customFormat="1" ht="16.8" customHeight="1">
      <c r="A230" s="39"/>
      <c r="B230" s="45"/>
      <c r="C230" s="306" t="s">
        <v>19</v>
      </c>
      <c r="D230" s="306" t="s">
        <v>610</v>
      </c>
      <c r="E230" s="18" t="s">
        <v>19</v>
      </c>
      <c r="F230" s="307">
        <v>0</v>
      </c>
      <c r="G230" s="39"/>
      <c r="H230" s="45"/>
    </row>
    <row r="231" s="2" customFormat="1" ht="16.8" customHeight="1">
      <c r="A231" s="39"/>
      <c r="B231" s="45"/>
      <c r="C231" s="306" t="s">
        <v>19</v>
      </c>
      <c r="D231" s="306" t="s">
        <v>611</v>
      </c>
      <c r="E231" s="18" t="s">
        <v>19</v>
      </c>
      <c r="F231" s="307">
        <v>1.8</v>
      </c>
      <c r="G231" s="39"/>
      <c r="H231" s="45"/>
    </row>
    <row r="232" s="2" customFormat="1" ht="16.8" customHeight="1">
      <c r="A232" s="39"/>
      <c r="B232" s="45"/>
      <c r="C232" s="306" t="s">
        <v>19</v>
      </c>
      <c r="D232" s="306" t="s">
        <v>612</v>
      </c>
      <c r="E232" s="18" t="s">
        <v>19</v>
      </c>
      <c r="F232" s="307">
        <v>0</v>
      </c>
      <c r="G232" s="39"/>
      <c r="H232" s="45"/>
    </row>
    <row r="233" s="2" customFormat="1" ht="16.8" customHeight="1">
      <c r="A233" s="39"/>
      <c r="B233" s="45"/>
      <c r="C233" s="306" t="s">
        <v>121</v>
      </c>
      <c r="D233" s="306" t="s">
        <v>243</v>
      </c>
      <c r="E233" s="18" t="s">
        <v>19</v>
      </c>
      <c r="F233" s="307">
        <v>9.25</v>
      </c>
      <c r="G233" s="39"/>
      <c r="H233" s="45"/>
    </row>
    <row r="234" s="2" customFormat="1" ht="16.8" customHeight="1">
      <c r="A234" s="39"/>
      <c r="B234" s="45"/>
      <c r="C234" s="308" t="s">
        <v>1668</v>
      </c>
      <c r="D234" s="39"/>
      <c r="E234" s="39"/>
      <c r="F234" s="39"/>
      <c r="G234" s="39"/>
      <c r="H234" s="45"/>
    </row>
    <row r="235" s="2" customFormat="1" ht="16.8" customHeight="1">
      <c r="A235" s="39"/>
      <c r="B235" s="45"/>
      <c r="C235" s="306" t="s">
        <v>570</v>
      </c>
      <c r="D235" s="306" t="s">
        <v>1688</v>
      </c>
      <c r="E235" s="18" t="s">
        <v>326</v>
      </c>
      <c r="F235" s="307">
        <v>286.82999999999998</v>
      </c>
      <c r="G235" s="39"/>
      <c r="H235" s="45"/>
    </row>
    <row r="236" s="2" customFormat="1" ht="16.8" customHeight="1">
      <c r="A236" s="39"/>
      <c r="B236" s="45"/>
      <c r="C236" s="306" t="s">
        <v>660</v>
      </c>
      <c r="D236" s="306" t="s">
        <v>1687</v>
      </c>
      <c r="E236" s="18" t="s">
        <v>326</v>
      </c>
      <c r="F236" s="307">
        <v>475.32999999999998</v>
      </c>
      <c r="G236" s="39"/>
      <c r="H236" s="45"/>
    </row>
    <row r="237" s="2" customFormat="1" ht="16.8" customHeight="1">
      <c r="A237" s="39"/>
      <c r="B237" s="45"/>
      <c r="C237" s="306" t="s">
        <v>1280</v>
      </c>
      <c r="D237" s="306" t="s">
        <v>1691</v>
      </c>
      <c r="E237" s="18" t="s">
        <v>326</v>
      </c>
      <c r="F237" s="307">
        <v>62.579999999999998</v>
      </c>
      <c r="G237" s="39"/>
      <c r="H237" s="45"/>
    </row>
    <row r="238" s="2" customFormat="1" ht="16.8" customHeight="1">
      <c r="A238" s="39"/>
      <c r="B238" s="45"/>
      <c r="C238" s="306" t="s">
        <v>1280</v>
      </c>
      <c r="D238" s="306" t="s">
        <v>1691</v>
      </c>
      <c r="E238" s="18" t="s">
        <v>326</v>
      </c>
      <c r="F238" s="307">
        <v>62.579999999999998</v>
      </c>
      <c r="G238" s="39"/>
      <c r="H238" s="45"/>
    </row>
    <row r="239" s="2" customFormat="1" ht="16.8" customHeight="1">
      <c r="A239" s="39"/>
      <c r="B239" s="45"/>
      <c r="C239" s="306" t="s">
        <v>1367</v>
      </c>
      <c r="D239" s="306" t="s">
        <v>1692</v>
      </c>
      <c r="E239" s="18" t="s">
        <v>326</v>
      </c>
      <c r="F239" s="307">
        <v>62.579999999999998</v>
      </c>
      <c r="G239" s="39"/>
      <c r="H239" s="45"/>
    </row>
    <row r="240" s="2" customFormat="1" ht="16.8" customHeight="1">
      <c r="A240" s="39"/>
      <c r="B240" s="45"/>
      <c r="C240" s="306" t="s">
        <v>624</v>
      </c>
      <c r="D240" s="306" t="s">
        <v>625</v>
      </c>
      <c r="E240" s="18" t="s">
        <v>290</v>
      </c>
      <c r="F240" s="307">
        <v>21.221</v>
      </c>
      <c r="G240" s="39"/>
      <c r="H240" s="45"/>
    </row>
    <row r="241" s="2" customFormat="1" ht="16.8" customHeight="1">
      <c r="A241" s="39"/>
      <c r="B241" s="45"/>
      <c r="C241" s="306" t="s">
        <v>711</v>
      </c>
      <c r="D241" s="306" t="s">
        <v>712</v>
      </c>
      <c r="E241" s="18" t="s">
        <v>326</v>
      </c>
      <c r="F241" s="307">
        <v>124.437</v>
      </c>
      <c r="G241" s="39"/>
      <c r="H241" s="45"/>
    </row>
    <row r="242" s="2" customFormat="1" ht="16.8" customHeight="1">
      <c r="A242" s="39"/>
      <c r="B242" s="45"/>
      <c r="C242" s="302" t="s">
        <v>123</v>
      </c>
      <c r="D242" s="303" t="s">
        <v>19</v>
      </c>
      <c r="E242" s="304" t="s">
        <v>19</v>
      </c>
      <c r="F242" s="305">
        <v>33.457999999999998</v>
      </c>
      <c r="G242" s="39"/>
      <c r="H242" s="45"/>
    </row>
    <row r="243" s="2" customFormat="1" ht="16.8" customHeight="1">
      <c r="A243" s="39"/>
      <c r="B243" s="45"/>
      <c r="C243" s="306" t="s">
        <v>19</v>
      </c>
      <c r="D243" s="306" t="s">
        <v>649</v>
      </c>
      <c r="E243" s="18" t="s">
        <v>19</v>
      </c>
      <c r="F243" s="307">
        <v>0</v>
      </c>
      <c r="G243" s="39"/>
      <c r="H243" s="45"/>
    </row>
    <row r="244" s="2" customFormat="1" ht="16.8" customHeight="1">
      <c r="A244" s="39"/>
      <c r="B244" s="45"/>
      <c r="C244" s="306" t="s">
        <v>19</v>
      </c>
      <c r="D244" s="306" t="s">
        <v>353</v>
      </c>
      <c r="E244" s="18" t="s">
        <v>19</v>
      </c>
      <c r="F244" s="307">
        <v>0</v>
      </c>
      <c r="G244" s="39"/>
      <c r="H244" s="45"/>
    </row>
    <row r="245" s="2" customFormat="1" ht="16.8" customHeight="1">
      <c r="A245" s="39"/>
      <c r="B245" s="45"/>
      <c r="C245" s="306" t="s">
        <v>19</v>
      </c>
      <c r="D245" s="306" t="s">
        <v>650</v>
      </c>
      <c r="E245" s="18" t="s">
        <v>19</v>
      </c>
      <c r="F245" s="307">
        <v>25.553000000000001</v>
      </c>
      <c r="G245" s="39"/>
      <c r="H245" s="45"/>
    </row>
    <row r="246" s="2" customFormat="1" ht="16.8" customHeight="1">
      <c r="A246" s="39"/>
      <c r="B246" s="45"/>
      <c r="C246" s="306" t="s">
        <v>19</v>
      </c>
      <c r="D246" s="306" t="s">
        <v>355</v>
      </c>
      <c r="E246" s="18" t="s">
        <v>19</v>
      </c>
      <c r="F246" s="307">
        <v>0</v>
      </c>
      <c r="G246" s="39"/>
      <c r="H246" s="45"/>
    </row>
    <row r="247" s="2" customFormat="1" ht="16.8" customHeight="1">
      <c r="A247" s="39"/>
      <c r="B247" s="45"/>
      <c r="C247" s="306" t="s">
        <v>19</v>
      </c>
      <c r="D247" s="306" t="s">
        <v>651</v>
      </c>
      <c r="E247" s="18" t="s">
        <v>19</v>
      </c>
      <c r="F247" s="307">
        <v>6.0549999999999997</v>
      </c>
      <c r="G247" s="39"/>
      <c r="H247" s="45"/>
    </row>
    <row r="248" s="2" customFormat="1" ht="16.8" customHeight="1">
      <c r="A248" s="39"/>
      <c r="B248" s="45"/>
      <c r="C248" s="306" t="s">
        <v>19</v>
      </c>
      <c r="D248" s="306" t="s">
        <v>357</v>
      </c>
      <c r="E248" s="18" t="s">
        <v>19</v>
      </c>
      <c r="F248" s="307">
        <v>0</v>
      </c>
      <c r="G248" s="39"/>
      <c r="H248" s="45"/>
    </row>
    <row r="249" s="2" customFormat="1" ht="16.8" customHeight="1">
      <c r="A249" s="39"/>
      <c r="B249" s="45"/>
      <c r="C249" s="306" t="s">
        <v>19</v>
      </c>
      <c r="D249" s="306" t="s">
        <v>652</v>
      </c>
      <c r="E249" s="18" t="s">
        <v>19</v>
      </c>
      <c r="F249" s="307">
        <v>1.8500000000000001</v>
      </c>
      <c r="G249" s="39"/>
      <c r="H249" s="45"/>
    </row>
    <row r="250" s="2" customFormat="1" ht="16.8" customHeight="1">
      <c r="A250" s="39"/>
      <c r="B250" s="45"/>
      <c r="C250" s="306" t="s">
        <v>123</v>
      </c>
      <c r="D250" s="306" t="s">
        <v>245</v>
      </c>
      <c r="E250" s="18" t="s">
        <v>19</v>
      </c>
      <c r="F250" s="307">
        <v>33.457999999999998</v>
      </c>
      <c r="G250" s="39"/>
      <c r="H250" s="45"/>
    </row>
    <row r="251" s="2" customFormat="1" ht="16.8" customHeight="1">
      <c r="A251" s="39"/>
      <c r="B251" s="45"/>
      <c r="C251" s="308" t="s">
        <v>1668</v>
      </c>
      <c r="D251" s="39"/>
      <c r="E251" s="39"/>
      <c r="F251" s="39"/>
      <c r="G251" s="39"/>
      <c r="H251" s="45"/>
    </row>
    <row r="252" s="2" customFormat="1" ht="16.8" customHeight="1">
      <c r="A252" s="39"/>
      <c r="B252" s="45"/>
      <c r="C252" s="306" t="s">
        <v>645</v>
      </c>
      <c r="D252" s="306" t="s">
        <v>1693</v>
      </c>
      <c r="E252" s="18" t="s">
        <v>290</v>
      </c>
      <c r="F252" s="307">
        <v>33.457999999999998</v>
      </c>
      <c r="G252" s="39"/>
      <c r="H252" s="45"/>
    </row>
    <row r="253" s="2" customFormat="1" ht="16.8" customHeight="1">
      <c r="A253" s="39"/>
      <c r="B253" s="45"/>
      <c r="C253" s="306" t="s">
        <v>630</v>
      </c>
      <c r="D253" s="306" t="s">
        <v>1681</v>
      </c>
      <c r="E253" s="18" t="s">
        <v>290</v>
      </c>
      <c r="F253" s="307">
        <v>492.33800000000002</v>
      </c>
      <c r="G253" s="39"/>
      <c r="H253" s="45"/>
    </row>
    <row r="254" s="2" customFormat="1" ht="16.8" customHeight="1">
      <c r="A254" s="39"/>
      <c r="B254" s="45"/>
      <c r="C254" s="306" t="s">
        <v>751</v>
      </c>
      <c r="D254" s="306" t="s">
        <v>1683</v>
      </c>
      <c r="E254" s="18" t="s">
        <v>290</v>
      </c>
      <c r="F254" s="307">
        <v>514.73500000000001</v>
      </c>
      <c r="G254" s="39"/>
      <c r="H254" s="45"/>
    </row>
    <row r="255" s="2" customFormat="1" ht="16.8" customHeight="1">
      <c r="A255" s="39"/>
      <c r="B255" s="45"/>
      <c r="C255" s="306" t="s">
        <v>654</v>
      </c>
      <c r="D255" s="306" t="s">
        <v>655</v>
      </c>
      <c r="E255" s="18" t="s">
        <v>290</v>
      </c>
      <c r="F255" s="307">
        <v>65.420000000000002</v>
      </c>
      <c r="G255" s="39"/>
      <c r="H255" s="45"/>
    </row>
    <row r="256" s="2" customFormat="1" ht="16.8" customHeight="1">
      <c r="A256" s="39"/>
      <c r="B256" s="45"/>
      <c r="C256" s="302" t="s">
        <v>125</v>
      </c>
      <c r="D256" s="303" t="s">
        <v>19</v>
      </c>
      <c r="E256" s="304" t="s">
        <v>19</v>
      </c>
      <c r="F256" s="305">
        <v>28.847000000000001</v>
      </c>
      <c r="G256" s="39"/>
      <c r="H256" s="45"/>
    </row>
    <row r="257" s="2" customFormat="1" ht="16.8" customHeight="1">
      <c r="A257" s="39"/>
      <c r="B257" s="45"/>
      <c r="C257" s="306" t="s">
        <v>19</v>
      </c>
      <c r="D257" s="306" t="s">
        <v>640</v>
      </c>
      <c r="E257" s="18" t="s">
        <v>19</v>
      </c>
      <c r="F257" s="307">
        <v>0</v>
      </c>
      <c r="G257" s="39"/>
      <c r="H257" s="45"/>
    </row>
    <row r="258" s="2" customFormat="1" ht="16.8" customHeight="1">
      <c r="A258" s="39"/>
      <c r="B258" s="45"/>
      <c r="C258" s="306" t="s">
        <v>19</v>
      </c>
      <c r="D258" s="306" t="s">
        <v>353</v>
      </c>
      <c r="E258" s="18" t="s">
        <v>19</v>
      </c>
      <c r="F258" s="307">
        <v>0</v>
      </c>
      <c r="G258" s="39"/>
      <c r="H258" s="45"/>
    </row>
    <row r="259" s="2" customFormat="1" ht="16.8" customHeight="1">
      <c r="A259" s="39"/>
      <c r="B259" s="45"/>
      <c r="C259" s="306" t="s">
        <v>19</v>
      </c>
      <c r="D259" s="306" t="s">
        <v>641</v>
      </c>
      <c r="E259" s="18" t="s">
        <v>19</v>
      </c>
      <c r="F259" s="307">
        <v>26.120999999999999</v>
      </c>
      <c r="G259" s="39"/>
      <c r="H259" s="45"/>
    </row>
    <row r="260" s="2" customFormat="1" ht="16.8" customHeight="1">
      <c r="A260" s="39"/>
      <c r="B260" s="45"/>
      <c r="C260" s="306" t="s">
        <v>19</v>
      </c>
      <c r="D260" s="306" t="s">
        <v>355</v>
      </c>
      <c r="E260" s="18" t="s">
        <v>19</v>
      </c>
      <c r="F260" s="307">
        <v>0</v>
      </c>
      <c r="G260" s="39"/>
      <c r="H260" s="45"/>
    </row>
    <row r="261" s="2" customFormat="1" ht="16.8" customHeight="1">
      <c r="A261" s="39"/>
      <c r="B261" s="45"/>
      <c r="C261" s="306" t="s">
        <v>19</v>
      </c>
      <c r="D261" s="306" t="s">
        <v>642</v>
      </c>
      <c r="E261" s="18" t="s">
        <v>19</v>
      </c>
      <c r="F261" s="307">
        <v>2.0880000000000001</v>
      </c>
      <c r="G261" s="39"/>
      <c r="H261" s="45"/>
    </row>
    <row r="262" s="2" customFormat="1" ht="16.8" customHeight="1">
      <c r="A262" s="39"/>
      <c r="B262" s="45"/>
      <c r="C262" s="306" t="s">
        <v>19</v>
      </c>
      <c r="D262" s="306" t="s">
        <v>357</v>
      </c>
      <c r="E262" s="18" t="s">
        <v>19</v>
      </c>
      <c r="F262" s="307">
        <v>0</v>
      </c>
      <c r="G262" s="39"/>
      <c r="H262" s="45"/>
    </row>
    <row r="263" s="2" customFormat="1" ht="16.8" customHeight="1">
      <c r="A263" s="39"/>
      <c r="B263" s="45"/>
      <c r="C263" s="306" t="s">
        <v>19</v>
      </c>
      <c r="D263" s="306" t="s">
        <v>643</v>
      </c>
      <c r="E263" s="18" t="s">
        <v>19</v>
      </c>
      <c r="F263" s="307">
        <v>0.63800000000000001</v>
      </c>
      <c r="G263" s="39"/>
      <c r="H263" s="45"/>
    </row>
    <row r="264" s="2" customFormat="1" ht="16.8" customHeight="1">
      <c r="A264" s="39"/>
      <c r="B264" s="45"/>
      <c r="C264" s="306" t="s">
        <v>125</v>
      </c>
      <c r="D264" s="306" t="s">
        <v>245</v>
      </c>
      <c r="E264" s="18" t="s">
        <v>19</v>
      </c>
      <c r="F264" s="307">
        <v>28.847000000000001</v>
      </c>
      <c r="G264" s="39"/>
      <c r="H264" s="45"/>
    </row>
    <row r="265" s="2" customFormat="1" ht="16.8" customHeight="1">
      <c r="A265" s="39"/>
      <c r="B265" s="45"/>
      <c r="C265" s="308" t="s">
        <v>1668</v>
      </c>
      <c r="D265" s="39"/>
      <c r="E265" s="39"/>
      <c r="F265" s="39"/>
      <c r="G265" s="39"/>
      <c r="H265" s="45"/>
    </row>
    <row r="266" s="2" customFormat="1" ht="16.8" customHeight="1">
      <c r="A266" s="39"/>
      <c r="B266" s="45"/>
      <c r="C266" s="306" t="s">
        <v>636</v>
      </c>
      <c r="D266" s="306" t="s">
        <v>1694</v>
      </c>
      <c r="E266" s="18" t="s">
        <v>290</v>
      </c>
      <c r="F266" s="307">
        <v>28.847000000000001</v>
      </c>
      <c r="G266" s="39"/>
      <c r="H266" s="45"/>
    </row>
    <row r="267" s="2" customFormat="1" ht="16.8" customHeight="1">
      <c r="A267" s="39"/>
      <c r="B267" s="45"/>
      <c r="C267" s="306" t="s">
        <v>630</v>
      </c>
      <c r="D267" s="306" t="s">
        <v>1681</v>
      </c>
      <c r="E267" s="18" t="s">
        <v>290</v>
      </c>
      <c r="F267" s="307">
        <v>492.33800000000002</v>
      </c>
      <c r="G267" s="39"/>
      <c r="H267" s="45"/>
    </row>
    <row r="268" s="2" customFormat="1" ht="16.8" customHeight="1">
      <c r="A268" s="39"/>
      <c r="B268" s="45"/>
      <c r="C268" s="306" t="s">
        <v>744</v>
      </c>
      <c r="D268" s="306" t="s">
        <v>1689</v>
      </c>
      <c r="E268" s="18" t="s">
        <v>290</v>
      </c>
      <c r="F268" s="307">
        <v>50.298999999999999</v>
      </c>
      <c r="G268" s="39"/>
      <c r="H268" s="45"/>
    </row>
    <row r="269" s="2" customFormat="1" ht="16.8" customHeight="1">
      <c r="A269" s="39"/>
      <c r="B269" s="45"/>
      <c r="C269" s="306" t="s">
        <v>654</v>
      </c>
      <c r="D269" s="306" t="s">
        <v>655</v>
      </c>
      <c r="E269" s="18" t="s">
        <v>290</v>
      </c>
      <c r="F269" s="307">
        <v>65.420000000000002</v>
      </c>
      <c r="G269" s="39"/>
      <c r="H269" s="45"/>
    </row>
    <row r="270" s="2" customFormat="1" ht="16.8" customHeight="1">
      <c r="A270" s="39"/>
      <c r="B270" s="45"/>
      <c r="C270" s="302" t="s">
        <v>127</v>
      </c>
      <c r="D270" s="303" t="s">
        <v>19</v>
      </c>
      <c r="E270" s="304" t="s">
        <v>19</v>
      </c>
      <c r="F270" s="305">
        <v>33.258000000000003</v>
      </c>
      <c r="G270" s="39"/>
      <c r="H270" s="45"/>
    </row>
    <row r="271" s="2" customFormat="1" ht="16.8" customHeight="1">
      <c r="A271" s="39"/>
      <c r="B271" s="45"/>
      <c r="C271" s="306" t="s">
        <v>19</v>
      </c>
      <c r="D271" s="306" t="s">
        <v>486</v>
      </c>
      <c r="E271" s="18" t="s">
        <v>19</v>
      </c>
      <c r="F271" s="307">
        <v>0</v>
      </c>
      <c r="G271" s="39"/>
      <c r="H271" s="45"/>
    </row>
    <row r="272" s="2" customFormat="1" ht="16.8" customHeight="1">
      <c r="A272" s="39"/>
      <c r="B272" s="45"/>
      <c r="C272" s="306" t="s">
        <v>19</v>
      </c>
      <c r="D272" s="306" t="s">
        <v>487</v>
      </c>
      <c r="E272" s="18" t="s">
        <v>19</v>
      </c>
      <c r="F272" s="307">
        <v>16.507000000000001</v>
      </c>
      <c r="G272" s="39"/>
      <c r="H272" s="45"/>
    </row>
    <row r="273" s="2" customFormat="1" ht="16.8" customHeight="1">
      <c r="A273" s="39"/>
      <c r="B273" s="45"/>
      <c r="C273" s="306" t="s">
        <v>19</v>
      </c>
      <c r="D273" s="306" t="s">
        <v>488</v>
      </c>
      <c r="E273" s="18" t="s">
        <v>19</v>
      </c>
      <c r="F273" s="307">
        <v>5.6520000000000001</v>
      </c>
      <c r="G273" s="39"/>
      <c r="H273" s="45"/>
    </row>
    <row r="274" s="2" customFormat="1" ht="16.8" customHeight="1">
      <c r="A274" s="39"/>
      <c r="B274" s="45"/>
      <c r="C274" s="306" t="s">
        <v>19</v>
      </c>
      <c r="D274" s="306" t="s">
        <v>489</v>
      </c>
      <c r="E274" s="18" t="s">
        <v>19</v>
      </c>
      <c r="F274" s="307">
        <v>9.1449999999999996</v>
      </c>
      <c r="G274" s="39"/>
      <c r="H274" s="45"/>
    </row>
    <row r="275" s="2" customFormat="1" ht="16.8" customHeight="1">
      <c r="A275" s="39"/>
      <c r="B275" s="45"/>
      <c r="C275" s="306" t="s">
        <v>19</v>
      </c>
      <c r="D275" s="306" t="s">
        <v>490</v>
      </c>
      <c r="E275" s="18" t="s">
        <v>19</v>
      </c>
      <c r="F275" s="307">
        <v>1.954</v>
      </c>
      <c r="G275" s="39"/>
      <c r="H275" s="45"/>
    </row>
    <row r="276" s="2" customFormat="1" ht="16.8" customHeight="1">
      <c r="A276" s="39"/>
      <c r="B276" s="45"/>
      <c r="C276" s="306" t="s">
        <v>127</v>
      </c>
      <c r="D276" s="306" t="s">
        <v>243</v>
      </c>
      <c r="E276" s="18" t="s">
        <v>19</v>
      </c>
      <c r="F276" s="307">
        <v>33.258000000000003</v>
      </c>
      <c r="G276" s="39"/>
      <c r="H276" s="45"/>
    </row>
    <row r="277" s="2" customFormat="1" ht="16.8" customHeight="1">
      <c r="A277" s="39"/>
      <c r="B277" s="45"/>
      <c r="C277" s="308" t="s">
        <v>1668</v>
      </c>
      <c r="D277" s="39"/>
      <c r="E277" s="39"/>
      <c r="F277" s="39"/>
      <c r="G277" s="39"/>
      <c r="H277" s="45"/>
    </row>
    <row r="278" s="2" customFormat="1" ht="16.8" customHeight="1">
      <c r="A278" s="39"/>
      <c r="B278" s="45"/>
      <c r="C278" s="306" t="s">
        <v>481</v>
      </c>
      <c r="D278" s="306" t="s">
        <v>1680</v>
      </c>
      <c r="E278" s="18" t="s">
        <v>290</v>
      </c>
      <c r="F278" s="307">
        <v>349.84100000000001</v>
      </c>
      <c r="G278" s="39"/>
      <c r="H278" s="45"/>
    </row>
    <row r="279" s="2" customFormat="1" ht="16.8" customHeight="1">
      <c r="A279" s="39"/>
      <c r="B279" s="45"/>
      <c r="C279" s="306" t="s">
        <v>461</v>
      </c>
      <c r="D279" s="306" t="s">
        <v>1695</v>
      </c>
      <c r="E279" s="18" t="s">
        <v>290</v>
      </c>
      <c r="F279" s="307">
        <v>152.22800000000001</v>
      </c>
      <c r="G279" s="39"/>
      <c r="H279" s="45"/>
    </row>
    <row r="280" s="2" customFormat="1" ht="16.8" customHeight="1">
      <c r="A280" s="39"/>
      <c r="B280" s="45"/>
      <c r="C280" s="306" t="s">
        <v>442</v>
      </c>
      <c r="D280" s="306" t="s">
        <v>1696</v>
      </c>
      <c r="E280" s="18" t="s">
        <v>290</v>
      </c>
      <c r="F280" s="307">
        <v>69.256</v>
      </c>
      <c r="G280" s="39"/>
      <c r="H280" s="45"/>
    </row>
    <row r="281" s="2" customFormat="1" ht="16.8" customHeight="1">
      <c r="A281" s="39"/>
      <c r="B281" s="45"/>
      <c r="C281" s="306" t="s">
        <v>759</v>
      </c>
      <c r="D281" s="306" t="s">
        <v>1697</v>
      </c>
      <c r="E281" s="18" t="s">
        <v>290</v>
      </c>
      <c r="F281" s="307">
        <v>69.256</v>
      </c>
      <c r="G281" s="39"/>
      <c r="H281" s="45"/>
    </row>
    <row r="282" s="2" customFormat="1" ht="16.8" customHeight="1">
      <c r="A282" s="39"/>
      <c r="B282" s="45"/>
      <c r="C282" s="306" t="s">
        <v>454</v>
      </c>
      <c r="D282" s="306" t="s">
        <v>1684</v>
      </c>
      <c r="E282" s="18" t="s">
        <v>290</v>
      </c>
      <c r="F282" s="307">
        <v>499.28899999999999</v>
      </c>
      <c r="G282" s="39"/>
      <c r="H282" s="45"/>
    </row>
    <row r="283" s="2" customFormat="1" ht="16.8" customHeight="1">
      <c r="A283" s="39"/>
      <c r="B283" s="45"/>
      <c r="C283" s="306" t="s">
        <v>1569</v>
      </c>
      <c r="D283" s="306" t="s">
        <v>1698</v>
      </c>
      <c r="E283" s="18" t="s">
        <v>290</v>
      </c>
      <c r="F283" s="307">
        <v>69.256</v>
      </c>
      <c r="G283" s="39"/>
      <c r="H283" s="45"/>
    </row>
    <row r="284" s="2" customFormat="1" ht="16.8" customHeight="1">
      <c r="A284" s="39"/>
      <c r="B284" s="45"/>
      <c r="C284" s="306" t="s">
        <v>520</v>
      </c>
      <c r="D284" s="306" t="s">
        <v>521</v>
      </c>
      <c r="E284" s="18" t="s">
        <v>290</v>
      </c>
      <c r="F284" s="307">
        <v>88.382999999999996</v>
      </c>
      <c r="G284" s="39"/>
      <c r="H284" s="45"/>
    </row>
    <row r="285" s="2" customFormat="1" ht="16.8" customHeight="1">
      <c r="A285" s="39"/>
      <c r="B285" s="45"/>
      <c r="C285" s="302" t="s">
        <v>129</v>
      </c>
      <c r="D285" s="303" t="s">
        <v>19</v>
      </c>
      <c r="E285" s="304" t="s">
        <v>19</v>
      </c>
      <c r="F285" s="305">
        <v>35.997999999999998</v>
      </c>
      <c r="G285" s="39"/>
      <c r="H285" s="45"/>
    </row>
    <row r="286" s="2" customFormat="1" ht="16.8" customHeight="1">
      <c r="A286" s="39"/>
      <c r="B286" s="45"/>
      <c r="C286" s="306" t="s">
        <v>19</v>
      </c>
      <c r="D286" s="306" t="s">
        <v>534</v>
      </c>
      <c r="E286" s="18" t="s">
        <v>19</v>
      </c>
      <c r="F286" s="307">
        <v>0</v>
      </c>
      <c r="G286" s="39"/>
      <c r="H286" s="45"/>
    </row>
    <row r="287" s="2" customFormat="1" ht="16.8" customHeight="1">
      <c r="A287" s="39"/>
      <c r="B287" s="45"/>
      <c r="C287" s="306" t="s">
        <v>19</v>
      </c>
      <c r="D287" s="306" t="s">
        <v>535</v>
      </c>
      <c r="E287" s="18" t="s">
        <v>19</v>
      </c>
      <c r="F287" s="307">
        <v>29.225000000000001</v>
      </c>
      <c r="G287" s="39"/>
      <c r="H287" s="45"/>
    </row>
    <row r="288" s="2" customFormat="1" ht="16.8" customHeight="1">
      <c r="A288" s="39"/>
      <c r="B288" s="45"/>
      <c r="C288" s="306" t="s">
        <v>19</v>
      </c>
      <c r="D288" s="306" t="s">
        <v>536</v>
      </c>
      <c r="E288" s="18" t="s">
        <v>19</v>
      </c>
      <c r="F288" s="307">
        <v>12.125</v>
      </c>
      <c r="G288" s="39"/>
      <c r="H288" s="45"/>
    </row>
    <row r="289" s="2" customFormat="1" ht="16.8" customHeight="1">
      <c r="A289" s="39"/>
      <c r="B289" s="45"/>
      <c r="C289" s="306" t="s">
        <v>19</v>
      </c>
      <c r="D289" s="306" t="s">
        <v>537</v>
      </c>
      <c r="E289" s="18" t="s">
        <v>19</v>
      </c>
      <c r="F289" s="307">
        <v>-1.6000000000000001</v>
      </c>
      <c r="G289" s="39"/>
      <c r="H289" s="45"/>
    </row>
    <row r="290" s="2" customFormat="1" ht="16.8" customHeight="1">
      <c r="A290" s="39"/>
      <c r="B290" s="45"/>
      <c r="C290" s="306" t="s">
        <v>19</v>
      </c>
      <c r="D290" s="306" t="s">
        <v>538</v>
      </c>
      <c r="E290" s="18" t="s">
        <v>19</v>
      </c>
      <c r="F290" s="307">
        <v>-0.47299999999999998</v>
      </c>
      <c r="G290" s="39"/>
      <c r="H290" s="45"/>
    </row>
    <row r="291" s="2" customFormat="1" ht="16.8" customHeight="1">
      <c r="A291" s="39"/>
      <c r="B291" s="45"/>
      <c r="C291" s="306" t="s">
        <v>19</v>
      </c>
      <c r="D291" s="306" t="s">
        <v>539</v>
      </c>
      <c r="E291" s="18" t="s">
        <v>19</v>
      </c>
      <c r="F291" s="307">
        <v>-3.2789999999999999</v>
      </c>
      <c r="G291" s="39"/>
      <c r="H291" s="45"/>
    </row>
    <row r="292" s="2" customFormat="1" ht="16.8" customHeight="1">
      <c r="A292" s="39"/>
      <c r="B292" s="45"/>
      <c r="C292" s="306" t="s">
        <v>129</v>
      </c>
      <c r="D292" s="306" t="s">
        <v>243</v>
      </c>
      <c r="E292" s="18" t="s">
        <v>19</v>
      </c>
      <c r="F292" s="307">
        <v>35.997999999999998</v>
      </c>
      <c r="G292" s="39"/>
      <c r="H292" s="45"/>
    </row>
    <row r="293" s="2" customFormat="1" ht="16.8" customHeight="1">
      <c r="A293" s="39"/>
      <c r="B293" s="45"/>
      <c r="C293" s="308" t="s">
        <v>1668</v>
      </c>
      <c r="D293" s="39"/>
      <c r="E293" s="39"/>
      <c r="F293" s="39"/>
      <c r="G293" s="39"/>
      <c r="H293" s="45"/>
    </row>
    <row r="294" s="2" customFormat="1" ht="16.8" customHeight="1">
      <c r="A294" s="39"/>
      <c r="B294" s="45"/>
      <c r="C294" s="306" t="s">
        <v>530</v>
      </c>
      <c r="D294" s="306" t="s">
        <v>1686</v>
      </c>
      <c r="E294" s="18" t="s">
        <v>290</v>
      </c>
      <c r="F294" s="307">
        <v>113.45</v>
      </c>
      <c r="G294" s="39"/>
      <c r="H294" s="45"/>
    </row>
    <row r="295" s="2" customFormat="1" ht="16.8" customHeight="1">
      <c r="A295" s="39"/>
      <c r="B295" s="45"/>
      <c r="C295" s="306" t="s">
        <v>461</v>
      </c>
      <c r="D295" s="306" t="s">
        <v>1695</v>
      </c>
      <c r="E295" s="18" t="s">
        <v>290</v>
      </c>
      <c r="F295" s="307">
        <v>152.22800000000001</v>
      </c>
      <c r="G295" s="39"/>
      <c r="H295" s="45"/>
    </row>
    <row r="296" s="2" customFormat="1" ht="16.8" customHeight="1">
      <c r="A296" s="39"/>
      <c r="B296" s="45"/>
      <c r="C296" s="306" t="s">
        <v>442</v>
      </c>
      <c r="D296" s="306" t="s">
        <v>1696</v>
      </c>
      <c r="E296" s="18" t="s">
        <v>290</v>
      </c>
      <c r="F296" s="307">
        <v>69.256</v>
      </c>
      <c r="G296" s="39"/>
      <c r="H296" s="45"/>
    </row>
    <row r="297" s="2" customFormat="1" ht="16.8" customHeight="1">
      <c r="A297" s="39"/>
      <c r="B297" s="45"/>
      <c r="C297" s="306" t="s">
        <v>759</v>
      </c>
      <c r="D297" s="306" t="s">
        <v>1697</v>
      </c>
      <c r="E297" s="18" t="s">
        <v>290</v>
      </c>
      <c r="F297" s="307">
        <v>69.256</v>
      </c>
      <c r="G297" s="39"/>
      <c r="H297" s="45"/>
    </row>
    <row r="298" s="2" customFormat="1" ht="16.8" customHeight="1">
      <c r="A298" s="39"/>
      <c r="B298" s="45"/>
      <c r="C298" s="306" t="s">
        <v>454</v>
      </c>
      <c r="D298" s="306" t="s">
        <v>1684</v>
      </c>
      <c r="E298" s="18" t="s">
        <v>290</v>
      </c>
      <c r="F298" s="307">
        <v>499.28899999999999</v>
      </c>
      <c r="G298" s="39"/>
      <c r="H298" s="45"/>
    </row>
    <row r="299" s="2" customFormat="1" ht="16.8" customHeight="1">
      <c r="A299" s="39"/>
      <c r="B299" s="45"/>
      <c r="C299" s="306" t="s">
        <v>470</v>
      </c>
      <c r="D299" s="306" t="s">
        <v>1699</v>
      </c>
      <c r="E299" s="18" t="s">
        <v>290</v>
      </c>
      <c r="F299" s="307">
        <v>79.042000000000002</v>
      </c>
      <c r="G299" s="39"/>
      <c r="H299" s="45"/>
    </row>
    <row r="300" s="2" customFormat="1" ht="16.8" customHeight="1">
      <c r="A300" s="39"/>
      <c r="B300" s="45"/>
      <c r="C300" s="306" t="s">
        <v>1569</v>
      </c>
      <c r="D300" s="306" t="s">
        <v>1698</v>
      </c>
      <c r="E300" s="18" t="s">
        <v>290</v>
      </c>
      <c r="F300" s="307">
        <v>69.256</v>
      </c>
      <c r="G300" s="39"/>
      <c r="H300" s="45"/>
    </row>
    <row r="301" s="2" customFormat="1" ht="16.8" customHeight="1">
      <c r="A301" s="39"/>
      <c r="B301" s="45"/>
      <c r="C301" s="306" t="s">
        <v>563</v>
      </c>
      <c r="D301" s="306" t="s">
        <v>564</v>
      </c>
      <c r="E301" s="18" t="s">
        <v>290</v>
      </c>
      <c r="F301" s="307">
        <v>72.912000000000006</v>
      </c>
      <c r="G301" s="39"/>
      <c r="H301" s="45"/>
    </row>
    <row r="302" s="2" customFormat="1" ht="16.8" customHeight="1">
      <c r="A302" s="39"/>
      <c r="B302" s="45"/>
      <c r="C302" s="302" t="s">
        <v>131</v>
      </c>
      <c r="D302" s="303" t="s">
        <v>19</v>
      </c>
      <c r="E302" s="304" t="s">
        <v>19</v>
      </c>
      <c r="F302" s="305">
        <v>55.93</v>
      </c>
      <c r="G302" s="39"/>
      <c r="H302" s="45"/>
    </row>
    <row r="303" s="2" customFormat="1" ht="16.8" customHeight="1">
      <c r="A303" s="39"/>
      <c r="B303" s="45"/>
      <c r="C303" s="306" t="s">
        <v>19</v>
      </c>
      <c r="D303" s="306" t="s">
        <v>684</v>
      </c>
      <c r="E303" s="18" t="s">
        <v>19</v>
      </c>
      <c r="F303" s="307">
        <v>0</v>
      </c>
      <c r="G303" s="39"/>
      <c r="H303" s="45"/>
    </row>
    <row r="304" s="2" customFormat="1" ht="16.8" customHeight="1">
      <c r="A304" s="39"/>
      <c r="B304" s="45"/>
      <c r="C304" s="306" t="s">
        <v>19</v>
      </c>
      <c r="D304" s="306" t="s">
        <v>353</v>
      </c>
      <c r="E304" s="18" t="s">
        <v>19</v>
      </c>
      <c r="F304" s="307">
        <v>0</v>
      </c>
      <c r="G304" s="39"/>
      <c r="H304" s="45"/>
    </row>
    <row r="305" s="2" customFormat="1" ht="16.8" customHeight="1">
      <c r="A305" s="39"/>
      <c r="B305" s="45"/>
      <c r="C305" s="306" t="s">
        <v>19</v>
      </c>
      <c r="D305" s="306" t="s">
        <v>685</v>
      </c>
      <c r="E305" s="18" t="s">
        <v>19</v>
      </c>
      <c r="F305" s="307">
        <v>43.340000000000003</v>
      </c>
      <c r="G305" s="39"/>
      <c r="H305" s="45"/>
    </row>
    <row r="306" s="2" customFormat="1" ht="16.8" customHeight="1">
      <c r="A306" s="39"/>
      <c r="B306" s="45"/>
      <c r="C306" s="306" t="s">
        <v>19</v>
      </c>
      <c r="D306" s="306" t="s">
        <v>355</v>
      </c>
      <c r="E306" s="18" t="s">
        <v>19</v>
      </c>
      <c r="F306" s="307">
        <v>0</v>
      </c>
      <c r="G306" s="39"/>
      <c r="H306" s="45"/>
    </row>
    <row r="307" s="2" customFormat="1" ht="16.8" customHeight="1">
      <c r="A307" s="39"/>
      <c r="B307" s="45"/>
      <c r="C307" s="306" t="s">
        <v>19</v>
      </c>
      <c r="D307" s="306" t="s">
        <v>686</v>
      </c>
      <c r="E307" s="18" t="s">
        <v>19</v>
      </c>
      <c r="F307" s="307">
        <v>9.4000000000000004</v>
      </c>
      <c r="G307" s="39"/>
      <c r="H307" s="45"/>
    </row>
    <row r="308" s="2" customFormat="1" ht="16.8" customHeight="1">
      <c r="A308" s="39"/>
      <c r="B308" s="45"/>
      <c r="C308" s="306" t="s">
        <v>19</v>
      </c>
      <c r="D308" s="306" t="s">
        <v>357</v>
      </c>
      <c r="E308" s="18" t="s">
        <v>19</v>
      </c>
      <c r="F308" s="307">
        <v>0</v>
      </c>
      <c r="G308" s="39"/>
      <c r="H308" s="45"/>
    </row>
    <row r="309" s="2" customFormat="1" ht="16.8" customHeight="1">
      <c r="A309" s="39"/>
      <c r="B309" s="45"/>
      <c r="C309" s="306" t="s">
        <v>19</v>
      </c>
      <c r="D309" s="306" t="s">
        <v>365</v>
      </c>
      <c r="E309" s="18" t="s">
        <v>19</v>
      </c>
      <c r="F309" s="307">
        <v>3.1899999999999999</v>
      </c>
      <c r="G309" s="39"/>
      <c r="H309" s="45"/>
    </row>
    <row r="310" s="2" customFormat="1" ht="16.8" customHeight="1">
      <c r="A310" s="39"/>
      <c r="B310" s="45"/>
      <c r="C310" s="306" t="s">
        <v>131</v>
      </c>
      <c r="D310" s="306" t="s">
        <v>243</v>
      </c>
      <c r="E310" s="18" t="s">
        <v>19</v>
      </c>
      <c r="F310" s="307">
        <v>55.93</v>
      </c>
      <c r="G310" s="39"/>
      <c r="H310" s="45"/>
    </row>
    <row r="311" s="2" customFormat="1" ht="16.8" customHeight="1">
      <c r="A311" s="39"/>
      <c r="B311" s="45"/>
      <c r="C311" s="308" t="s">
        <v>1668</v>
      </c>
      <c r="D311" s="39"/>
      <c r="E311" s="39"/>
      <c r="F311" s="39"/>
      <c r="G311" s="39"/>
      <c r="H311" s="45"/>
    </row>
    <row r="312" s="2" customFormat="1" ht="16.8" customHeight="1">
      <c r="A312" s="39"/>
      <c r="B312" s="45"/>
      <c r="C312" s="306" t="s">
        <v>660</v>
      </c>
      <c r="D312" s="306" t="s">
        <v>1687</v>
      </c>
      <c r="E312" s="18" t="s">
        <v>326</v>
      </c>
      <c r="F312" s="307">
        <v>475.32999999999998</v>
      </c>
      <c r="G312" s="39"/>
      <c r="H312" s="45"/>
    </row>
    <row r="313" s="2" customFormat="1" ht="16.8" customHeight="1">
      <c r="A313" s="39"/>
      <c r="B313" s="45"/>
      <c r="C313" s="306" t="s">
        <v>718</v>
      </c>
      <c r="D313" s="306" t="s">
        <v>719</v>
      </c>
      <c r="E313" s="18" t="s">
        <v>326</v>
      </c>
      <c r="F313" s="307">
        <v>216.018</v>
      </c>
      <c r="G313" s="39"/>
      <c r="H313" s="45"/>
    </row>
    <row r="314" s="2" customFormat="1" ht="16.8" customHeight="1">
      <c r="A314" s="39"/>
      <c r="B314" s="45"/>
      <c r="C314" s="306" t="s">
        <v>711</v>
      </c>
      <c r="D314" s="306" t="s">
        <v>712</v>
      </c>
      <c r="E314" s="18" t="s">
        <v>326</v>
      </c>
      <c r="F314" s="307">
        <v>124.437</v>
      </c>
      <c r="G314" s="39"/>
      <c r="H314" s="45"/>
    </row>
    <row r="315" s="2" customFormat="1" ht="16.8" customHeight="1">
      <c r="A315" s="39"/>
      <c r="B315" s="45"/>
      <c r="C315" s="302" t="s">
        <v>133</v>
      </c>
      <c r="D315" s="303" t="s">
        <v>19</v>
      </c>
      <c r="E315" s="304" t="s">
        <v>19</v>
      </c>
      <c r="F315" s="305">
        <v>83.569999999999993</v>
      </c>
      <c r="G315" s="39"/>
      <c r="H315" s="45"/>
    </row>
    <row r="316" s="2" customFormat="1" ht="16.8" customHeight="1">
      <c r="A316" s="39"/>
      <c r="B316" s="45"/>
      <c r="C316" s="306" t="s">
        <v>19</v>
      </c>
      <c r="D316" s="306" t="s">
        <v>687</v>
      </c>
      <c r="E316" s="18" t="s">
        <v>19</v>
      </c>
      <c r="F316" s="307">
        <v>0</v>
      </c>
      <c r="G316" s="39"/>
      <c r="H316" s="45"/>
    </row>
    <row r="317" s="2" customFormat="1" ht="16.8" customHeight="1">
      <c r="A317" s="39"/>
      <c r="B317" s="45"/>
      <c r="C317" s="306" t="s">
        <v>19</v>
      </c>
      <c r="D317" s="306" t="s">
        <v>353</v>
      </c>
      <c r="E317" s="18" t="s">
        <v>19</v>
      </c>
      <c r="F317" s="307">
        <v>0</v>
      </c>
      <c r="G317" s="39"/>
      <c r="H317" s="45"/>
    </row>
    <row r="318" s="2" customFormat="1" ht="16.8" customHeight="1">
      <c r="A318" s="39"/>
      <c r="B318" s="45"/>
      <c r="C318" s="306" t="s">
        <v>19</v>
      </c>
      <c r="D318" s="306" t="s">
        <v>685</v>
      </c>
      <c r="E318" s="18" t="s">
        <v>19</v>
      </c>
      <c r="F318" s="307">
        <v>43.340000000000003</v>
      </c>
      <c r="G318" s="39"/>
      <c r="H318" s="45"/>
    </row>
    <row r="319" s="2" customFormat="1" ht="16.8" customHeight="1">
      <c r="A319" s="39"/>
      <c r="B319" s="45"/>
      <c r="C319" s="306" t="s">
        <v>19</v>
      </c>
      <c r="D319" s="306" t="s">
        <v>688</v>
      </c>
      <c r="E319" s="18" t="s">
        <v>19</v>
      </c>
      <c r="F319" s="307">
        <v>27.640000000000001</v>
      </c>
      <c r="G319" s="39"/>
      <c r="H319" s="45"/>
    </row>
    <row r="320" s="2" customFormat="1" ht="16.8" customHeight="1">
      <c r="A320" s="39"/>
      <c r="B320" s="45"/>
      <c r="C320" s="306" t="s">
        <v>19</v>
      </c>
      <c r="D320" s="306" t="s">
        <v>355</v>
      </c>
      <c r="E320" s="18" t="s">
        <v>19</v>
      </c>
      <c r="F320" s="307">
        <v>0</v>
      </c>
      <c r="G320" s="39"/>
      <c r="H320" s="45"/>
    </row>
    <row r="321" s="2" customFormat="1" ht="16.8" customHeight="1">
      <c r="A321" s="39"/>
      <c r="B321" s="45"/>
      <c r="C321" s="306" t="s">
        <v>19</v>
      </c>
      <c r="D321" s="306" t="s">
        <v>686</v>
      </c>
      <c r="E321" s="18" t="s">
        <v>19</v>
      </c>
      <c r="F321" s="307">
        <v>9.4000000000000004</v>
      </c>
      <c r="G321" s="39"/>
      <c r="H321" s="45"/>
    </row>
    <row r="322" s="2" customFormat="1" ht="16.8" customHeight="1">
      <c r="A322" s="39"/>
      <c r="B322" s="45"/>
      <c r="C322" s="306" t="s">
        <v>19</v>
      </c>
      <c r="D322" s="306" t="s">
        <v>357</v>
      </c>
      <c r="E322" s="18" t="s">
        <v>19</v>
      </c>
      <c r="F322" s="307">
        <v>0</v>
      </c>
      <c r="G322" s="39"/>
      <c r="H322" s="45"/>
    </row>
    <row r="323" s="2" customFormat="1" ht="16.8" customHeight="1">
      <c r="A323" s="39"/>
      <c r="B323" s="45"/>
      <c r="C323" s="306" t="s">
        <v>19</v>
      </c>
      <c r="D323" s="306" t="s">
        <v>365</v>
      </c>
      <c r="E323" s="18" t="s">
        <v>19</v>
      </c>
      <c r="F323" s="307">
        <v>3.1899999999999999</v>
      </c>
      <c r="G323" s="39"/>
      <c r="H323" s="45"/>
    </row>
    <row r="324" s="2" customFormat="1" ht="16.8" customHeight="1">
      <c r="A324" s="39"/>
      <c r="B324" s="45"/>
      <c r="C324" s="306" t="s">
        <v>133</v>
      </c>
      <c r="D324" s="306" t="s">
        <v>243</v>
      </c>
      <c r="E324" s="18" t="s">
        <v>19</v>
      </c>
      <c r="F324" s="307">
        <v>83.569999999999993</v>
      </c>
      <c r="G324" s="39"/>
      <c r="H324" s="45"/>
    </row>
    <row r="325" s="2" customFormat="1" ht="16.8" customHeight="1">
      <c r="A325" s="39"/>
      <c r="B325" s="45"/>
      <c r="C325" s="308" t="s">
        <v>1668</v>
      </c>
      <c r="D325" s="39"/>
      <c r="E325" s="39"/>
      <c r="F325" s="39"/>
      <c r="G325" s="39"/>
      <c r="H325" s="45"/>
    </row>
    <row r="326" s="2" customFormat="1" ht="16.8" customHeight="1">
      <c r="A326" s="39"/>
      <c r="B326" s="45"/>
      <c r="C326" s="306" t="s">
        <v>660</v>
      </c>
      <c r="D326" s="306" t="s">
        <v>1687</v>
      </c>
      <c r="E326" s="18" t="s">
        <v>326</v>
      </c>
      <c r="F326" s="307">
        <v>475.32999999999998</v>
      </c>
      <c r="G326" s="39"/>
      <c r="H326" s="45"/>
    </row>
    <row r="327" s="2" customFormat="1" ht="16.8" customHeight="1">
      <c r="A327" s="39"/>
      <c r="B327" s="45"/>
      <c r="C327" s="306" t="s">
        <v>718</v>
      </c>
      <c r="D327" s="306" t="s">
        <v>719</v>
      </c>
      <c r="E327" s="18" t="s">
        <v>326</v>
      </c>
      <c r="F327" s="307">
        <v>216.018</v>
      </c>
      <c r="G327" s="39"/>
      <c r="H327" s="45"/>
    </row>
    <row r="328" s="2" customFormat="1" ht="16.8" customHeight="1">
      <c r="A328" s="39"/>
      <c r="B328" s="45"/>
      <c r="C328" s="302" t="s">
        <v>135</v>
      </c>
      <c r="D328" s="303" t="s">
        <v>19</v>
      </c>
      <c r="E328" s="304" t="s">
        <v>19</v>
      </c>
      <c r="F328" s="305">
        <v>128.59999999999999</v>
      </c>
      <c r="G328" s="39"/>
      <c r="H328" s="45"/>
    </row>
    <row r="329" s="2" customFormat="1" ht="16.8" customHeight="1">
      <c r="A329" s="39"/>
      <c r="B329" s="45"/>
      <c r="C329" s="306" t="s">
        <v>19</v>
      </c>
      <c r="D329" s="306" t="s">
        <v>353</v>
      </c>
      <c r="E329" s="18" t="s">
        <v>19</v>
      </c>
      <c r="F329" s="307">
        <v>0</v>
      </c>
      <c r="G329" s="39"/>
      <c r="H329" s="45"/>
    </row>
    <row r="330" s="2" customFormat="1" ht="16.8" customHeight="1">
      <c r="A330" s="39"/>
      <c r="B330" s="45"/>
      <c r="C330" s="306" t="s">
        <v>19</v>
      </c>
      <c r="D330" s="306" t="s">
        <v>1154</v>
      </c>
      <c r="E330" s="18" t="s">
        <v>19</v>
      </c>
      <c r="F330" s="307">
        <v>50.799999999999997</v>
      </c>
      <c r="G330" s="39"/>
      <c r="H330" s="45"/>
    </row>
    <row r="331" s="2" customFormat="1" ht="16.8" customHeight="1">
      <c r="A331" s="39"/>
      <c r="B331" s="45"/>
      <c r="C331" s="306" t="s">
        <v>19</v>
      </c>
      <c r="D331" s="306" t="s">
        <v>1155</v>
      </c>
      <c r="E331" s="18" t="s">
        <v>19</v>
      </c>
      <c r="F331" s="307">
        <v>41</v>
      </c>
      <c r="G331" s="39"/>
      <c r="H331" s="45"/>
    </row>
    <row r="332" s="2" customFormat="1" ht="16.8" customHeight="1">
      <c r="A332" s="39"/>
      <c r="B332" s="45"/>
      <c r="C332" s="306" t="s">
        <v>19</v>
      </c>
      <c r="D332" s="306" t="s">
        <v>1156</v>
      </c>
      <c r="E332" s="18" t="s">
        <v>19</v>
      </c>
      <c r="F332" s="307">
        <v>36.799999999999997</v>
      </c>
      <c r="G332" s="39"/>
      <c r="H332" s="45"/>
    </row>
    <row r="333" s="2" customFormat="1" ht="16.8" customHeight="1">
      <c r="A333" s="39"/>
      <c r="B333" s="45"/>
      <c r="C333" s="306" t="s">
        <v>135</v>
      </c>
      <c r="D333" s="306" t="s">
        <v>245</v>
      </c>
      <c r="E333" s="18" t="s">
        <v>19</v>
      </c>
      <c r="F333" s="307">
        <v>128.59999999999999</v>
      </c>
      <c r="G333" s="39"/>
      <c r="H333" s="45"/>
    </row>
    <row r="334" s="2" customFormat="1" ht="16.8" customHeight="1">
      <c r="A334" s="39"/>
      <c r="B334" s="45"/>
      <c r="C334" s="308" t="s">
        <v>1668</v>
      </c>
      <c r="D334" s="39"/>
      <c r="E334" s="39"/>
      <c r="F334" s="39"/>
      <c r="G334" s="39"/>
      <c r="H334" s="45"/>
    </row>
    <row r="335" s="2" customFormat="1" ht="16.8" customHeight="1">
      <c r="A335" s="39"/>
      <c r="B335" s="45"/>
      <c r="C335" s="306" t="s">
        <v>1149</v>
      </c>
      <c r="D335" s="306" t="s">
        <v>1700</v>
      </c>
      <c r="E335" s="18" t="s">
        <v>326</v>
      </c>
      <c r="F335" s="307">
        <v>128.59999999999999</v>
      </c>
      <c r="G335" s="39"/>
      <c r="H335" s="45"/>
    </row>
    <row r="336" s="2" customFormat="1" ht="16.8" customHeight="1">
      <c r="A336" s="39"/>
      <c r="B336" s="45"/>
      <c r="C336" s="306" t="s">
        <v>1158</v>
      </c>
      <c r="D336" s="306" t="s">
        <v>1159</v>
      </c>
      <c r="E336" s="18" t="s">
        <v>915</v>
      </c>
      <c r="F336" s="307">
        <v>17.378</v>
      </c>
      <c r="G336" s="39"/>
      <c r="H336" s="45"/>
    </row>
    <row r="337" s="2" customFormat="1" ht="16.8" customHeight="1">
      <c r="A337" s="39"/>
      <c r="B337" s="45"/>
      <c r="C337" s="302" t="s">
        <v>137</v>
      </c>
      <c r="D337" s="303" t="s">
        <v>19</v>
      </c>
      <c r="E337" s="304" t="s">
        <v>19</v>
      </c>
      <c r="F337" s="305">
        <v>3.6829999999999998</v>
      </c>
      <c r="G337" s="39"/>
      <c r="H337" s="45"/>
    </row>
    <row r="338" s="2" customFormat="1" ht="16.8" customHeight="1">
      <c r="A338" s="39"/>
      <c r="B338" s="45"/>
      <c r="C338" s="306" t="s">
        <v>19</v>
      </c>
      <c r="D338" s="306" t="s">
        <v>1550</v>
      </c>
      <c r="E338" s="18" t="s">
        <v>19</v>
      </c>
      <c r="F338" s="307">
        <v>0</v>
      </c>
      <c r="G338" s="39"/>
      <c r="H338" s="45"/>
    </row>
    <row r="339" s="2" customFormat="1" ht="16.8" customHeight="1">
      <c r="A339" s="39"/>
      <c r="B339" s="45"/>
      <c r="C339" s="306" t="s">
        <v>19</v>
      </c>
      <c r="D339" s="306" t="s">
        <v>1551</v>
      </c>
      <c r="E339" s="18" t="s">
        <v>19</v>
      </c>
      <c r="F339" s="307">
        <v>1.2290000000000001</v>
      </c>
      <c r="G339" s="39"/>
      <c r="H339" s="45"/>
    </row>
    <row r="340" s="2" customFormat="1" ht="16.8" customHeight="1">
      <c r="A340" s="39"/>
      <c r="B340" s="45"/>
      <c r="C340" s="306" t="s">
        <v>19</v>
      </c>
      <c r="D340" s="306" t="s">
        <v>1552</v>
      </c>
      <c r="E340" s="18" t="s">
        <v>19</v>
      </c>
      <c r="F340" s="307">
        <v>0.78000000000000003</v>
      </c>
      <c r="G340" s="39"/>
      <c r="H340" s="45"/>
    </row>
    <row r="341" s="2" customFormat="1" ht="16.8" customHeight="1">
      <c r="A341" s="39"/>
      <c r="B341" s="45"/>
      <c r="C341" s="306" t="s">
        <v>19</v>
      </c>
      <c r="D341" s="306" t="s">
        <v>1553</v>
      </c>
      <c r="E341" s="18" t="s">
        <v>19</v>
      </c>
      <c r="F341" s="307">
        <v>0</v>
      </c>
      <c r="G341" s="39"/>
      <c r="H341" s="45"/>
    </row>
    <row r="342" s="2" customFormat="1" ht="16.8" customHeight="1">
      <c r="A342" s="39"/>
      <c r="B342" s="45"/>
      <c r="C342" s="306" t="s">
        <v>19</v>
      </c>
      <c r="D342" s="306" t="s">
        <v>1554</v>
      </c>
      <c r="E342" s="18" t="s">
        <v>19</v>
      </c>
      <c r="F342" s="307">
        <v>1.6739999999999999</v>
      </c>
      <c r="G342" s="39"/>
      <c r="H342" s="45"/>
    </row>
    <row r="343" s="2" customFormat="1" ht="16.8" customHeight="1">
      <c r="A343" s="39"/>
      <c r="B343" s="45"/>
      <c r="C343" s="306" t="s">
        <v>137</v>
      </c>
      <c r="D343" s="306" t="s">
        <v>243</v>
      </c>
      <c r="E343" s="18" t="s">
        <v>19</v>
      </c>
      <c r="F343" s="307">
        <v>3.6829999999999998</v>
      </c>
      <c r="G343" s="39"/>
      <c r="H343" s="45"/>
    </row>
    <row r="344" s="2" customFormat="1" ht="16.8" customHeight="1">
      <c r="A344" s="39"/>
      <c r="B344" s="45"/>
      <c r="C344" s="308" t="s">
        <v>1668</v>
      </c>
      <c r="D344" s="39"/>
      <c r="E344" s="39"/>
      <c r="F344" s="39"/>
      <c r="G344" s="39"/>
      <c r="H344" s="45"/>
    </row>
    <row r="345" s="2" customFormat="1" ht="16.8" customHeight="1">
      <c r="A345" s="39"/>
      <c r="B345" s="45"/>
      <c r="C345" s="306" t="s">
        <v>1546</v>
      </c>
      <c r="D345" s="306" t="s">
        <v>1701</v>
      </c>
      <c r="E345" s="18" t="s">
        <v>290</v>
      </c>
      <c r="F345" s="307">
        <v>3.6829999999999998</v>
      </c>
      <c r="G345" s="39"/>
      <c r="H345" s="45"/>
    </row>
    <row r="346" s="2" customFormat="1" ht="16.8" customHeight="1">
      <c r="A346" s="39"/>
      <c r="B346" s="45"/>
      <c r="C346" s="306" t="s">
        <v>1540</v>
      </c>
      <c r="D346" s="306" t="s">
        <v>1702</v>
      </c>
      <c r="E346" s="18" t="s">
        <v>290</v>
      </c>
      <c r="F346" s="307">
        <v>676.81500000000005</v>
      </c>
      <c r="G346" s="39"/>
      <c r="H346" s="45"/>
    </row>
    <row r="347" s="2" customFormat="1" ht="16.8" customHeight="1">
      <c r="A347" s="39"/>
      <c r="B347" s="45"/>
      <c r="C347" s="302" t="s">
        <v>139</v>
      </c>
      <c r="D347" s="303" t="s">
        <v>19</v>
      </c>
      <c r="E347" s="304" t="s">
        <v>19</v>
      </c>
      <c r="F347" s="305">
        <v>673.13199999999995</v>
      </c>
      <c r="G347" s="39"/>
      <c r="H347" s="45"/>
    </row>
    <row r="348" s="2" customFormat="1" ht="16.8" customHeight="1">
      <c r="A348" s="39"/>
      <c r="B348" s="45"/>
      <c r="C348" s="306" t="s">
        <v>19</v>
      </c>
      <c r="D348" s="306" t="s">
        <v>797</v>
      </c>
      <c r="E348" s="18" t="s">
        <v>19</v>
      </c>
      <c r="F348" s="307">
        <v>330.77999999999997</v>
      </c>
      <c r="G348" s="39"/>
      <c r="H348" s="45"/>
    </row>
    <row r="349" s="2" customFormat="1" ht="16.8" customHeight="1">
      <c r="A349" s="39"/>
      <c r="B349" s="45"/>
      <c r="C349" s="306" t="s">
        <v>19</v>
      </c>
      <c r="D349" s="306" t="s">
        <v>798</v>
      </c>
      <c r="E349" s="18" t="s">
        <v>19</v>
      </c>
      <c r="F349" s="307">
        <v>187.96000000000001</v>
      </c>
      <c r="G349" s="39"/>
      <c r="H349" s="45"/>
    </row>
    <row r="350" s="2" customFormat="1" ht="16.8" customHeight="1">
      <c r="A350" s="39"/>
      <c r="B350" s="45"/>
      <c r="C350" s="306" t="s">
        <v>19</v>
      </c>
      <c r="D350" s="306" t="s">
        <v>799</v>
      </c>
      <c r="E350" s="18" t="s">
        <v>19</v>
      </c>
      <c r="F350" s="307">
        <v>28.981999999999999</v>
      </c>
      <c r="G350" s="39"/>
      <c r="H350" s="45"/>
    </row>
    <row r="351" s="2" customFormat="1" ht="16.8" customHeight="1">
      <c r="A351" s="39"/>
      <c r="B351" s="45"/>
      <c r="C351" s="306" t="s">
        <v>19</v>
      </c>
      <c r="D351" s="306" t="s">
        <v>800</v>
      </c>
      <c r="E351" s="18" t="s">
        <v>19</v>
      </c>
      <c r="F351" s="307">
        <v>13.69</v>
      </c>
      <c r="G351" s="39"/>
      <c r="H351" s="45"/>
    </row>
    <row r="352" s="2" customFormat="1" ht="16.8" customHeight="1">
      <c r="A352" s="39"/>
      <c r="B352" s="45"/>
      <c r="C352" s="306" t="s">
        <v>19</v>
      </c>
      <c r="D352" s="306" t="s">
        <v>801</v>
      </c>
      <c r="E352" s="18" t="s">
        <v>19</v>
      </c>
      <c r="F352" s="307">
        <v>33.240000000000002</v>
      </c>
      <c r="G352" s="39"/>
      <c r="H352" s="45"/>
    </row>
    <row r="353" s="2" customFormat="1" ht="16.8" customHeight="1">
      <c r="A353" s="39"/>
      <c r="B353" s="45"/>
      <c r="C353" s="306" t="s">
        <v>19</v>
      </c>
      <c r="D353" s="306" t="s">
        <v>802</v>
      </c>
      <c r="E353" s="18" t="s">
        <v>19</v>
      </c>
      <c r="F353" s="307">
        <v>26</v>
      </c>
      <c r="G353" s="39"/>
      <c r="H353" s="45"/>
    </row>
    <row r="354" s="2" customFormat="1" ht="16.8" customHeight="1">
      <c r="A354" s="39"/>
      <c r="B354" s="45"/>
      <c r="C354" s="306" t="s">
        <v>19</v>
      </c>
      <c r="D354" s="306" t="s">
        <v>803</v>
      </c>
      <c r="E354" s="18" t="s">
        <v>19</v>
      </c>
      <c r="F354" s="307">
        <v>42.119999999999997</v>
      </c>
      <c r="G354" s="39"/>
      <c r="H354" s="45"/>
    </row>
    <row r="355" s="2" customFormat="1" ht="16.8" customHeight="1">
      <c r="A355" s="39"/>
      <c r="B355" s="45"/>
      <c r="C355" s="306" t="s">
        <v>19</v>
      </c>
      <c r="D355" s="306" t="s">
        <v>804</v>
      </c>
      <c r="E355" s="18" t="s">
        <v>19</v>
      </c>
      <c r="F355" s="307">
        <v>10.359999999999999</v>
      </c>
      <c r="G355" s="39"/>
      <c r="H355" s="45"/>
    </row>
    <row r="356" s="2" customFormat="1" ht="16.8" customHeight="1">
      <c r="A356" s="39"/>
      <c r="B356" s="45"/>
      <c r="C356" s="306" t="s">
        <v>139</v>
      </c>
      <c r="D356" s="306" t="s">
        <v>245</v>
      </c>
      <c r="E356" s="18" t="s">
        <v>19</v>
      </c>
      <c r="F356" s="307">
        <v>673.13199999999995</v>
      </c>
      <c r="G356" s="39"/>
      <c r="H356" s="45"/>
    </row>
    <row r="357" s="2" customFormat="1" ht="16.8" customHeight="1">
      <c r="A357" s="39"/>
      <c r="B357" s="45"/>
      <c r="C357" s="308" t="s">
        <v>1668</v>
      </c>
      <c r="D357" s="39"/>
      <c r="E357" s="39"/>
      <c r="F357" s="39"/>
      <c r="G357" s="39"/>
      <c r="H357" s="45"/>
    </row>
    <row r="358" s="2" customFormat="1" ht="16.8" customHeight="1">
      <c r="A358" s="39"/>
      <c r="B358" s="45"/>
      <c r="C358" s="306" t="s">
        <v>792</v>
      </c>
      <c r="D358" s="306" t="s">
        <v>1703</v>
      </c>
      <c r="E358" s="18" t="s">
        <v>290</v>
      </c>
      <c r="F358" s="307">
        <v>673.13199999999995</v>
      </c>
      <c r="G358" s="39"/>
      <c r="H358" s="45"/>
    </row>
    <row r="359" s="2" customFormat="1" ht="16.8" customHeight="1">
      <c r="A359" s="39"/>
      <c r="B359" s="45"/>
      <c r="C359" s="306" t="s">
        <v>1540</v>
      </c>
      <c r="D359" s="306" t="s">
        <v>1702</v>
      </c>
      <c r="E359" s="18" t="s">
        <v>290</v>
      </c>
      <c r="F359" s="307">
        <v>676.81500000000005</v>
      </c>
      <c r="G359" s="39"/>
      <c r="H359" s="45"/>
    </row>
    <row r="360" s="2" customFormat="1" ht="16.8" customHeight="1">
      <c r="A360" s="39"/>
      <c r="B360" s="45"/>
      <c r="C360" s="306" t="s">
        <v>806</v>
      </c>
      <c r="D360" s="306" t="s">
        <v>1704</v>
      </c>
      <c r="E360" s="18" t="s">
        <v>290</v>
      </c>
      <c r="F360" s="307">
        <v>2019.396</v>
      </c>
      <c r="G360" s="39"/>
      <c r="H360" s="45"/>
    </row>
    <row r="361" s="2" customFormat="1" ht="16.8" customHeight="1">
      <c r="A361" s="39"/>
      <c r="B361" s="45"/>
      <c r="C361" s="306" t="s">
        <v>813</v>
      </c>
      <c r="D361" s="306" t="s">
        <v>1705</v>
      </c>
      <c r="E361" s="18" t="s">
        <v>290</v>
      </c>
      <c r="F361" s="307">
        <v>673.13199999999995</v>
      </c>
      <c r="G361" s="39"/>
      <c r="H361" s="45"/>
    </row>
    <row r="362" s="2" customFormat="1" ht="16.8" customHeight="1">
      <c r="A362" s="39"/>
      <c r="B362" s="45"/>
      <c r="C362" s="302" t="s">
        <v>141</v>
      </c>
      <c r="D362" s="303" t="s">
        <v>19</v>
      </c>
      <c r="E362" s="304" t="s">
        <v>19</v>
      </c>
      <c r="F362" s="305">
        <v>7.7789999999999999</v>
      </c>
      <c r="G362" s="39"/>
      <c r="H362" s="45"/>
    </row>
    <row r="363" s="2" customFormat="1" ht="16.8" customHeight="1">
      <c r="A363" s="39"/>
      <c r="B363" s="45"/>
      <c r="C363" s="306" t="s">
        <v>19</v>
      </c>
      <c r="D363" s="306" t="s">
        <v>412</v>
      </c>
      <c r="E363" s="18" t="s">
        <v>19</v>
      </c>
      <c r="F363" s="307">
        <v>0</v>
      </c>
      <c r="G363" s="39"/>
      <c r="H363" s="45"/>
    </row>
    <row r="364" s="2" customFormat="1" ht="16.8" customHeight="1">
      <c r="A364" s="39"/>
      <c r="B364" s="45"/>
      <c r="C364" s="306" t="s">
        <v>19</v>
      </c>
      <c r="D364" s="306" t="s">
        <v>413</v>
      </c>
      <c r="E364" s="18" t="s">
        <v>19</v>
      </c>
      <c r="F364" s="307">
        <v>7.7789999999999999</v>
      </c>
      <c r="G364" s="39"/>
      <c r="H364" s="45"/>
    </row>
    <row r="365" s="2" customFormat="1" ht="16.8" customHeight="1">
      <c r="A365" s="39"/>
      <c r="B365" s="45"/>
      <c r="C365" s="306" t="s">
        <v>141</v>
      </c>
      <c r="D365" s="306" t="s">
        <v>243</v>
      </c>
      <c r="E365" s="18" t="s">
        <v>19</v>
      </c>
      <c r="F365" s="307">
        <v>7.7789999999999999</v>
      </c>
      <c r="G365" s="39"/>
      <c r="H365" s="45"/>
    </row>
    <row r="366" s="2" customFormat="1" ht="16.8" customHeight="1">
      <c r="A366" s="39"/>
      <c r="B366" s="45"/>
      <c r="C366" s="308" t="s">
        <v>1668</v>
      </c>
      <c r="D366" s="39"/>
      <c r="E366" s="39"/>
      <c r="F366" s="39"/>
      <c r="G366" s="39"/>
      <c r="H366" s="45"/>
    </row>
    <row r="367" s="2" customFormat="1" ht="16.8" customHeight="1">
      <c r="A367" s="39"/>
      <c r="B367" s="45"/>
      <c r="C367" s="306" t="s">
        <v>407</v>
      </c>
      <c r="D367" s="306" t="s">
        <v>1706</v>
      </c>
      <c r="E367" s="18" t="s">
        <v>230</v>
      </c>
      <c r="F367" s="307">
        <v>7.7789999999999999</v>
      </c>
      <c r="G367" s="39"/>
      <c r="H367" s="45"/>
    </row>
    <row r="368" s="2" customFormat="1" ht="16.8" customHeight="1">
      <c r="A368" s="39"/>
      <c r="B368" s="45"/>
      <c r="C368" s="306" t="s">
        <v>415</v>
      </c>
      <c r="D368" s="306" t="s">
        <v>1707</v>
      </c>
      <c r="E368" s="18" t="s">
        <v>230</v>
      </c>
      <c r="F368" s="307">
        <v>7.7789999999999999</v>
      </c>
      <c r="G368" s="39"/>
      <c r="H368" s="45"/>
    </row>
    <row r="369" s="2" customFormat="1" ht="16.8" customHeight="1">
      <c r="A369" s="39"/>
      <c r="B369" s="45"/>
      <c r="C369" s="306" t="s">
        <v>421</v>
      </c>
      <c r="D369" s="306" t="s">
        <v>1708</v>
      </c>
      <c r="E369" s="18" t="s">
        <v>230</v>
      </c>
      <c r="F369" s="307">
        <v>7.7789999999999999</v>
      </c>
      <c r="G369" s="39"/>
      <c r="H369" s="45"/>
    </row>
    <row r="370" s="2" customFormat="1" ht="16.8" customHeight="1">
      <c r="A370" s="39"/>
      <c r="B370" s="45"/>
      <c r="C370" s="302" t="s">
        <v>143</v>
      </c>
      <c r="D370" s="303" t="s">
        <v>19</v>
      </c>
      <c r="E370" s="304" t="s">
        <v>19</v>
      </c>
      <c r="F370" s="305">
        <v>15.557</v>
      </c>
      <c r="G370" s="39"/>
      <c r="H370" s="45"/>
    </row>
    <row r="371" s="2" customFormat="1" ht="16.8" customHeight="1">
      <c r="A371" s="39"/>
      <c r="B371" s="45"/>
      <c r="C371" s="306" t="s">
        <v>19</v>
      </c>
      <c r="D371" s="306" t="s">
        <v>294</v>
      </c>
      <c r="E371" s="18" t="s">
        <v>19</v>
      </c>
      <c r="F371" s="307">
        <v>0</v>
      </c>
      <c r="G371" s="39"/>
      <c r="H371" s="45"/>
    </row>
    <row r="372" s="2" customFormat="1" ht="16.8" customHeight="1">
      <c r="A372" s="39"/>
      <c r="B372" s="45"/>
      <c r="C372" s="306" t="s">
        <v>19</v>
      </c>
      <c r="D372" s="306" t="s">
        <v>295</v>
      </c>
      <c r="E372" s="18" t="s">
        <v>19</v>
      </c>
      <c r="F372" s="307">
        <v>15.557</v>
      </c>
      <c r="G372" s="39"/>
      <c r="H372" s="45"/>
    </row>
    <row r="373" s="2" customFormat="1" ht="16.8" customHeight="1">
      <c r="A373" s="39"/>
      <c r="B373" s="45"/>
      <c r="C373" s="306" t="s">
        <v>143</v>
      </c>
      <c r="D373" s="306" t="s">
        <v>243</v>
      </c>
      <c r="E373" s="18" t="s">
        <v>19</v>
      </c>
      <c r="F373" s="307">
        <v>15.557</v>
      </c>
      <c r="G373" s="39"/>
      <c r="H373" s="45"/>
    </row>
    <row r="374" s="2" customFormat="1" ht="16.8" customHeight="1">
      <c r="A374" s="39"/>
      <c r="B374" s="45"/>
      <c r="C374" s="308" t="s">
        <v>1668</v>
      </c>
      <c r="D374" s="39"/>
      <c r="E374" s="39"/>
      <c r="F374" s="39"/>
      <c r="G374" s="39"/>
      <c r="H374" s="45"/>
    </row>
    <row r="375" s="2" customFormat="1" ht="16.8" customHeight="1">
      <c r="A375" s="39"/>
      <c r="B375" s="45"/>
      <c r="C375" s="306" t="s">
        <v>288</v>
      </c>
      <c r="D375" s="306" t="s">
        <v>1709</v>
      </c>
      <c r="E375" s="18" t="s">
        <v>290</v>
      </c>
      <c r="F375" s="307">
        <v>15.557</v>
      </c>
      <c r="G375" s="39"/>
      <c r="H375" s="45"/>
    </row>
    <row r="376" s="2" customFormat="1" ht="16.8" customHeight="1">
      <c r="A376" s="39"/>
      <c r="B376" s="45"/>
      <c r="C376" s="306" t="s">
        <v>297</v>
      </c>
      <c r="D376" s="306" t="s">
        <v>298</v>
      </c>
      <c r="E376" s="18" t="s">
        <v>258</v>
      </c>
      <c r="F376" s="307">
        <v>2.1779999999999999</v>
      </c>
      <c r="G376" s="39"/>
      <c r="H376" s="45"/>
    </row>
    <row r="377" s="2" customFormat="1" ht="16.8" customHeight="1">
      <c r="A377" s="39"/>
      <c r="B377" s="45"/>
      <c r="C377" s="302" t="s">
        <v>145</v>
      </c>
      <c r="D377" s="303" t="s">
        <v>19</v>
      </c>
      <c r="E377" s="304" t="s">
        <v>19</v>
      </c>
      <c r="F377" s="305">
        <v>26.966000000000001</v>
      </c>
      <c r="G377" s="39"/>
      <c r="H377" s="45"/>
    </row>
    <row r="378" s="2" customFormat="1" ht="16.8" customHeight="1">
      <c r="A378" s="39"/>
      <c r="B378" s="45"/>
      <c r="C378" s="306" t="s">
        <v>19</v>
      </c>
      <c r="D378" s="306" t="s">
        <v>253</v>
      </c>
      <c r="E378" s="18" t="s">
        <v>19</v>
      </c>
      <c r="F378" s="307">
        <v>0</v>
      </c>
      <c r="G378" s="39"/>
      <c r="H378" s="45"/>
    </row>
    <row r="379" s="2" customFormat="1" ht="16.8" customHeight="1">
      <c r="A379" s="39"/>
      <c r="B379" s="45"/>
      <c r="C379" s="306" t="s">
        <v>19</v>
      </c>
      <c r="D379" s="306" t="s">
        <v>254</v>
      </c>
      <c r="E379" s="18" t="s">
        <v>19</v>
      </c>
      <c r="F379" s="307">
        <v>26.966000000000001</v>
      </c>
      <c r="G379" s="39"/>
      <c r="H379" s="45"/>
    </row>
    <row r="380" s="2" customFormat="1" ht="16.8" customHeight="1">
      <c r="A380" s="39"/>
      <c r="B380" s="45"/>
      <c r="C380" s="306" t="s">
        <v>145</v>
      </c>
      <c r="D380" s="306" t="s">
        <v>243</v>
      </c>
      <c r="E380" s="18" t="s">
        <v>19</v>
      </c>
      <c r="F380" s="307">
        <v>26.966000000000001</v>
      </c>
      <c r="G380" s="39"/>
      <c r="H380" s="45"/>
    </row>
    <row r="381" s="2" customFormat="1" ht="16.8" customHeight="1">
      <c r="A381" s="39"/>
      <c r="B381" s="45"/>
      <c r="C381" s="308" t="s">
        <v>1668</v>
      </c>
      <c r="D381" s="39"/>
      <c r="E381" s="39"/>
      <c r="F381" s="39"/>
      <c r="G381" s="39"/>
      <c r="H381" s="45"/>
    </row>
    <row r="382" s="2" customFormat="1" ht="16.8" customHeight="1">
      <c r="A382" s="39"/>
      <c r="B382" s="45"/>
      <c r="C382" s="306" t="s">
        <v>247</v>
      </c>
      <c r="D382" s="306" t="s">
        <v>1710</v>
      </c>
      <c r="E382" s="18" t="s">
        <v>230</v>
      </c>
      <c r="F382" s="307">
        <v>26.966000000000001</v>
      </c>
      <c r="G382" s="39"/>
      <c r="H382" s="45"/>
    </row>
    <row r="383" s="2" customFormat="1" ht="16.8" customHeight="1">
      <c r="A383" s="39"/>
      <c r="B383" s="45"/>
      <c r="C383" s="306" t="s">
        <v>256</v>
      </c>
      <c r="D383" s="306" t="s">
        <v>257</v>
      </c>
      <c r="E383" s="18" t="s">
        <v>258</v>
      </c>
      <c r="F383" s="307">
        <v>58.247</v>
      </c>
      <c r="G383" s="39"/>
      <c r="H383" s="45"/>
    </row>
    <row r="384" s="2" customFormat="1" ht="16.8" customHeight="1">
      <c r="A384" s="39"/>
      <c r="B384" s="45"/>
      <c r="C384" s="302" t="s">
        <v>147</v>
      </c>
      <c r="D384" s="303" t="s">
        <v>19</v>
      </c>
      <c r="E384" s="304" t="s">
        <v>19</v>
      </c>
      <c r="F384" s="305">
        <v>103.715</v>
      </c>
      <c r="G384" s="39"/>
      <c r="H384" s="45"/>
    </row>
    <row r="385" s="2" customFormat="1" ht="16.8" customHeight="1">
      <c r="A385" s="39"/>
      <c r="B385" s="45"/>
      <c r="C385" s="306" t="s">
        <v>19</v>
      </c>
      <c r="D385" s="306" t="s">
        <v>239</v>
      </c>
      <c r="E385" s="18" t="s">
        <v>19</v>
      </c>
      <c r="F385" s="307">
        <v>0</v>
      </c>
      <c r="G385" s="39"/>
      <c r="H385" s="45"/>
    </row>
    <row r="386" s="2" customFormat="1" ht="16.8" customHeight="1">
      <c r="A386" s="39"/>
      <c r="B386" s="45"/>
      <c r="C386" s="306" t="s">
        <v>149</v>
      </c>
      <c r="D386" s="306" t="s">
        <v>240</v>
      </c>
      <c r="E386" s="18" t="s">
        <v>19</v>
      </c>
      <c r="F386" s="307">
        <v>62.805</v>
      </c>
      <c r="G386" s="39"/>
      <c r="H386" s="45"/>
    </row>
    <row r="387" s="2" customFormat="1" ht="16.8" customHeight="1">
      <c r="A387" s="39"/>
      <c r="B387" s="45"/>
      <c r="C387" s="306" t="s">
        <v>19</v>
      </c>
      <c r="D387" s="306" t="s">
        <v>241</v>
      </c>
      <c r="E387" s="18" t="s">
        <v>19</v>
      </c>
      <c r="F387" s="307">
        <v>0</v>
      </c>
      <c r="G387" s="39"/>
      <c r="H387" s="45"/>
    </row>
    <row r="388" s="2" customFormat="1" ht="16.8" customHeight="1">
      <c r="A388" s="39"/>
      <c r="B388" s="45"/>
      <c r="C388" s="306" t="s">
        <v>151</v>
      </c>
      <c r="D388" s="306" t="s">
        <v>242</v>
      </c>
      <c r="E388" s="18" t="s">
        <v>19</v>
      </c>
      <c r="F388" s="307">
        <v>40.909999999999997</v>
      </c>
      <c r="G388" s="39"/>
      <c r="H388" s="45"/>
    </row>
    <row r="389" s="2" customFormat="1" ht="16.8" customHeight="1">
      <c r="A389" s="39"/>
      <c r="B389" s="45"/>
      <c r="C389" s="306" t="s">
        <v>147</v>
      </c>
      <c r="D389" s="306" t="s">
        <v>243</v>
      </c>
      <c r="E389" s="18" t="s">
        <v>19</v>
      </c>
      <c r="F389" s="307">
        <v>103.715</v>
      </c>
      <c r="G389" s="39"/>
      <c r="H389" s="45"/>
    </row>
    <row r="390" s="2" customFormat="1" ht="16.8" customHeight="1">
      <c r="A390" s="39"/>
      <c r="B390" s="45"/>
      <c r="C390" s="308" t="s">
        <v>1668</v>
      </c>
      <c r="D390" s="39"/>
      <c r="E390" s="39"/>
      <c r="F390" s="39"/>
      <c r="G390" s="39"/>
      <c r="H390" s="45"/>
    </row>
    <row r="391" s="2" customFormat="1" ht="16.8" customHeight="1">
      <c r="A391" s="39"/>
      <c r="B391" s="45"/>
      <c r="C391" s="306" t="s">
        <v>228</v>
      </c>
      <c r="D391" s="306" t="s">
        <v>1711</v>
      </c>
      <c r="E391" s="18" t="s">
        <v>230</v>
      </c>
      <c r="F391" s="307">
        <v>70.007999999999996</v>
      </c>
      <c r="G391" s="39"/>
      <c r="H391" s="45"/>
    </row>
    <row r="392" s="2" customFormat="1" ht="16.8" customHeight="1">
      <c r="A392" s="39"/>
      <c r="B392" s="45"/>
      <c r="C392" s="306" t="s">
        <v>247</v>
      </c>
      <c r="D392" s="306" t="s">
        <v>1710</v>
      </c>
      <c r="E392" s="18" t="s">
        <v>230</v>
      </c>
      <c r="F392" s="307">
        <v>26.966000000000001</v>
      </c>
      <c r="G392" s="39"/>
      <c r="H392" s="45"/>
    </row>
    <row r="393" s="2" customFormat="1" ht="16.8" customHeight="1">
      <c r="A393" s="39"/>
      <c r="B393" s="45"/>
      <c r="C393" s="306" t="s">
        <v>288</v>
      </c>
      <c r="D393" s="306" t="s">
        <v>1709</v>
      </c>
      <c r="E393" s="18" t="s">
        <v>290</v>
      </c>
      <c r="F393" s="307">
        <v>15.557</v>
      </c>
      <c r="G393" s="39"/>
      <c r="H393" s="45"/>
    </row>
    <row r="394" s="2" customFormat="1" ht="16.8" customHeight="1">
      <c r="A394" s="39"/>
      <c r="B394" s="45"/>
      <c r="C394" s="306" t="s">
        <v>302</v>
      </c>
      <c r="D394" s="306" t="s">
        <v>1712</v>
      </c>
      <c r="E394" s="18" t="s">
        <v>290</v>
      </c>
      <c r="F394" s="307">
        <v>197.059</v>
      </c>
      <c r="G394" s="39"/>
      <c r="H394" s="45"/>
    </row>
    <row r="395" s="2" customFormat="1" ht="16.8" customHeight="1">
      <c r="A395" s="39"/>
      <c r="B395" s="45"/>
      <c r="C395" s="306" t="s">
        <v>316</v>
      </c>
      <c r="D395" s="306" t="s">
        <v>317</v>
      </c>
      <c r="E395" s="18" t="s">
        <v>230</v>
      </c>
      <c r="F395" s="307">
        <v>20.224</v>
      </c>
      <c r="G395" s="39"/>
      <c r="H395" s="45"/>
    </row>
    <row r="396" s="2" customFormat="1" ht="16.8" customHeight="1">
      <c r="A396" s="39"/>
      <c r="B396" s="45"/>
      <c r="C396" s="306" t="s">
        <v>324</v>
      </c>
      <c r="D396" s="306" t="s">
        <v>1713</v>
      </c>
      <c r="E396" s="18" t="s">
        <v>326</v>
      </c>
      <c r="F396" s="307">
        <v>103.715</v>
      </c>
      <c r="G396" s="39"/>
      <c r="H396" s="45"/>
    </row>
    <row r="397" s="2" customFormat="1" ht="16.8" customHeight="1">
      <c r="A397" s="39"/>
      <c r="B397" s="45"/>
      <c r="C397" s="306" t="s">
        <v>333</v>
      </c>
      <c r="D397" s="306" t="s">
        <v>1714</v>
      </c>
      <c r="E397" s="18" t="s">
        <v>290</v>
      </c>
      <c r="F397" s="307">
        <v>197.059</v>
      </c>
      <c r="G397" s="39"/>
      <c r="H397" s="45"/>
    </row>
    <row r="398" s="2" customFormat="1" ht="16.8" customHeight="1">
      <c r="A398" s="39"/>
      <c r="B398" s="45"/>
      <c r="C398" s="306" t="s">
        <v>461</v>
      </c>
      <c r="D398" s="306" t="s">
        <v>1695</v>
      </c>
      <c r="E398" s="18" t="s">
        <v>290</v>
      </c>
      <c r="F398" s="307">
        <v>152.22800000000001</v>
      </c>
      <c r="G398" s="39"/>
      <c r="H398" s="45"/>
    </row>
    <row r="399" s="2" customFormat="1" ht="16.8" customHeight="1">
      <c r="A399" s="39"/>
      <c r="B399" s="45"/>
      <c r="C399" s="306" t="s">
        <v>407</v>
      </c>
      <c r="D399" s="306" t="s">
        <v>1706</v>
      </c>
      <c r="E399" s="18" t="s">
        <v>230</v>
      </c>
      <c r="F399" s="307">
        <v>7.7789999999999999</v>
      </c>
      <c r="G399" s="39"/>
      <c r="H399" s="45"/>
    </row>
    <row r="400" s="2" customFormat="1" ht="16.8" customHeight="1">
      <c r="A400" s="39"/>
      <c r="B400" s="45"/>
      <c r="C400" s="306" t="s">
        <v>782</v>
      </c>
      <c r="D400" s="306" t="s">
        <v>1715</v>
      </c>
      <c r="E400" s="18" t="s">
        <v>290</v>
      </c>
      <c r="F400" s="307">
        <v>51.857999999999997</v>
      </c>
      <c r="G400" s="39"/>
      <c r="H400" s="45"/>
    </row>
    <row r="401" s="2" customFormat="1" ht="16.8" customHeight="1">
      <c r="A401" s="39"/>
      <c r="B401" s="45"/>
      <c r="C401" s="306" t="s">
        <v>893</v>
      </c>
      <c r="D401" s="306" t="s">
        <v>1716</v>
      </c>
      <c r="E401" s="18" t="s">
        <v>290</v>
      </c>
      <c r="F401" s="307">
        <v>114.087</v>
      </c>
      <c r="G401" s="39"/>
      <c r="H401" s="45"/>
    </row>
    <row r="402" s="2" customFormat="1" ht="16.8" customHeight="1">
      <c r="A402" s="39"/>
      <c r="B402" s="45"/>
      <c r="C402" s="306" t="s">
        <v>900</v>
      </c>
      <c r="D402" s="306" t="s">
        <v>1717</v>
      </c>
      <c r="E402" s="18" t="s">
        <v>326</v>
      </c>
      <c r="F402" s="307">
        <v>103.715</v>
      </c>
      <c r="G402" s="39"/>
      <c r="H402" s="45"/>
    </row>
    <row r="403" s="2" customFormat="1" ht="16.8" customHeight="1">
      <c r="A403" s="39"/>
      <c r="B403" s="45"/>
      <c r="C403" s="306" t="s">
        <v>905</v>
      </c>
      <c r="D403" s="306" t="s">
        <v>1718</v>
      </c>
      <c r="E403" s="18" t="s">
        <v>290</v>
      </c>
      <c r="F403" s="307">
        <v>124.458</v>
      </c>
      <c r="G403" s="39"/>
      <c r="H403" s="45"/>
    </row>
    <row r="404" s="2" customFormat="1" ht="16.8" customHeight="1">
      <c r="A404" s="39"/>
      <c r="B404" s="45"/>
      <c r="C404" s="306" t="s">
        <v>1138</v>
      </c>
      <c r="D404" s="306" t="s">
        <v>1719</v>
      </c>
      <c r="E404" s="18" t="s">
        <v>326</v>
      </c>
      <c r="F404" s="307">
        <v>103.715</v>
      </c>
      <c r="G404" s="39"/>
      <c r="H404" s="45"/>
    </row>
    <row r="405" s="2" customFormat="1" ht="16.8" customHeight="1">
      <c r="A405" s="39"/>
      <c r="B405" s="45"/>
      <c r="C405" s="306" t="s">
        <v>821</v>
      </c>
      <c r="D405" s="306" t="s">
        <v>1720</v>
      </c>
      <c r="E405" s="18" t="s">
        <v>290</v>
      </c>
      <c r="F405" s="307">
        <v>93.343999999999994</v>
      </c>
      <c r="G405" s="39"/>
      <c r="H405" s="45"/>
    </row>
    <row r="406" s="2" customFormat="1" ht="16.8" customHeight="1">
      <c r="A406" s="39"/>
      <c r="B406" s="45"/>
      <c r="C406" s="306" t="s">
        <v>913</v>
      </c>
      <c r="D406" s="306" t="s">
        <v>914</v>
      </c>
      <c r="E406" s="18" t="s">
        <v>915</v>
      </c>
      <c r="F406" s="307">
        <v>248.916</v>
      </c>
      <c r="G406" s="39"/>
      <c r="H406" s="45"/>
    </row>
    <row r="407" s="2" customFormat="1" ht="16.8" customHeight="1">
      <c r="A407" s="39"/>
      <c r="B407" s="45"/>
      <c r="C407" s="306" t="s">
        <v>1143</v>
      </c>
      <c r="D407" s="306" t="s">
        <v>1144</v>
      </c>
      <c r="E407" s="18" t="s">
        <v>915</v>
      </c>
      <c r="F407" s="307">
        <v>98.775999999999996</v>
      </c>
      <c r="G407" s="39"/>
      <c r="H407" s="45"/>
    </row>
    <row r="408" s="2" customFormat="1" ht="16.8" customHeight="1">
      <c r="A408" s="39"/>
      <c r="B408" s="45"/>
      <c r="C408" s="306" t="s">
        <v>310</v>
      </c>
      <c r="D408" s="306" t="s">
        <v>311</v>
      </c>
      <c r="E408" s="18" t="s">
        <v>290</v>
      </c>
      <c r="F408" s="307">
        <v>236.47</v>
      </c>
      <c r="G408" s="39"/>
      <c r="H408" s="45"/>
    </row>
    <row r="409" s="2" customFormat="1" ht="16.8" customHeight="1">
      <c r="A409" s="39"/>
      <c r="B409" s="45"/>
      <c r="C409" s="302" t="s">
        <v>149</v>
      </c>
      <c r="D409" s="303" t="s">
        <v>19</v>
      </c>
      <c r="E409" s="304" t="s">
        <v>19</v>
      </c>
      <c r="F409" s="305">
        <v>62.805</v>
      </c>
      <c r="G409" s="39"/>
      <c r="H409" s="45"/>
    </row>
    <row r="410" s="2" customFormat="1" ht="16.8" customHeight="1">
      <c r="A410" s="39"/>
      <c r="B410" s="45"/>
      <c r="C410" s="306" t="s">
        <v>19</v>
      </c>
      <c r="D410" s="306" t="s">
        <v>239</v>
      </c>
      <c r="E410" s="18" t="s">
        <v>19</v>
      </c>
      <c r="F410" s="307">
        <v>0</v>
      </c>
      <c r="G410" s="39"/>
      <c r="H410" s="45"/>
    </row>
    <row r="411" s="2" customFormat="1" ht="16.8" customHeight="1">
      <c r="A411" s="39"/>
      <c r="B411" s="45"/>
      <c r="C411" s="306" t="s">
        <v>149</v>
      </c>
      <c r="D411" s="306" t="s">
        <v>240</v>
      </c>
      <c r="E411" s="18" t="s">
        <v>19</v>
      </c>
      <c r="F411" s="307">
        <v>62.805</v>
      </c>
      <c r="G411" s="39"/>
      <c r="H411" s="45"/>
    </row>
    <row r="412" s="2" customFormat="1" ht="16.8" customHeight="1">
      <c r="A412" s="39"/>
      <c r="B412" s="45"/>
      <c r="C412" s="308" t="s">
        <v>1668</v>
      </c>
      <c r="D412" s="39"/>
      <c r="E412" s="39"/>
      <c r="F412" s="39"/>
      <c r="G412" s="39"/>
      <c r="H412" s="45"/>
    </row>
    <row r="413" s="2" customFormat="1" ht="16.8" customHeight="1">
      <c r="A413" s="39"/>
      <c r="B413" s="45"/>
      <c r="C413" s="306" t="s">
        <v>228</v>
      </c>
      <c r="D413" s="306" t="s">
        <v>1711</v>
      </c>
      <c r="E413" s="18" t="s">
        <v>230</v>
      </c>
      <c r="F413" s="307">
        <v>70.007999999999996</v>
      </c>
      <c r="G413" s="39"/>
      <c r="H413" s="45"/>
    </row>
    <row r="414" s="2" customFormat="1" ht="16.8" customHeight="1">
      <c r="A414" s="39"/>
      <c r="B414" s="45"/>
      <c r="C414" s="306" t="s">
        <v>470</v>
      </c>
      <c r="D414" s="306" t="s">
        <v>1699</v>
      </c>
      <c r="E414" s="18" t="s">
        <v>290</v>
      </c>
      <c r="F414" s="307">
        <v>79.042000000000002</v>
      </c>
      <c r="G414" s="39"/>
      <c r="H414" s="45"/>
    </row>
    <row r="415" s="2" customFormat="1" ht="16.8" customHeight="1">
      <c r="A415" s="39"/>
      <c r="B415" s="45"/>
      <c r="C415" s="306" t="s">
        <v>1091</v>
      </c>
      <c r="D415" s="306" t="s">
        <v>1721</v>
      </c>
      <c r="E415" s="18" t="s">
        <v>290</v>
      </c>
      <c r="F415" s="307">
        <v>82.971999999999994</v>
      </c>
      <c r="G415" s="39"/>
      <c r="H415" s="45"/>
    </row>
    <row r="416" s="2" customFormat="1" ht="16.8" customHeight="1">
      <c r="A416" s="39"/>
      <c r="B416" s="45"/>
      <c r="C416" s="306" t="s">
        <v>520</v>
      </c>
      <c r="D416" s="306" t="s">
        <v>521</v>
      </c>
      <c r="E416" s="18" t="s">
        <v>290</v>
      </c>
      <c r="F416" s="307">
        <v>88.382999999999996</v>
      </c>
      <c r="G416" s="39"/>
      <c r="H416" s="45"/>
    </row>
    <row r="417" s="2" customFormat="1" ht="16.8" customHeight="1">
      <c r="A417" s="39"/>
      <c r="B417" s="45"/>
      <c r="C417" s="302" t="s">
        <v>151</v>
      </c>
      <c r="D417" s="303" t="s">
        <v>19</v>
      </c>
      <c r="E417" s="304" t="s">
        <v>19</v>
      </c>
      <c r="F417" s="305">
        <v>40.909999999999997</v>
      </c>
      <c r="G417" s="39"/>
      <c r="H417" s="45"/>
    </row>
    <row r="418" s="2" customFormat="1" ht="16.8" customHeight="1">
      <c r="A418" s="39"/>
      <c r="B418" s="45"/>
      <c r="C418" s="306" t="s">
        <v>19</v>
      </c>
      <c r="D418" s="306" t="s">
        <v>241</v>
      </c>
      <c r="E418" s="18" t="s">
        <v>19</v>
      </c>
      <c r="F418" s="307">
        <v>0</v>
      </c>
      <c r="G418" s="39"/>
      <c r="H418" s="45"/>
    </row>
    <row r="419" s="2" customFormat="1" ht="16.8" customHeight="1">
      <c r="A419" s="39"/>
      <c r="B419" s="45"/>
      <c r="C419" s="306" t="s">
        <v>151</v>
      </c>
      <c r="D419" s="306" t="s">
        <v>242</v>
      </c>
      <c r="E419" s="18" t="s">
        <v>19</v>
      </c>
      <c r="F419" s="307">
        <v>40.909999999999997</v>
      </c>
      <c r="G419" s="39"/>
      <c r="H419" s="45"/>
    </row>
    <row r="420" s="2" customFormat="1" ht="16.8" customHeight="1">
      <c r="A420" s="39"/>
      <c r="B420" s="45"/>
      <c r="C420" s="308" t="s">
        <v>1668</v>
      </c>
      <c r="D420" s="39"/>
      <c r="E420" s="39"/>
      <c r="F420" s="39"/>
      <c r="G420" s="39"/>
      <c r="H420" s="45"/>
    </row>
    <row r="421" s="2" customFormat="1" ht="16.8" customHeight="1">
      <c r="A421" s="39"/>
      <c r="B421" s="45"/>
      <c r="C421" s="306" t="s">
        <v>228</v>
      </c>
      <c r="D421" s="306" t="s">
        <v>1711</v>
      </c>
      <c r="E421" s="18" t="s">
        <v>230</v>
      </c>
      <c r="F421" s="307">
        <v>70.007999999999996</v>
      </c>
      <c r="G421" s="39"/>
      <c r="H421" s="45"/>
    </row>
    <row r="422" s="2" customFormat="1" ht="16.8" customHeight="1">
      <c r="A422" s="39"/>
      <c r="B422" s="45"/>
      <c r="C422" s="306" t="s">
        <v>1091</v>
      </c>
      <c r="D422" s="306" t="s">
        <v>1721</v>
      </c>
      <c r="E422" s="18" t="s">
        <v>290</v>
      </c>
      <c r="F422" s="307">
        <v>82.971999999999994</v>
      </c>
      <c r="G422" s="39"/>
      <c r="H422" s="45"/>
    </row>
    <row r="423" s="2" customFormat="1" ht="16.8" customHeight="1">
      <c r="A423" s="39"/>
      <c r="B423" s="45"/>
      <c r="C423" s="306" t="s">
        <v>563</v>
      </c>
      <c r="D423" s="306" t="s">
        <v>564</v>
      </c>
      <c r="E423" s="18" t="s">
        <v>290</v>
      </c>
      <c r="F423" s="307">
        <v>72.912000000000006</v>
      </c>
      <c r="G423" s="39"/>
      <c r="H423" s="45"/>
    </row>
    <row r="424" s="2" customFormat="1" ht="16.8" customHeight="1">
      <c r="A424" s="39"/>
      <c r="B424" s="45"/>
      <c r="C424" s="302" t="s">
        <v>153</v>
      </c>
      <c r="D424" s="303" t="s">
        <v>19</v>
      </c>
      <c r="E424" s="304" t="s">
        <v>19</v>
      </c>
      <c r="F424" s="305">
        <v>3.4860000000000002</v>
      </c>
      <c r="G424" s="39"/>
      <c r="H424" s="45"/>
    </row>
    <row r="425" s="2" customFormat="1" ht="16.8" customHeight="1">
      <c r="A425" s="39"/>
      <c r="B425" s="45"/>
      <c r="C425" s="306" t="s">
        <v>19</v>
      </c>
      <c r="D425" s="306" t="s">
        <v>1722</v>
      </c>
      <c r="E425" s="18" t="s">
        <v>19</v>
      </c>
      <c r="F425" s="307">
        <v>0</v>
      </c>
      <c r="G425" s="39"/>
      <c r="H425" s="45"/>
    </row>
    <row r="426" s="2" customFormat="1" ht="16.8" customHeight="1">
      <c r="A426" s="39"/>
      <c r="B426" s="45"/>
      <c r="C426" s="306" t="s">
        <v>19</v>
      </c>
      <c r="D426" s="306" t="s">
        <v>1723</v>
      </c>
      <c r="E426" s="18" t="s">
        <v>19</v>
      </c>
      <c r="F426" s="307">
        <v>0.59999999999999998</v>
      </c>
      <c r="G426" s="39"/>
      <c r="H426" s="45"/>
    </row>
    <row r="427" s="2" customFormat="1" ht="16.8" customHeight="1">
      <c r="A427" s="39"/>
      <c r="B427" s="45"/>
      <c r="C427" s="306" t="s">
        <v>19</v>
      </c>
      <c r="D427" s="306" t="s">
        <v>1724</v>
      </c>
      <c r="E427" s="18" t="s">
        <v>19</v>
      </c>
      <c r="F427" s="307">
        <v>0</v>
      </c>
      <c r="G427" s="39"/>
      <c r="H427" s="45"/>
    </row>
    <row r="428" s="2" customFormat="1" ht="16.8" customHeight="1">
      <c r="A428" s="39"/>
      <c r="B428" s="45"/>
      <c r="C428" s="306" t="s">
        <v>19</v>
      </c>
      <c r="D428" s="306" t="s">
        <v>1725</v>
      </c>
      <c r="E428" s="18" t="s">
        <v>19</v>
      </c>
      <c r="F428" s="307">
        <v>1.26</v>
      </c>
      <c r="G428" s="39"/>
      <c r="H428" s="45"/>
    </row>
    <row r="429" s="2" customFormat="1" ht="16.8" customHeight="1">
      <c r="A429" s="39"/>
      <c r="B429" s="45"/>
      <c r="C429" s="306" t="s">
        <v>19</v>
      </c>
      <c r="D429" s="306" t="s">
        <v>1726</v>
      </c>
      <c r="E429" s="18" t="s">
        <v>19</v>
      </c>
      <c r="F429" s="307">
        <v>0</v>
      </c>
      <c r="G429" s="39"/>
      <c r="H429" s="45"/>
    </row>
    <row r="430" s="2" customFormat="1" ht="16.8" customHeight="1">
      <c r="A430" s="39"/>
      <c r="B430" s="45"/>
      <c r="C430" s="306" t="s">
        <v>19</v>
      </c>
      <c r="D430" s="306" t="s">
        <v>1727</v>
      </c>
      <c r="E430" s="18" t="s">
        <v>19</v>
      </c>
      <c r="F430" s="307">
        <v>1.0560000000000001</v>
      </c>
      <c r="G430" s="39"/>
      <c r="H430" s="45"/>
    </row>
    <row r="431" s="2" customFormat="1" ht="16.8" customHeight="1">
      <c r="A431" s="39"/>
      <c r="B431" s="45"/>
      <c r="C431" s="306" t="s">
        <v>19</v>
      </c>
      <c r="D431" s="306" t="s">
        <v>1728</v>
      </c>
      <c r="E431" s="18" t="s">
        <v>19</v>
      </c>
      <c r="F431" s="307">
        <v>0</v>
      </c>
      <c r="G431" s="39"/>
      <c r="H431" s="45"/>
    </row>
    <row r="432" s="2" customFormat="1" ht="16.8" customHeight="1">
      <c r="A432" s="39"/>
      <c r="B432" s="45"/>
      <c r="C432" s="306" t="s">
        <v>19</v>
      </c>
      <c r="D432" s="306" t="s">
        <v>1729</v>
      </c>
      <c r="E432" s="18" t="s">
        <v>19</v>
      </c>
      <c r="F432" s="307">
        <v>0.56999999999999995</v>
      </c>
      <c r="G432" s="39"/>
      <c r="H432" s="45"/>
    </row>
    <row r="433" s="2" customFormat="1" ht="16.8" customHeight="1">
      <c r="A433" s="39"/>
      <c r="B433" s="45"/>
      <c r="C433" s="306" t="s">
        <v>153</v>
      </c>
      <c r="D433" s="306" t="s">
        <v>245</v>
      </c>
      <c r="E433" s="18" t="s">
        <v>19</v>
      </c>
      <c r="F433" s="307">
        <v>3.4860000000000002</v>
      </c>
      <c r="G433" s="39"/>
      <c r="H433" s="45"/>
    </row>
    <row r="434" s="2" customFormat="1" ht="16.8" customHeight="1">
      <c r="A434" s="39"/>
      <c r="B434" s="45"/>
      <c r="C434" s="308" t="s">
        <v>1668</v>
      </c>
      <c r="D434" s="39"/>
      <c r="E434" s="39"/>
      <c r="F434" s="39"/>
      <c r="G434" s="39"/>
      <c r="H434" s="45"/>
    </row>
    <row r="435" s="2" customFormat="1" ht="16.8" customHeight="1">
      <c r="A435" s="39"/>
      <c r="B435" s="45"/>
      <c r="C435" s="306" t="s">
        <v>447</v>
      </c>
      <c r="D435" s="306" t="s">
        <v>1730</v>
      </c>
      <c r="E435" s="18" t="s">
        <v>290</v>
      </c>
      <c r="F435" s="307">
        <v>200.52600000000001</v>
      </c>
      <c r="G435" s="39"/>
      <c r="H435" s="45"/>
    </row>
    <row r="436" s="2" customFormat="1" ht="16.8" customHeight="1">
      <c r="A436" s="39"/>
      <c r="B436" s="45"/>
      <c r="C436" s="302" t="s">
        <v>155</v>
      </c>
      <c r="D436" s="303" t="s">
        <v>19</v>
      </c>
      <c r="E436" s="304" t="s">
        <v>19</v>
      </c>
      <c r="F436" s="305">
        <v>92.997</v>
      </c>
      <c r="G436" s="39"/>
      <c r="H436" s="45"/>
    </row>
    <row r="437" s="2" customFormat="1" ht="16.8" customHeight="1">
      <c r="A437" s="39"/>
      <c r="B437" s="45"/>
      <c r="C437" s="306" t="s">
        <v>19</v>
      </c>
      <c r="D437" s="306" t="s">
        <v>1731</v>
      </c>
      <c r="E437" s="18" t="s">
        <v>19</v>
      </c>
      <c r="F437" s="307">
        <v>0</v>
      </c>
      <c r="G437" s="39"/>
      <c r="H437" s="45"/>
    </row>
    <row r="438" s="2" customFormat="1" ht="16.8" customHeight="1">
      <c r="A438" s="39"/>
      <c r="B438" s="45"/>
      <c r="C438" s="306" t="s">
        <v>19</v>
      </c>
      <c r="D438" s="306" t="s">
        <v>1732</v>
      </c>
      <c r="E438" s="18" t="s">
        <v>19</v>
      </c>
      <c r="F438" s="307">
        <v>43.200000000000003</v>
      </c>
      <c r="G438" s="39"/>
      <c r="H438" s="45"/>
    </row>
    <row r="439" s="2" customFormat="1" ht="16.8" customHeight="1">
      <c r="A439" s="39"/>
      <c r="B439" s="45"/>
      <c r="C439" s="306" t="s">
        <v>19</v>
      </c>
      <c r="D439" s="306" t="s">
        <v>1733</v>
      </c>
      <c r="E439" s="18" t="s">
        <v>19</v>
      </c>
      <c r="F439" s="307">
        <v>0</v>
      </c>
      <c r="G439" s="39"/>
      <c r="H439" s="45"/>
    </row>
    <row r="440" s="2" customFormat="1" ht="16.8" customHeight="1">
      <c r="A440" s="39"/>
      <c r="B440" s="45"/>
      <c r="C440" s="306" t="s">
        <v>19</v>
      </c>
      <c r="D440" s="306" t="s">
        <v>1734</v>
      </c>
      <c r="E440" s="18" t="s">
        <v>19</v>
      </c>
      <c r="F440" s="307">
        <v>4.2300000000000004</v>
      </c>
      <c r="G440" s="39"/>
      <c r="H440" s="45"/>
    </row>
    <row r="441" s="2" customFormat="1" ht="16.8" customHeight="1">
      <c r="A441" s="39"/>
      <c r="B441" s="45"/>
      <c r="C441" s="306" t="s">
        <v>19</v>
      </c>
      <c r="D441" s="306" t="s">
        <v>1735</v>
      </c>
      <c r="E441" s="18" t="s">
        <v>19</v>
      </c>
      <c r="F441" s="307">
        <v>0</v>
      </c>
      <c r="G441" s="39"/>
      <c r="H441" s="45"/>
    </row>
    <row r="442" s="2" customFormat="1" ht="16.8" customHeight="1">
      <c r="A442" s="39"/>
      <c r="B442" s="45"/>
      <c r="C442" s="306" t="s">
        <v>19</v>
      </c>
      <c r="D442" s="306" t="s">
        <v>1736</v>
      </c>
      <c r="E442" s="18" t="s">
        <v>19</v>
      </c>
      <c r="F442" s="307">
        <v>1.692</v>
      </c>
      <c r="G442" s="39"/>
      <c r="H442" s="45"/>
    </row>
    <row r="443" s="2" customFormat="1" ht="16.8" customHeight="1">
      <c r="A443" s="39"/>
      <c r="B443" s="45"/>
      <c r="C443" s="306" t="s">
        <v>19</v>
      </c>
      <c r="D443" s="306" t="s">
        <v>1737</v>
      </c>
      <c r="E443" s="18" t="s">
        <v>19</v>
      </c>
      <c r="F443" s="307">
        <v>0</v>
      </c>
      <c r="G443" s="39"/>
      <c r="H443" s="45"/>
    </row>
    <row r="444" s="2" customFormat="1" ht="16.8" customHeight="1">
      <c r="A444" s="39"/>
      <c r="B444" s="45"/>
      <c r="C444" s="306" t="s">
        <v>19</v>
      </c>
      <c r="D444" s="306" t="s">
        <v>1738</v>
      </c>
      <c r="E444" s="18" t="s">
        <v>19</v>
      </c>
      <c r="F444" s="307">
        <v>21.600000000000001</v>
      </c>
      <c r="G444" s="39"/>
      <c r="H444" s="45"/>
    </row>
    <row r="445" s="2" customFormat="1" ht="16.8" customHeight="1">
      <c r="A445" s="39"/>
      <c r="B445" s="45"/>
      <c r="C445" s="306" t="s">
        <v>19</v>
      </c>
      <c r="D445" s="306" t="s">
        <v>1739</v>
      </c>
      <c r="E445" s="18" t="s">
        <v>19</v>
      </c>
      <c r="F445" s="307">
        <v>0</v>
      </c>
      <c r="G445" s="39"/>
      <c r="H445" s="45"/>
    </row>
    <row r="446" s="2" customFormat="1" ht="16.8" customHeight="1">
      <c r="A446" s="39"/>
      <c r="B446" s="45"/>
      <c r="C446" s="306" t="s">
        <v>19</v>
      </c>
      <c r="D446" s="306" t="s">
        <v>1740</v>
      </c>
      <c r="E446" s="18" t="s">
        <v>19</v>
      </c>
      <c r="F446" s="307">
        <v>15.119999999999999</v>
      </c>
      <c r="G446" s="39"/>
      <c r="H446" s="45"/>
    </row>
    <row r="447" s="2" customFormat="1" ht="16.8" customHeight="1">
      <c r="A447" s="39"/>
      <c r="B447" s="45"/>
      <c r="C447" s="306" t="s">
        <v>19</v>
      </c>
      <c r="D447" s="306" t="s">
        <v>1741</v>
      </c>
      <c r="E447" s="18" t="s">
        <v>19</v>
      </c>
      <c r="F447" s="307">
        <v>0</v>
      </c>
      <c r="G447" s="39"/>
      <c r="H447" s="45"/>
    </row>
    <row r="448" s="2" customFormat="1" ht="16.8" customHeight="1">
      <c r="A448" s="39"/>
      <c r="B448" s="45"/>
      <c r="C448" s="306" t="s">
        <v>19</v>
      </c>
      <c r="D448" s="306" t="s">
        <v>1742</v>
      </c>
      <c r="E448" s="18" t="s">
        <v>19</v>
      </c>
      <c r="F448" s="307">
        <v>3.6000000000000001</v>
      </c>
      <c r="G448" s="39"/>
      <c r="H448" s="45"/>
    </row>
    <row r="449" s="2" customFormat="1" ht="16.8" customHeight="1">
      <c r="A449" s="39"/>
      <c r="B449" s="45"/>
      <c r="C449" s="306" t="s">
        <v>19</v>
      </c>
      <c r="D449" s="306" t="s">
        <v>1743</v>
      </c>
      <c r="E449" s="18" t="s">
        <v>19</v>
      </c>
      <c r="F449" s="307">
        <v>0</v>
      </c>
      <c r="G449" s="39"/>
      <c r="H449" s="45"/>
    </row>
    <row r="450" s="2" customFormat="1" ht="16.8" customHeight="1">
      <c r="A450" s="39"/>
      <c r="B450" s="45"/>
      <c r="C450" s="306" t="s">
        <v>19</v>
      </c>
      <c r="D450" s="306" t="s">
        <v>1744</v>
      </c>
      <c r="E450" s="18" t="s">
        <v>19</v>
      </c>
      <c r="F450" s="307">
        <v>3.5550000000000002</v>
      </c>
      <c r="G450" s="39"/>
      <c r="H450" s="45"/>
    </row>
    <row r="451" s="2" customFormat="1" ht="16.8" customHeight="1">
      <c r="A451" s="39"/>
      <c r="B451" s="45"/>
      <c r="C451" s="306" t="s">
        <v>155</v>
      </c>
      <c r="D451" s="306" t="s">
        <v>245</v>
      </c>
      <c r="E451" s="18" t="s">
        <v>19</v>
      </c>
      <c r="F451" s="307">
        <v>92.997</v>
      </c>
      <c r="G451" s="39"/>
      <c r="H451" s="45"/>
    </row>
    <row r="452" s="2" customFormat="1" ht="16.8" customHeight="1">
      <c r="A452" s="39"/>
      <c r="B452" s="45"/>
      <c r="C452" s="308" t="s">
        <v>1668</v>
      </c>
      <c r="D452" s="39"/>
      <c r="E452" s="39"/>
      <c r="F452" s="39"/>
      <c r="G452" s="39"/>
      <c r="H452" s="45"/>
    </row>
    <row r="453" s="2" customFormat="1" ht="16.8" customHeight="1">
      <c r="A453" s="39"/>
      <c r="B453" s="45"/>
      <c r="C453" s="306" t="s">
        <v>447</v>
      </c>
      <c r="D453" s="306" t="s">
        <v>1730</v>
      </c>
      <c r="E453" s="18" t="s">
        <v>290</v>
      </c>
      <c r="F453" s="307">
        <v>200.52600000000001</v>
      </c>
      <c r="G453" s="39"/>
      <c r="H453" s="45"/>
    </row>
    <row r="454" s="2" customFormat="1" ht="16.8" customHeight="1">
      <c r="A454" s="39"/>
      <c r="B454" s="45"/>
      <c r="C454" s="302" t="s">
        <v>157</v>
      </c>
      <c r="D454" s="303" t="s">
        <v>19</v>
      </c>
      <c r="E454" s="304" t="s">
        <v>19</v>
      </c>
      <c r="F454" s="305">
        <v>3.7799999999999998</v>
      </c>
      <c r="G454" s="39"/>
      <c r="H454" s="45"/>
    </row>
    <row r="455" s="2" customFormat="1" ht="16.8" customHeight="1">
      <c r="A455" s="39"/>
      <c r="B455" s="45"/>
      <c r="C455" s="306" t="s">
        <v>19</v>
      </c>
      <c r="D455" s="306" t="s">
        <v>1745</v>
      </c>
      <c r="E455" s="18" t="s">
        <v>19</v>
      </c>
      <c r="F455" s="307">
        <v>0</v>
      </c>
      <c r="G455" s="39"/>
      <c r="H455" s="45"/>
    </row>
    <row r="456" s="2" customFormat="1" ht="16.8" customHeight="1">
      <c r="A456" s="39"/>
      <c r="B456" s="45"/>
      <c r="C456" s="306" t="s">
        <v>19</v>
      </c>
      <c r="D456" s="306" t="s">
        <v>1746</v>
      </c>
      <c r="E456" s="18" t="s">
        <v>19</v>
      </c>
      <c r="F456" s="307">
        <v>3.7799999999999998</v>
      </c>
      <c r="G456" s="39"/>
      <c r="H456" s="45"/>
    </row>
    <row r="457" s="2" customFormat="1" ht="16.8" customHeight="1">
      <c r="A457" s="39"/>
      <c r="B457" s="45"/>
      <c r="C457" s="306" t="s">
        <v>157</v>
      </c>
      <c r="D457" s="306" t="s">
        <v>245</v>
      </c>
      <c r="E457" s="18" t="s">
        <v>19</v>
      </c>
      <c r="F457" s="307">
        <v>3.7799999999999998</v>
      </c>
      <c r="G457" s="39"/>
      <c r="H457" s="45"/>
    </row>
    <row r="458" s="2" customFormat="1" ht="16.8" customHeight="1">
      <c r="A458" s="39"/>
      <c r="B458" s="45"/>
      <c r="C458" s="308" t="s">
        <v>1668</v>
      </c>
      <c r="D458" s="39"/>
      <c r="E458" s="39"/>
      <c r="F458" s="39"/>
      <c r="G458" s="39"/>
      <c r="H458" s="45"/>
    </row>
    <row r="459" s="2" customFormat="1" ht="16.8" customHeight="1">
      <c r="A459" s="39"/>
      <c r="B459" s="45"/>
      <c r="C459" s="306" t="s">
        <v>447</v>
      </c>
      <c r="D459" s="306" t="s">
        <v>1730</v>
      </c>
      <c r="E459" s="18" t="s">
        <v>290</v>
      </c>
      <c r="F459" s="307">
        <v>200.52600000000001</v>
      </c>
      <c r="G459" s="39"/>
      <c r="H459" s="45"/>
    </row>
    <row r="460" s="2" customFormat="1" ht="16.8" customHeight="1">
      <c r="A460" s="39"/>
      <c r="B460" s="45"/>
      <c r="C460" s="302" t="s">
        <v>159</v>
      </c>
      <c r="D460" s="303" t="s">
        <v>19</v>
      </c>
      <c r="E460" s="304" t="s">
        <v>19</v>
      </c>
      <c r="F460" s="305">
        <v>10</v>
      </c>
      <c r="G460" s="39"/>
      <c r="H460" s="45"/>
    </row>
    <row r="461" s="2" customFormat="1" ht="16.8" customHeight="1">
      <c r="A461" s="39"/>
      <c r="B461" s="45"/>
      <c r="C461" s="306" t="s">
        <v>19</v>
      </c>
      <c r="D461" s="306" t="s">
        <v>431</v>
      </c>
      <c r="E461" s="18" t="s">
        <v>19</v>
      </c>
      <c r="F461" s="307">
        <v>0</v>
      </c>
      <c r="G461" s="39"/>
      <c r="H461" s="45"/>
    </row>
    <row r="462" s="2" customFormat="1" ht="16.8" customHeight="1">
      <c r="A462" s="39"/>
      <c r="B462" s="45"/>
      <c r="C462" s="306" t="s">
        <v>19</v>
      </c>
      <c r="D462" s="306" t="s">
        <v>160</v>
      </c>
      <c r="E462" s="18" t="s">
        <v>19</v>
      </c>
      <c r="F462" s="307">
        <v>10</v>
      </c>
      <c r="G462" s="39"/>
      <c r="H462" s="45"/>
    </row>
    <row r="463" s="2" customFormat="1" ht="16.8" customHeight="1">
      <c r="A463" s="39"/>
      <c r="B463" s="45"/>
      <c r="C463" s="306" t="s">
        <v>159</v>
      </c>
      <c r="D463" s="306" t="s">
        <v>245</v>
      </c>
      <c r="E463" s="18" t="s">
        <v>19</v>
      </c>
      <c r="F463" s="307">
        <v>10</v>
      </c>
      <c r="G463" s="39"/>
      <c r="H463" s="45"/>
    </row>
    <row r="464" s="2" customFormat="1" ht="16.8" customHeight="1">
      <c r="A464" s="39"/>
      <c r="B464" s="45"/>
      <c r="C464" s="308" t="s">
        <v>1668</v>
      </c>
      <c r="D464" s="39"/>
      <c r="E464" s="39"/>
      <c r="F464" s="39"/>
      <c r="G464" s="39"/>
      <c r="H464" s="45"/>
    </row>
    <row r="465" s="2" customFormat="1" ht="16.8" customHeight="1">
      <c r="A465" s="39"/>
      <c r="B465" s="45"/>
      <c r="C465" s="306" t="s">
        <v>426</v>
      </c>
      <c r="D465" s="306" t="s">
        <v>1747</v>
      </c>
      <c r="E465" s="18" t="s">
        <v>290</v>
      </c>
      <c r="F465" s="307">
        <v>10</v>
      </c>
      <c r="G465" s="39"/>
      <c r="H465" s="45"/>
    </row>
    <row r="466" s="2" customFormat="1" ht="16.8" customHeight="1">
      <c r="A466" s="39"/>
      <c r="B466" s="45"/>
      <c r="C466" s="306" t="s">
        <v>393</v>
      </c>
      <c r="D466" s="306" t="s">
        <v>1748</v>
      </c>
      <c r="E466" s="18" t="s">
        <v>290</v>
      </c>
      <c r="F466" s="307">
        <v>20</v>
      </c>
      <c r="G466" s="39"/>
      <c r="H466" s="45"/>
    </row>
    <row r="467" s="2" customFormat="1" ht="16.8" customHeight="1">
      <c r="A467" s="39"/>
      <c r="B467" s="45"/>
      <c r="C467" s="306" t="s">
        <v>1618</v>
      </c>
      <c r="D467" s="306" t="s">
        <v>1749</v>
      </c>
      <c r="E467" s="18" t="s">
        <v>290</v>
      </c>
      <c r="F467" s="307">
        <v>10</v>
      </c>
      <c r="G467" s="39"/>
      <c r="H467" s="45"/>
    </row>
    <row r="468" s="2" customFormat="1" ht="16.8" customHeight="1">
      <c r="A468" s="39"/>
      <c r="B468" s="45"/>
      <c r="C468" s="306" t="s">
        <v>433</v>
      </c>
      <c r="D468" s="306" t="s">
        <v>434</v>
      </c>
      <c r="E468" s="18" t="s">
        <v>290</v>
      </c>
      <c r="F468" s="307">
        <v>11</v>
      </c>
      <c r="G468" s="39"/>
      <c r="H468" s="45"/>
    </row>
    <row r="469" s="2" customFormat="1" ht="16.8" customHeight="1">
      <c r="A469" s="39"/>
      <c r="B469" s="45"/>
      <c r="C469" s="306" t="s">
        <v>401</v>
      </c>
      <c r="D469" s="306" t="s">
        <v>402</v>
      </c>
      <c r="E469" s="18" t="s">
        <v>290</v>
      </c>
      <c r="F469" s="307">
        <v>11</v>
      </c>
      <c r="G469" s="39"/>
      <c r="H469" s="45"/>
    </row>
    <row r="470" s="2" customFormat="1" ht="16.8" customHeight="1">
      <c r="A470" s="39"/>
      <c r="B470" s="45"/>
      <c r="C470" s="302" t="s">
        <v>161</v>
      </c>
      <c r="D470" s="303" t="s">
        <v>19</v>
      </c>
      <c r="E470" s="304" t="s">
        <v>19</v>
      </c>
      <c r="F470" s="305">
        <v>60.747999999999998</v>
      </c>
      <c r="G470" s="39"/>
      <c r="H470" s="45"/>
    </row>
    <row r="471" s="2" customFormat="1" ht="16.8" customHeight="1">
      <c r="A471" s="39"/>
      <c r="B471" s="45"/>
      <c r="C471" s="306" t="s">
        <v>19</v>
      </c>
      <c r="D471" s="306" t="s">
        <v>353</v>
      </c>
      <c r="E471" s="18" t="s">
        <v>19</v>
      </c>
      <c r="F471" s="307">
        <v>0</v>
      </c>
      <c r="G471" s="39"/>
      <c r="H471" s="45"/>
    </row>
    <row r="472" s="2" customFormat="1" ht="16.8" customHeight="1">
      <c r="A472" s="39"/>
      <c r="B472" s="45"/>
      <c r="C472" s="306" t="s">
        <v>19</v>
      </c>
      <c r="D472" s="306" t="s">
        <v>1018</v>
      </c>
      <c r="E472" s="18" t="s">
        <v>19</v>
      </c>
      <c r="F472" s="307">
        <v>0</v>
      </c>
      <c r="G472" s="39"/>
      <c r="H472" s="45"/>
    </row>
    <row r="473" s="2" customFormat="1" ht="16.8" customHeight="1">
      <c r="A473" s="39"/>
      <c r="B473" s="45"/>
      <c r="C473" s="306" t="s">
        <v>19</v>
      </c>
      <c r="D473" s="306" t="s">
        <v>1019</v>
      </c>
      <c r="E473" s="18" t="s">
        <v>19</v>
      </c>
      <c r="F473" s="307">
        <v>0</v>
      </c>
      <c r="G473" s="39"/>
      <c r="H473" s="45"/>
    </row>
    <row r="474" s="2" customFormat="1" ht="16.8" customHeight="1">
      <c r="A474" s="39"/>
      <c r="B474" s="45"/>
      <c r="C474" s="306" t="s">
        <v>19</v>
      </c>
      <c r="D474" s="306" t="s">
        <v>1020</v>
      </c>
      <c r="E474" s="18" t="s">
        <v>19</v>
      </c>
      <c r="F474" s="307">
        <v>0</v>
      </c>
      <c r="G474" s="39"/>
      <c r="H474" s="45"/>
    </row>
    <row r="475" s="2" customFormat="1" ht="16.8" customHeight="1">
      <c r="A475" s="39"/>
      <c r="B475" s="45"/>
      <c r="C475" s="306" t="s">
        <v>19</v>
      </c>
      <c r="D475" s="306" t="s">
        <v>1021</v>
      </c>
      <c r="E475" s="18" t="s">
        <v>19</v>
      </c>
      <c r="F475" s="307">
        <v>0</v>
      </c>
      <c r="G475" s="39"/>
      <c r="H475" s="45"/>
    </row>
    <row r="476" s="2" customFormat="1" ht="16.8" customHeight="1">
      <c r="A476" s="39"/>
      <c r="B476" s="45"/>
      <c r="C476" s="306" t="s">
        <v>19</v>
      </c>
      <c r="D476" s="306" t="s">
        <v>1022</v>
      </c>
      <c r="E476" s="18" t="s">
        <v>19</v>
      </c>
      <c r="F476" s="307">
        <v>41.814</v>
      </c>
      <c r="G476" s="39"/>
      <c r="H476" s="45"/>
    </row>
    <row r="477" s="2" customFormat="1" ht="16.8" customHeight="1">
      <c r="A477" s="39"/>
      <c r="B477" s="45"/>
      <c r="C477" s="306" t="s">
        <v>19</v>
      </c>
      <c r="D477" s="306" t="s">
        <v>1023</v>
      </c>
      <c r="E477" s="18" t="s">
        <v>19</v>
      </c>
      <c r="F477" s="307">
        <v>18.934000000000001</v>
      </c>
      <c r="G477" s="39"/>
      <c r="H477" s="45"/>
    </row>
    <row r="478" s="2" customFormat="1" ht="16.8" customHeight="1">
      <c r="A478" s="39"/>
      <c r="B478" s="45"/>
      <c r="C478" s="306" t="s">
        <v>161</v>
      </c>
      <c r="D478" s="306" t="s">
        <v>243</v>
      </c>
      <c r="E478" s="18" t="s">
        <v>19</v>
      </c>
      <c r="F478" s="307">
        <v>60.747999999999998</v>
      </c>
      <c r="G478" s="39"/>
      <c r="H478" s="45"/>
    </row>
    <row r="479" s="2" customFormat="1" ht="16.8" customHeight="1">
      <c r="A479" s="39"/>
      <c r="B479" s="45"/>
      <c r="C479" s="308" t="s">
        <v>1668</v>
      </c>
      <c r="D479" s="39"/>
      <c r="E479" s="39"/>
      <c r="F479" s="39"/>
      <c r="G479" s="39"/>
      <c r="H479" s="45"/>
    </row>
    <row r="480" s="2" customFormat="1" ht="16.8" customHeight="1">
      <c r="A480" s="39"/>
      <c r="B480" s="45"/>
      <c r="C480" s="306" t="s">
        <v>1014</v>
      </c>
      <c r="D480" s="306" t="s">
        <v>1750</v>
      </c>
      <c r="E480" s="18" t="s">
        <v>290</v>
      </c>
      <c r="F480" s="307">
        <v>137.94900000000001</v>
      </c>
      <c r="G480" s="39"/>
      <c r="H480" s="45"/>
    </row>
    <row r="481" s="2" customFormat="1" ht="16.8" customHeight="1">
      <c r="A481" s="39"/>
      <c r="B481" s="45"/>
      <c r="C481" s="306" t="s">
        <v>774</v>
      </c>
      <c r="D481" s="306" t="s">
        <v>1671</v>
      </c>
      <c r="E481" s="18" t="s">
        <v>290</v>
      </c>
      <c r="F481" s="307">
        <v>313.596</v>
      </c>
      <c r="G481" s="39"/>
      <c r="H481" s="45"/>
    </row>
    <row r="482" s="2" customFormat="1" ht="16.8" customHeight="1">
      <c r="A482" s="39"/>
      <c r="B482" s="45"/>
      <c r="C482" s="306" t="s">
        <v>1007</v>
      </c>
      <c r="D482" s="306" t="s">
        <v>1751</v>
      </c>
      <c r="E482" s="18" t="s">
        <v>290</v>
      </c>
      <c r="F482" s="307">
        <v>206.20699999999999</v>
      </c>
      <c r="G482" s="39"/>
      <c r="H482" s="45"/>
    </row>
    <row r="483" s="2" customFormat="1" ht="16.8" customHeight="1">
      <c r="A483" s="39"/>
      <c r="B483" s="45"/>
      <c r="C483" s="306" t="s">
        <v>1063</v>
      </c>
      <c r="D483" s="306" t="s">
        <v>1752</v>
      </c>
      <c r="E483" s="18" t="s">
        <v>290</v>
      </c>
      <c r="F483" s="307">
        <v>380.40699999999998</v>
      </c>
      <c r="G483" s="39"/>
      <c r="H483" s="45"/>
    </row>
    <row r="484" s="2" customFormat="1" ht="16.8" customHeight="1">
      <c r="A484" s="39"/>
      <c r="B484" s="45"/>
      <c r="C484" s="306" t="s">
        <v>1097</v>
      </c>
      <c r="D484" s="306" t="s">
        <v>1753</v>
      </c>
      <c r="E484" s="18" t="s">
        <v>290</v>
      </c>
      <c r="F484" s="307">
        <v>376.68000000000001</v>
      </c>
      <c r="G484" s="39"/>
      <c r="H484" s="45"/>
    </row>
    <row r="485" s="2" customFormat="1" ht="16.8" customHeight="1">
      <c r="A485" s="39"/>
      <c r="B485" s="45"/>
      <c r="C485" s="306" t="s">
        <v>765</v>
      </c>
      <c r="D485" s="306" t="s">
        <v>1754</v>
      </c>
      <c r="E485" s="18" t="s">
        <v>290</v>
      </c>
      <c r="F485" s="307">
        <v>300.52100000000002</v>
      </c>
      <c r="G485" s="39"/>
      <c r="H485" s="45"/>
    </row>
    <row r="486" s="2" customFormat="1" ht="16.8" customHeight="1">
      <c r="A486" s="39"/>
      <c r="B486" s="45"/>
      <c r="C486" s="306" t="s">
        <v>1041</v>
      </c>
      <c r="D486" s="306" t="s">
        <v>1042</v>
      </c>
      <c r="E486" s="18" t="s">
        <v>290</v>
      </c>
      <c r="F486" s="307">
        <v>437.46800000000002</v>
      </c>
      <c r="G486" s="39"/>
      <c r="H486" s="45"/>
    </row>
    <row r="487" s="2" customFormat="1" ht="16.8" customHeight="1">
      <c r="A487" s="39"/>
      <c r="B487" s="45"/>
      <c r="C487" s="306" t="s">
        <v>1070</v>
      </c>
      <c r="D487" s="306" t="s">
        <v>1071</v>
      </c>
      <c r="E487" s="18" t="s">
        <v>290</v>
      </c>
      <c r="F487" s="307">
        <v>399.42700000000002</v>
      </c>
      <c r="G487" s="39"/>
      <c r="H487" s="45"/>
    </row>
    <row r="488" s="2" customFormat="1" ht="16.8" customHeight="1">
      <c r="A488" s="39"/>
      <c r="B488" s="45"/>
      <c r="C488" s="302" t="s">
        <v>163</v>
      </c>
      <c r="D488" s="303" t="s">
        <v>19</v>
      </c>
      <c r="E488" s="304" t="s">
        <v>19</v>
      </c>
      <c r="F488" s="305">
        <v>313.67500000000001</v>
      </c>
      <c r="G488" s="39"/>
      <c r="H488" s="45"/>
    </row>
    <row r="489" s="2" customFormat="1" ht="16.8" customHeight="1">
      <c r="A489" s="39"/>
      <c r="B489" s="45"/>
      <c r="C489" s="306" t="s">
        <v>19</v>
      </c>
      <c r="D489" s="306" t="s">
        <v>353</v>
      </c>
      <c r="E489" s="18" t="s">
        <v>19</v>
      </c>
      <c r="F489" s="307">
        <v>0</v>
      </c>
      <c r="G489" s="39"/>
      <c r="H489" s="45"/>
    </row>
    <row r="490" s="2" customFormat="1" ht="16.8" customHeight="1">
      <c r="A490" s="39"/>
      <c r="B490" s="45"/>
      <c r="C490" s="306" t="s">
        <v>19</v>
      </c>
      <c r="D490" s="306" t="s">
        <v>938</v>
      </c>
      <c r="E490" s="18" t="s">
        <v>19</v>
      </c>
      <c r="F490" s="307">
        <v>299.47899999999998</v>
      </c>
      <c r="G490" s="39"/>
      <c r="H490" s="45"/>
    </row>
    <row r="491" s="2" customFormat="1" ht="16.8" customHeight="1">
      <c r="A491" s="39"/>
      <c r="B491" s="45"/>
      <c r="C491" s="306" t="s">
        <v>19</v>
      </c>
      <c r="D491" s="306" t="s">
        <v>939</v>
      </c>
      <c r="E491" s="18" t="s">
        <v>19</v>
      </c>
      <c r="F491" s="307">
        <v>14.196</v>
      </c>
      <c r="G491" s="39"/>
      <c r="H491" s="45"/>
    </row>
    <row r="492" s="2" customFormat="1" ht="16.8" customHeight="1">
      <c r="A492" s="39"/>
      <c r="B492" s="45"/>
      <c r="C492" s="306" t="s">
        <v>163</v>
      </c>
      <c r="D492" s="306" t="s">
        <v>245</v>
      </c>
      <c r="E492" s="18" t="s">
        <v>19</v>
      </c>
      <c r="F492" s="307">
        <v>313.67500000000001</v>
      </c>
      <c r="G492" s="39"/>
      <c r="H492" s="45"/>
    </row>
    <row r="493" s="2" customFormat="1" ht="16.8" customHeight="1">
      <c r="A493" s="39"/>
      <c r="B493" s="45"/>
      <c r="C493" s="308" t="s">
        <v>1668</v>
      </c>
      <c r="D493" s="39"/>
      <c r="E493" s="39"/>
      <c r="F493" s="39"/>
      <c r="G493" s="39"/>
      <c r="H493" s="45"/>
    </row>
    <row r="494" s="2" customFormat="1" ht="16.8" customHeight="1">
      <c r="A494" s="39"/>
      <c r="B494" s="45"/>
      <c r="C494" s="306" t="s">
        <v>933</v>
      </c>
      <c r="D494" s="306" t="s">
        <v>1755</v>
      </c>
      <c r="E494" s="18" t="s">
        <v>290</v>
      </c>
      <c r="F494" s="307">
        <v>313.67500000000001</v>
      </c>
      <c r="G494" s="39"/>
      <c r="H494" s="45"/>
    </row>
    <row r="495" s="2" customFormat="1" ht="16.8" customHeight="1">
      <c r="A495" s="39"/>
      <c r="B495" s="45"/>
      <c r="C495" s="306" t="s">
        <v>948</v>
      </c>
      <c r="D495" s="306" t="s">
        <v>1756</v>
      </c>
      <c r="E495" s="18" t="s">
        <v>290</v>
      </c>
      <c r="F495" s="307">
        <v>313.67500000000001</v>
      </c>
      <c r="G495" s="39"/>
      <c r="H495" s="45"/>
    </row>
    <row r="496" s="2" customFormat="1" ht="16.8" customHeight="1">
      <c r="A496" s="39"/>
      <c r="B496" s="45"/>
      <c r="C496" s="306" t="s">
        <v>941</v>
      </c>
      <c r="D496" s="306" t="s">
        <v>942</v>
      </c>
      <c r="E496" s="18" t="s">
        <v>943</v>
      </c>
      <c r="F496" s="307">
        <v>12.547000000000001</v>
      </c>
      <c r="G496" s="39"/>
      <c r="H496" s="45"/>
    </row>
    <row r="497" s="2" customFormat="1" ht="16.8" customHeight="1">
      <c r="A497" s="39"/>
      <c r="B497" s="45"/>
      <c r="C497" s="306" t="s">
        <v>954</v>
      </c>
      <c r="D497" s="306" t="s">
        <v>955</v>
      </c>
      <c r="E497" s="18" t="s">
        <v>290</v>
      </c>
      <c r="F497" s="307">
        <v>360.726</v>
      </c>
      <c r="G497" s="39"/>
      <c r="H497" s="45"/>
    </row>
    <row r="498" s="2" customFormat="1" ht="16.8" customHeight="1">
      <c r="A498" s="39"/>
      <c r="B498" s="45"/>
      <c r="C498" s="302" t="s">
        <v>165</v>
      </c>
      <c r="D498" s="303" t="s">
        <v>19</v>
      </c>
      <c r="E498" s="304" t="s">
        <v>19</v>
      </c>
      <c r="F498" s="305">
        <v>32.524000000000001</v>
      </c>
      <c r="G498" s="39"/>
      <c r="H498" s="45"/>
    </row>
    <row r="499" s="2" customFormat="1" ht="16.8" customHeight="1">
      <c r="A499" s="39"/>
      <c r="B499" s="45"/>
      <c r="C499" s="306" t="s">
        <v>19</v>
      </c>
      <c r="D499" s="306" t="s">
        <v>1031</v>
      </c>
      <c r="E499" s="18" t="s">
        <v>19</v>
      </c>
      <c r="F499" s="307">
        <v>0</v>
      </c>
      <c r="G499" s="39"/>
      <c r="H499" s="45"/>
    </row>
    <row r="500" s="2" customFormat="1" ht="16.8" customHeight="1">
      <c r="A500" s="39"/>
      <c r="B500" s="45"/>
      <c r="C500" s="306" t="s">
        <v>19</v>
      </c>
      <c r="D500" s="306" t="s">
        <v>1032</v>
      </c>
      <c r="E500" s="18" t="s">
        <v>19</v>
      </c>
      <c r="F500" s="307">
        <v>0</v>
      </c>
      <c r="G500" s="39"/>
      <c r="H500" s="45"/>
    </row>
    <row r="501" s="2" customFormat="1" ht="16.8" customHeight="1">
      <c r="A501" s="39"/>
      <c r="B501" s="45"/>
      <c r="C501" s="306" t="s">
        <v>19</v>
      </c>
      <c r="D501" s="306" t="s">
        <v>1018</v>
      </c>
      <c r="E501" s="18" t="s">
        <v>19</v>
      </c>
      <c r="F501" s="307">
        <v>0</v>
      </c>
      <c r="G501" s="39"/>
      <c r="H501" s="45"/>
    </row>
    <row r="502" s="2" customFormat="1" ht="16.8" customHeight="1">
      <c r="A502" s="39"/>
      <c r="B502" s="45"/>
      <c r="C502" s="306" t="s">
        <v>19</v>
      </c>
      <c r="D502" s="306" t="s">
        <v>1019</v>
      </c>
      <c r="E502" s="18" t="s">
        <v>19</v>
      </c>
      <c r="F502" s="307">
        <v>0</v>
      </c>
      <c r="G502" s="39"/>
      <c r="H502" s="45"/>
    </row>
    <row r="503" s="2" customFormat="1" ht="16.8" customHeight="1">
      <c r="A503" s="39"/>
      <c r="B503" s="45"/>
      <c r="C503" s="306" t="s">
        <v>19</v>
      </c>
      <c r="D503" s="306" t="s">
        <v>1033</v>
      </c>
      <c r="E503" s="18" t="s">
        <v>19</v>
      </c>
      <c r="F503" s="307">
        <v>0</v>
      </c>
      <c r="G503" s="39"/>
      <c r="H503" s="45"/>
    </row>
    <row r="504" s="2" customFormat="1" ht="16.8" customHeight="1">
      <c r="A504" s="39"/>
      <c r="B504" s="45"/>
      <c r="C504" s="306" t="s">
        <v>19</v>
      </c>
      <c r="D504" s="306" t="s">
        <v>1020</v>
      </c>
      <c r="E504" s="18" t="s">
        <v>19</v>
      </c>
      <c r="F504" s="307">
        <v>0</v>
      </c>
      <c r="G504" s="39"/>
      <c r="H504" s="45"/>
    </row>
    <row r="505" s="2" customFormat="1" ht="16.8" customHeight="1">
      <c r="A505" s="39"/>
      <c r="B505" s="45"/>
      <c r="C505" s="306" t="s">
        <v>19</v>
      </c>
      <c r="D505" s="306" t="s">
        <v>1021</v>
      </c>
      <c r="E505" s="18" t="s">
        <v>19</v>
      </c>
      <c r="F505" s="307">
        <v>0</v>
      </c>
      <c r="G505" s="39"/>
      <c r="H505" s="45"/>
    </row>
    <row r="506" s="2" customFormat="1" ht="16.8" customHeight="1">
      <c r="A506" s="39"/>
      <c r="B506" s="45"/>
      <c r="C506" s="306" t="s">
        <v>19</v>
      </c>
      <c r="D506" s="306" t="s">
        <v>1034</v>
      </c>
      <c r="E506" s="18" t="s">
        <v>19</v>
      </c>
      <c r="F506" s="307">
        <v>21.373999999999999</v>
      </c>
      <c r="G506" s="39"/>
      <c r="H506" s="45"/>
    </row>
    <row r="507" s="2" customFormat="1" ht="16.8" customHeight="1">
      <c r="A507" s="39"/>
      <c r="B507" s="45"/>
      <c r="C507" s="306" t="s">
        <v>19</v>
      </c>
      <c r="D507" s="306" t="s">
        <v>1035</v>
      </c>
      <c r="E507" s="18" t="s">
        <v>19</v>
      </c>
      <c r="F507" s="307">
        <v>11.15</v>
      </c>
      <c r="G507" s="39"/>
      <c r="H507" s="45"/>
    </row>
    <row r="508" s="2" customFormat="1" ht="16.8" customHeight="1">
      <c r="A508" s="39"/>
      <c r="B508" s="45"/>
      <c r="C508" s="306" t="s">
        <v>165</v>
      </c>
      <c r="D508" s="306" t="s">
        <v>243</v>
      </c>
      <c r="E508" s="18" t="s">
        <v>19</v>
      </c>
      <c r="F508" s="307">
        <v>32.524000000000001</v>
      </c>
      <c r="G508" s="39"/>
      <c r="H508" s="45"/>
    </row>
    <row r="509" s="2" customFormat="1" ht="16.8" customHeight="1">
      <c r="A509" s="39"/>
      <c r="B509" s="45"/>
      <c r="C509" s="308" t="s">
        <v>1668</v>
      </c>
      <c r="D509" s="39"/>
      <c r="E509" s="39"/>
      <c r="F509" s="39"/>
      <c r="G509" s="39"/>
      <c r="H509" s="45"/>
    </row>
    <row r="510" s="2" customFormat="1" ht="16.8" customHeight="1">
      <c r="A510" s="39"/>
      <c r="B510" s="45"/>
      <c r="C510" s="306" t="s">
        <v>1027</v>
      </c>
      <c r="D510" s="306" t="s">
        <v>1757</v>
      </c>
      <c r="E510" s="18" t="s">
        <v>290</v>
      </c>
      <c r="F510" s="307">
        <v>36.250999999999998</v>
      </c>
      <c r="G510" s="39"/>
      <c r="H510" s="45"/>
    </row>
    <row r="511" s="2" customFormat="1" ht="16.8" customHeight="1">
      <c r="A511" s="39"/>
      <c r="B511" s="45"/>
      <c r="C511" s="306" t="s">
        <v>774</v>
      </c>
      <c r="D511" s="306" t="s">
        <v>1671</v>
      </c>
      <c r="E511" s="18" t="s">
        <v>290</v>
      </c>
      <c r="F511" s="307">
        <v>313.596</v>
      </c>
      <c r="G511" s="39"/>
      <c r="H511" s="45"/>
    </row>
    <row r="512" s="2" customFormat="1" ht="16.8" customHeight="1">
      <c r="A512" s="39"/>
      <c r="B512" s="45"/>
      <c r="C512" s="306" t="s">
        <v>1007</v>
      </c>
      <c r="D512" s="306" t="s">
        <v>1751</v>
      </c>
      <c r="E512" s="18" t="s">
        <v>290</v>
      </c>
      <c r="F512" s="307">
        <v>206.20699999999999</v>
      </c>
      <c r="G512" s="39"/>
      <c r="H512" s="45"/>
    </row>
    <row r="513" s="2" customFormat="1" ht="16.8" customHeight="1">
      <c r="A513" s="39"/>
      <c r="B513" s="45"/>
      <c r="C513" s="306" t="s">
        <v>1063</v>
      </c>
      <c r="D513" s="306" t="s">
        <v>1752</v>
      </c>
      <c r="E513" s="18" t="s">
        <v>290</v>
      </c>
      <c r="F513" s="307">
        <v>380.40699999999998</v>
      </c>
      <c r="G513" s="39"/>
      <c r="H513" s="45"/>
    </row>
    <row r="514" s="2" customFormat="1" ht="16.8" customHeight="1">
      <c r="A514" s="39"/>
      <c r="B514" s="45"/>
      <c r="C514" s="306" t="s">
        <v>1097</v>
      </c>
      <c r="D514" s="306" t="s">
        <v>1753</v>
      </c>
      <c r="E514" s="18" t="s">
        <v>290</v>
      </c>
      <c r="F514" s="307">
        <v>376.68000000000001</v>
      </c>
      <c r="G514" s="39"/>
      <c r="H514" s="45"/>
    </row>
    <row r="515" s="2" customFormat="1" ht="16.8" customHeight="1">
      <c r="A515" s="39"/>
      <c r="B515" s="45"/>
      <c r="C515" s="306" t="s">
        <v>765</v>
      </c>
      <c r="D515" s="306" t="s">
        <v>1754</v>
      </c>
      <c r="E515" s="18" t="s">
        <v>290</v>
      </c>
      <c r="F515" s="307">
        <v>300.52100000000002</v>
      </c>
      <c r="G515" s="39"/>
      <c r="H515" s="45"/>
    </row>
    <row r="516" s="2" customFormat="1" ht="16.8" customHeight="1">
      <c r="A516" s="39"/>
      <c r="B516" s="45"/>
      <c r="C516" s="306" t="s">
        <v>1041</v>
      </c>
      <c r="D516" s="306" t="s">
        <v>1042</v>
      </c>
      <c r="E516" s="18" t="s">
        <v>290</v>
      </c>
      <c r="F516" s="307">
        <v>437.46800000000002</v>
      </c>
      <c r="G516" s="39"/>
      <c r="H516" s="45"/>
    </row>
    <row r="517" s="2" customFormat="1" ht="16.8" customHeight="1">
      <c r="A517" s="39"/>
      <c r="B517" s="45"/>
      <c r="C517" s="306" t="s">
        <v>1070</v>
      </c>
      <c r="D517" s="306" t="s">
        <v>1071</v>
      </c>
      <c r="E517" s="18" t="s">
        <v>290</v>
      </c>
      <c r="F517" s="307">
        <v>399.42700000000002</v>
      </c>
      <c r="G517" s="39"/>
      <c r="H517" s="45"/>
    </row>
    <row r="518" s="2" customFormat="1" ht="16.8" customHeight="1">
      <c r="A518" s="39"/>
      <c r="B518" s="45"/>
      <c r="C518" s="302" t="s">
        <v>167</v>
      </c>
      <c r="D518" s="303" t="s">
        <v>19</v>
      </c>
      <c r="E518" s="304" t="s">
        <v>19</v>
      </c>
      <c r="F518" s="305">
        <v>206.20699999999999</v>
      </c>
      <c r="G518" s="39"/>
      <c r="H518" s="45"/>
    </row>
    <row r="519" s="2" customFormat="1" ht="16.8" customHeight="1">
      <c r="A519" s="39"/>
      <c r="B519" s="45"/>
      <c r="C519" s="306" t="s">
        <v>19</v>
      </c>
      <c r="D519" s="306" t="s">
        <v>353</v>
      </c>
      <c r="E519" s="18" t="s">
        <v>19</v>
      </c>
      <c r="F519" s="307">
        <v>0</v>
      </c>
      <c r="G519" s="39"/>
      <c r="H519" s="45"/>
    </row>
    <row r="520" s="2" customFormat="1" ht="16.8" customHeight="1">
      <c r="A520" s="39"/>
      <c r="B520" s="45"/>
      <c r="C520" s="306" t="s">
        <v>19</v>
      </c>
      <c r="D520" s="306" t="s">
        <v>1012</v>
      </c>
      <c r="E520" s="18" t="s">
        <v>19</v>
      </c>
      <c r="F520" s="307">
        <v>206.20699999999999</v>
      </c>
      <c r="G520" s="39"/>
      <c r="H520" s="45"/>
    </row>
    <row r="521" s="2" customFormat="1" ht="16.8" customHeight="1">
      <c r="A521" s="39"/>
      <c r="B521" s="45"/>
      <c r="C521" s="306" t="s">
        <v>167</v>
      </c>
      <c r="D521" s="306" t="s">
        <v>245</v>
      </c>
      <c r="E521" s="18" t="s">
        <v>19</v>
      </c>
      <c r="F521" s="307">
        <v>206.20699999999999</v>
      </c>
      <c r="G521" s="39"/>
      <c r="H521" s="45"/>
    </row>
    <row r="522" s="2" customFormat="1" ht="16.8" customHeight="1">
      <c r="A522" s="39"/>
      <c r="B522" s="45"/>
      <c r="C522" s="308" t="s">
        <v>1668</v>
      </c>
      <c r="D522" s="39"/>
      <c r="E522" s="39"/>
      <c r="F522" s="39"/>
      <c r="G522" s="39"/>
      <c r="H522" s="45"/>
    </row>
    <row r="523" s="2" customFormat="1" ht="16.8" customHeight="1">
      <c r="A523" s="39"/>
      <c r="B523" s="45"/>
      <c r="C523" s="306" t="s">
        <v>1007</v>
      </c>
      <c r="D523" s="306" t="s">
        <v>1751</v>
      </c>
      <c r="E523" s="18" t="s">
        <v>290</v>
      </c>
      <c r="F523" s="307">
        <v>206.20699999999999</v>
      </c>
      <c r="G523" s="39"/>
      <c r="H523" s="45"/>
    </row>
    <row r="524" s="2" customFormat="1" ht="16.8" customHeight="1">
      <c r="A524" s="39"/>
      <c r="B524" s="45"/>
      <c r="C524" s="306" t="s">
        <v>774</v>
      </c>
      <c r="D524" s="306" t="s">
        <v>1671</v>
      </c>
      <c r="E524" s="18" t="s">
        <v>290</v>
      </c>
      <c r="F524" s="307">
        <v>313.596</v>
      </c>
      <c r="G524" s="39"/>
      <c r="H524" s="45"/>
    </row>
    <row r="525" s="2" customFormat="1" ht="16.8" customHeight="1">
      <c r="A525" s="39"/>
      <c r="B525" s="45"/>
      <c r="C525" s="306" t="s">
        <v>1063</v>
      </c>
      <c r="D525" s="306" t="s">
        <v>1752</v>
      </c>
      <c r="E525" s="18" t="s">
        <v>290</v>
      </c>
      <c r="F525" s="307">
        <v>380.40699999999998</v>
      </c>
      <c r="G525" s="39"/>
      <c r="H525" s="45"/>
    </row>
    <row r="526" s="2" customFormat="1" ht="16.8" customHeight="1">
      <c r="A526" s="39"/>
      <c r="B526" s="45"/>
      <c r="C526" s="306" t="s">
        <v>1097</v>
      </c>
      <c r="D526" s="306" t="s">
        <v>1753</v>
      </c>
      <c r="E526" s="18" t="s">
        <v>290</v>
      </c>
      <c r="F526" s="307">
        <v>376.68000000000001</v>
      </c>
      <c r="G526" s="39"/>
      <c r="H526" s="45"/>
    </row>
    <row r="527" s="2" customFormat="1" ht="16.8" customHeight="1">
      <c r="A527" s="39"/>
      <c r="B527" s="45"/>
      <c r="C527" s="306" t="s">
        <v>765</v>
      </c>
      <c r="D527" s="306" t="s">
        <v>1754</v>
      </c>
      <c r="E527" s="18" t="s">
        <v>290</v>
      </c>
      <c r="F527" s="307">
        <v>300.52100000000002</v>
      </c>
      <c r="G527" s="39"/>
      <c r="H527" s="45"/>
    </row>
    <row r="528" s="2" customFormat="1" ht="16.8" customHeight="1">
      <c r="A528" s="39"/>
      <c r="B528" s="45"/>
      <c r="C528" s="306" t="s">
        <v>1041</v>
      </c>
      <c r="D528" s="306" t="s">
        <v>1042</v>
      </c>
      <c r="E528" s="18" t="s">
        <v>290</v>
      </c>
      <c r="F528" s="307">
        <v>437.46800000000002</v>
      </c>
      <c r="G528" s="39"/>
      <c r="H528" s="45"/>
    </row>
    <row r="529" s="2" customFormat="1" ht="16.8" customHeight="1">
      <c r="A529" s="39"/>
      <c r="B529" s="45"/>
      <c r="C529" s="306" t="s">
        <v>1070</v>
      </c>
      <c r="D529" s="306" t="s">
        <v>1071</v>
      </c>
      <c r="E529" s="18" t="s">
        <v>290</v>
      </c>
      <c r="F529" s="307">
        <v>399.42700000000002</v>
      </c>
      <c r="G529" s="39"/>
      <c r="H529" s="45"/>
    </row>
    <row r="530" s="2" customFormat="1" ht="16.8" customHeight="1">
      <c r="A530" s="39"/>
      <c r="B530" s="45"/>
      <c r="C530" s="302" t="s">
        <v>169</v>
      </c>
      <c r="D530" s="303" t="s">
        <v>19</v>
      </c>
      <c r="E530" s="304" t="s">
        <v>19</v>
      </c>
      <c r="F530" s="305">
        <v>61.841000000000001</v>
      </c>
      <c r="G530" s="39"/>
      <c r="H530" s="45"/>
    </row>
    <row r="531" s="2" customFormat="1" ht="16.8" customHeight="1">
      <c r="A531" s="39"/>
      <c r="B531" s="45"/>
      <c r="C531" s="306" t="s">
        <v>19</v>
      </c>
      <c r="D531" s="306" t="s">
        <v>355</v>
      </c>
      <c r="E531" s="18" t="s">
        <v>19</v>
      </c>
      <c r="F531" s="307">
        <v>0</v>
      </c>
      <c r="G531" s="39"/>
      <c r="H531" s="45"/>
    </row>
    <row r="532" s="2" customFormat="1" ht="16.8" customHeight="1">
      <c r="A532" s="39"/>
      <c r="B532" s="45"/>
      <c r="C532" s="306" t="s">
        <v>19</v>
      </c>
      <c r="D532" s="306" t="s">
        <v>1024</v>
      </c>
      <c r="E532" s="18" t="s">
        <v>19</v>
      </c>
      <c r="F532" s="307">
        <v>0</v>
      </c>
      <c r="G532" s="39"/>
      <c r="H532" s="45"/>
    </row>
    <row r="533" s="2" customFormat="1" ht="16.8" customHeight="1">
      <c r="A533" s="39"/>
      <c r="B533" s="45"/>
      <c r="C533" s="306" t="s">
        <v>19</v>
      </c>
      <c r="D533" s="306" t="s">
        <v>1025</v>
      </c>
      <c r="E533" s="18" t="s">
        <v>19</v>
      </c>
      <c r="F533" s="307">
        <v>61.841000000000001</v>
      </c>
      <c r="G533" s="39"/>
      <c r="H533" s="45"/>
    </row>
    <row r="534" s="2" customFormat="1" ht="16.8" customHeight="1">
      <c r="A534" s="39"/>
      <c r="B534" s="45"/>
      <c r="C534" s="306" t="s">
        <v>169</v>
      </c>
      <c r="D534" s="306" t="s">
        <v>243</v>
      </c>
      <c r="E534" s="18" t="s">
        <v>19</v>
      </c>
      <c r="F534" s="307">
        <v>61.841000000000001</v>
      </c>
      <c r="G534" s="39"/>
      <c r="H534" s="45"/>
    </row>
    <row r="535" s="2" customFormat="1" ht="16.8" customHeight="1">
      <c r="A535" s="39"/>
      <c r="B535" s="45"/>
      <c r="C535" s="308" t="s">
        <v>1668</v>
      </c>
      <c r="D535" s="39"/>
      <c r="E535" s="39"/>
      <c r="F535" s="39"/>
      <c r="G535" s="39"/>
      <c r="H535" s="45"/>
    </row>
    <row r="536" s="2" customFormat="1" ht="16.8" customHeight="1">
      <c r="A536" s="39"/>
      <c r="B536" s="45"/>
      <c r="C536" s="306" t="s">
        <v>1014</v>
      </c>
      <c r="D536" s="306" t="s">
        <v>1750</v>
      </c>
      <c r="E536" s="18" t="s">
        <v>290</v>
      </c>
      <c r="F536" s="307">
        <v>137.94900000000001</v>
      </c>
      <c r="G536" s="39"/>
      <c r="H536" s="45"/>
    </row>
    <row r="537" s="2" customFormat="1" ht="16.8" customHeight="1">
      <c r="A537" s="39"/>
      <c r="B537" s="45"/>
      <c r="C537" s="306" t="s">
        <v>1063</v>
      </c>
      <c r="D537" s="306" t="s">
        <v>1752</v>
      </c>
      <c r="E537" s="18" t="s">
        <v>290</v>
      </c>
      <c r="F537" s="307">
        <v>380.40699999999998</v>
      </c>
      <c r="G537" s="39"/>
      <c r="H537" s="45"/>
    </row>
    <row r="538" s="2" customFormat="1" ht="16.8" customHeight="1">
      <c r="A538" s="39"/>
      <c r="B538" s="45"/>
      <c r="C538" s="306" t="s">
        <v>1097</v>
      </c>
      <c r="D538" s="306" t="s">
        <v>1753</v>
      </c>
      <c r="E538" s="18" t="s">
        <v>290</v>
      </c>
      <c r="F538" s="307">
        <v>376.68000000000001</v>
      </c>
      <c r="G538" s="39"/>
      <c r="H538" s="45"/>
    </row>
    <row r="539" s="2" customFormat="1" ht="16.8" customHeight="1">
      <c r="A539" s="39"/>
      <c r="B539" s="45"/>
      <c r="C539" s="306" t="s">
        <v>1041</v>
      </c>
      <c r="D539" s="306" t="s">
        <v>1042</v>
      </c>
      <c r="E539" s="18" t="s">
        <v>290</v>
      </c>
      <c r="F539" s="307">
        <v>437.46800000000002</v>
      </c>
      <c r="G539" s="39"/>
      <c r="H539" s="45"/>
    </row>
    <row r="540" s="2" customFormat="1" ht="16.8" customHeight="1">
      <c r="A540" s="39"/>
      <c r="B540" s="45"/>
      <c r="C540" s="306" t="s">
        <v>1070</v>
      </c>
      <c r="D540" s="306" t="s">
        <v>1071</v>
      </c>
      <c r="E540" s="18" t="s">
        <v>290</v>
      </c>
      <c r="F540" s="307">
        <v>399.42700000000002</v>
      </c>
      <c r="G540" s="39"/>
      <c r="H540" s="45"/>
    </row>
    <row r="541" s="2" customFormat="1" ht="16.8" customHeight="1">
      <c r="A541" s="39"/>
      <c r="B541" s="45"/>
      <c r="C541" s="302" t="s">
        <v>171</v>
      </c>
      <c r="D541" s="303" t="s">
        <v>19</v>
      </c>
      <c r="E541" s="304" t="s">
        <v>19</v>
      </c>
      <c r="F541" s="305">
        <v>15.359999999999999</v>
      </c>
      <c r="G541" s="39"/>
      <c r="H541" s="45"/>
    </row>
    <row r="542" s="2" customFormat="1" ht="16.8" customHeight="1">
      <c r="A542" s="39"/>
      <c r="B542" s="45"/>
      <c r="C542" s="306" t="s">
        <v>19</v>
      </c>
      <c r="D542" s="306" t="s">
        <v>357</v>
      </c>
      <c r="E542" s="18" t="s">
        <v>19</v>
      </c>
      <c r="F542" s="307">
        <v>0</v>
      </c>
      <c r="G542" s="39"/>
      <c r="H542" s="45"/>
    </row>
    <row r="543" s="2" customFormat="1" ht="16.8" customHeight="1">
      <c r="A543" s="39"/>
      <c r="B543" s="45"/>
      <c r="C543" s="306" t="s">
        <v>19</v>
      </c>
      <c r="D543" s="306" t="s">
        <v>1026</v>
      </c>
      <c r="E543" s="18" t="s">
        <v>19</v>
      </c>
      <c r="F543" s="307">
        <v>15.359999999999999</v>
      </c>
      <c r="G543" s="39"/>
      <c r="H543" s="45"/>
    </row>
    <row r="544" s="2" customFormat="1" ht="16.8" customHeight="1">
      <c r="A544" s="39"/>
      <c r="B544" s="45"/>
      <c r="C544" s="306" t="s">
        <v>171</v>
      </c>
      <c r="D544" s="306" t="s">
        <v>243</v>
      </c>
      <c r="E544" s="18" t="s">
        <v>19</v>
      </c>
      <c r="F544" s="307">
        <v>15.359999999999999</v>
      </c>
      <c r="G544" s="39"/>
      <c r="H544" s="45"/>
    </row>
    <row r="545" s="2" customFormat="1" ht="16.8" customHeight="1">
      <c r="A545" s="39"/>
      <c r="B545" s="45"/>
      <c r="C545" s="308" t="s">
        <v>1668</v>
      </c>
      <c r="D545" s="39"/>
      <c r="E545" s="39"/>
      <c r="F545" s="39"/>
      <c r="G545" s="39"/>
      <c r="H545" s="45"/>
    </row>
    <row r="546" s="2" customFormat="1" ht="16.8" customHeight="1">
      <c r="A546" s="39"/>
      <c r="B546" s="45"/>
      <c r="C546" s="306" t="s">
        <v>1014</v>
      </c>
      <c r="D546" s="306" t="s">
        <v>1750</v>
      </c>
      <c r="E546" s="18" t="s">
        <v>290</v>
      </c>
      <c r="F546" s="307">
        <v>137.94900000000001</v>
      </c>
      <c r="G546" s="39"/>
      <c r="H546" s="45"/>
    </row>
    <row r="547" s="2" customFormat="1" ht="16.8" customHeight="1">
      <c r="A547" s="39"/>
      <c r="B547" s="45"/>
      <c r="C547" s="306" t="s">
        <v>1063</v>
      </c>
      <c r="D547" s="306" t="s">
        <v>1752</v>
      </c>
      <c r="E547" s="18" t="s">
        <v>290</v>
      </c>
      <c r="F547" s="307">
        <v>380.40699999999998</v>
      </c>
      <c r="G547" s="39"/>
      <c r="H547" s="45"/>
    </row>
    <row r="548" s="2" customFormat="1" ht="16.8" customHeight="1">
      <c r="A548" s="39"/>
      <c r="B548" s="45"/>
      <c r="C548" s="306" t="s">
        <v>1097</v>
      </c>
      <c r="D548" s="306" t="s">
        <v>1753</v>
      </c>
      <c r="E548" s="18" t="s">
        <v>290</v>
      </c>
      <c r="F548" s="307">
        <v>376.68000000000001</v>
      </c>
      <c r="G548" s="39"/>
      <c r="H548" s="45"/>
    </row>
    <row r="549" s="2" customFormat="1" ht="16.8" customHeight="1">
      <c r="A549" s="39"/>
      <c r="B549" s="45"/>
      <c r="C549" s="306" t="s">
        <v>1041</v>
      </c>
      <c r="D549" s="306" t="s">
        <v>1042</v>
      </c>
      <c r="E549" s="18" t="s">
        <v>290</v>
      </c>
      <c r="F549" s="307">
        <v>437.46800000000002</v>
      </c>
      <c r="G549" s="39"/>
      <c r="H549" s="45"/>
    </row>
    <row r="550" s="2" customFormat="1" ht="16.8" customHeight="1">
      <c r="A550" s="39"/>
      <c r="B550" s="45"/>
      <c r="C550" s="306" t="s">
        <v>1070</v>
      </c>
      <c r="D550" s="306" t="s">
        <v>1071</v>
      </c>
      <c r="E550" s="18" t="s">
        <v>290</v>
      </c>
      <c r="F550" s="307">
        <v>399.42700000000002</v>
      </c>
      <c r="G550" s="39"/>
      <c r="H550" s="45"/>
    </row>
    <row r="551" s="2" customFormat="1" ht="16.8" customHeight="1">
      <c r="A551" s="39"/>
      <c r="B551" s="45"/>
      <c r="C551" s="302" t="s">
        <v>173</v>
      </c>
      <c r="D551" s="303" t="s">
        <v>19</v>
      </c>
      <c r="E551" s="304" t="s">
        <v>19</v>
      </c>
      <c r="F551" s="305">
        <v>3.7269999999999999</v>
      </c>
      <c r="G551" s="39"/>
      <c r="H551" s="45"/>
    </row>
    <row r="552" s="2" customFormat="1" ht="16.8" customHeight="1">
      <c r="A552" s="39"/>
      <c r="B552" s="45"/>
      <c r="C552" s="306" t="s">
        <v>19</v>
      </c>
      <c r="D552" s="306" t="s">
        <v>1036</v>
      </c>
      <c r="E552" s="18" t="s">
        <v>19</v>
      </c>
      <c r="F552" s="307">
        <v>0</v>
      </c>
      <c r="G552" s="39"/>
      <c r="H552" s="45"/>
    </row>
    <row r="553" s="2" customFormat="1" ht="16.8" customHeight="1">
      <c r="A553" s="39"/>
      <c r="B553" s="45"/>
      <c r="C553" s="306" t="s">
        <v>19</v>
      </c>
      <c r="D553" s="306" t="s">
        <v>355</v>
      </c>
      <c r="E553" s="18" t="s">
        <v>19</v>
      </c>
      <c r="F553" s="307">
        <v>0</v>
      </c>
      <c r="G553" s="39"/>
      <c r="H553" s="45"/>
    </row>
    <row r="554" s="2" customFormat="1" ht="16.8" customHeight="1">
      <c r="A554" s="39"/>
      <c r="B554" s="45"/>
      <c r="C554" s="306" t="s">
        <v>19</v>
      </c>
      <c r="D554" s="306" t="s">
        <v>1037</v>
      </c>
      <c r="E554" s="18" t="s">
        <v>19</v>
      </c>
      <c r="F554" s="307">
        <v>0.84299999999999997</v>
      </c>
      <c r="G554" s="39"/>
      <c r="H554" s="45"/>
    </row>
    <row r="555" s="2" customFormat="1" ht="16.8" customHeight="1">
      <c r="A555" s="39"/>
      <c r="B555" s="45"/>
      <c r="C555" s="306" t="s">
        <v>19</v>
      </c>
      <c r="D555" s="306" t="s">
        <v>1038</v>
      </c>
      <c r="E555" s="18" t="s">
        <v>19</v>
      </c>
      <c r="F555" s="307">
        <v>1.5569999999999999</v>
      </c>
      <c r="G555" s="39"/>
      <c r="H555" s="45"/>
    </row>
    <row r="556" s="2" customFormat="1" ht="16.8" customHeight="1">
      <c r="A556" s="39"/>
      <c r="B556" s="45"/>
      <c r="C556" s="306" t="s">
        <v>19</v>
      </c>
      <c r="D556" s="306" t="s">
        <v>1039</v>
      </c>
      <c r="E556" s="18" t="s">
        <v>19</v>
      </c>
      <c r="F556" s="307">
        <v>0.80800000000000005</v>
      </c>
      <c r="G556" s="39"/>
      <c r="H556" s="45"/>
    </row>
    <row r="557" s="2" customFormat="1" ht="16.8" customHeight="1">
      <c r="A557" s="39"/>
      <c r="B557" s="45"/>
      <c r="C557" s="306" t="s">
        <v>19</v>
      </c>
      <c r="D557" s="306" t="s">
        <v>357</v>
      </c>
      <c r="E557" s="18" t="s">
        <v>19</v>
      </c>
      <c r="F557" s="307">
        <v>0</v>
      </c>
      <c r="G557" s="39"/>
      <c r="H557" s="45"/>
    </row>
    <row r="558" s="2" customFormat="1" ht="16.8" customHeight="1">
      <c r="A558" s="39"/>
      <c r="B558" s="45"/>
      <c r="C558" s="306" t="s">
        <v>19</v>
      </c>
      <c r="D558" s="306" t="s">
        <v>1040</v>
      </c>
      <c r="E558" s="18" t="s">
        <v>19</v>
      </c>
      <c r="F558" s="307">
        <v>0.51900000000000002</v>
      </c>
      <c r="G558" s="39"/>
      <c r="H558" s="45"/>
    </row>
    <row r="559" s="2" customFormat="1" ht="16.8" customHeight="1">
      <c r="A559" s="39"/>
      <c r="B559" s="45"/>
      <c r="C559" s="306" t="s">
        <v>173</v>
      </c>
      <c r="D559" s="306" t="s">
        <v>243</v>
      </c>
      <c r="E559" s="18" t="s">
        <v>19</v>
      </c>
      <c r="F559" s="307">
        <v>3.7269999999999999</v>
      </c>
      <c r="G559" s="39"/>
      <c r="H559" s="45"/>
    </row>
    <row r="560" s="2" customFormat="1" ht="16.8" customHeight="1">
      <c r="A560" s="39"/>
      <c r="B560" s="45"/>
      <c r="C560" s="308" t="s">
        <v>1668</v>
      </c>
      <c r="D560" s="39"/>
      <c r="E560" s="39"/>
      <c r="F560" s="39"/>
      <c r="G560" s="39"/>
      <c r="H560" s="45"/>
    </row>
    <row r="561" s="2" customFormat="1" ht="16.8" customHeight="1">
      <c r="A561" s="39"/>
      <c r="B561" s="45"/>
      <c r="C561" s="306" t="s">
        <v>1027</v>
      </c>
      <c r="D561" s="306" t="s">
        <v>1757</v>
      </c>
      <c r="E561" s="18" t="s">
        <v>290</v>
      </c>
      <c r="F561" s="307">
        <v>36.250999999999998</v>
      </c>
      <c r="G561" s="39"/>
      <c r="H561" s="45"/>
    </row>
    <row r="562" s="2" customFormat="1" ht="16.8" customHeight="1">
      <c r="A562" s="39"/>
      <c r="B562" s="45"/>
      <c r="C562" s="306" t="s">
        <v>1063</v>
      </c>
      <c r="D562" s="306" t="s">
        <v>1752</v>
      </c>
      <c r="E562" s="18" t="s">
        <v>290</v>
      </c>
      <c r="F562" s="307">
        <v>380.40699999999998</v>
      </c>
      <c r="G562" s="39"/>
      <c r="H562" s="45"/>
    </row>
    <row r="563" s="2" customFormat="1" ht="16.8" customHeight="1">
      <c r="A563" s="39"/>
      <c r="B563" s="45"/>
      <c r="C563" s="306" t="s">
        <v>1041</v>
      </c>
      <c r="D563" s="306" t="s">
        <v>1042</v>
      </c>
      <c r="E563" s="18" t="s">
        <v>290</v>
      </c>
      <c r="F563" s="307">
        <v>437.46800000000002</v>
      </c>
      <c r="G563" s="39"/>
      <c r="H563" s="45"/>
    </row>
    <row r="564" s="2" customFormat="1" ht="16.8" customHeight="1">
      <c r="A564" s="39"/>
      <c r="B564" s="45"/>
      <c r="C564" s="306" t="s">
        <v>1070</v>
      </c>
      <c r="D564" s="306" t="s">
        <v>1071</v>
      </c>
      <c r="E564" s="18" t="s">
        <v>290</v>
      </c>
      <c r="F564" s="307">
        <v>399.42700000000002</v>
      </c>
      <c r="G564" s="39"/>
      <c r="H564" s="45"/>
    </row>
    <row r="565" s="2" customFormat="1" ht="16.8" customHeight="1">
      <c r="A565" s="39"/>
      <c r="B565" s="45"/>
      <c r="C565" s="302" t="s">
        <v>175</v>
      </c>
      <c r="D565" s="303" t="s">
        <v>19</v>
      </c>
      <c r="E565" s="304" t="s">
        <v>19</v>
      </c>
      <c r="F565" s="305">
        <v>376.68000000000001</v>
      </c>
      <c r="G565" s="39"/>
      <c r="H565" s="45"/>
    </row>
    <row r="566" s="2" customFormat="1" ht="16.8" customHeight="1">
      <c r="A566" s="39"/>
      <c r="B566" s="45"/>
      <c r="C566" s="306" t="s">
        <v>19</v>
      </c>
      <c r="D566" s="306" t="s">
        <v>771</v>
      </c>
      <c r="E566" s="18" t="s">
        <v>19</v>
      </c>
      <c r="F566" s="307">
        <v>299.47899999999998</v>
      </c>
      <c r="G566" s="39"/>
      <c r="H566" s="45"/>
    </row>
    <row r="567" s="2" customFormat="1" ht="16.8" customHeight="1">
      <c r="A567" s="39"/>
      <c r="B567" s="45"/>
      <c r="C567" s="306" t="s">
        <v>19</v>
      </c>
      <c r="D567" s="306" t="s">
        <v>169</v>
      </c>
      <c r="E567" s="18" t="s">
        <v>19</v>
      </c>
      <c r="F567" s="307">
        <v>61.841000000000001</v>
      </c>
      <c r="G567" s="39"/>
      <c r="H567" s="45"/>
    </row>
    <row r="568" s="2" customFormat="1" ht="16.8" customHeight="1">
      <c r="A568" s="39"/>
      <c r="B568" s="45"/>
      <c r="C568" s="306" t="s">
        <v>19</v>
      </c>
      <c r="D568" s="306" t="s">
        <v>171</v>
      </c>
      <c r="E568" s="18" t="s">
        <v>19</v>
      </c>
      <c r="F568" s="307">
        <v>15.359999999999999</v>
      </c>
      <c r="G568" s="39"/>
      <c r="H568" s="45"/>
    </row>
    <row r="569" s="2" customFormat="1" ht="16.8" customHeight="1">
      <c r="A569" s="39"/>
      <c r="B569" s="45"/>
      <c r="C569" s="306" t="s">
        <v>175</v>
      </c>
      <c r="D569" s="306" t="s">
        <v>245</v>
      </c>
      <c r="E569" s="18" t="s">
        <v>19</v>
      </c>
      <c r="F569" s="307">
        <v>376.68000000000001</v>
      </c>
      <c r="G569" s="39"/>
      <c r="H569" s="45"/>
    </row>
    <row r="570" s="2" customFormat="1" ht="16.8" customHeight="1">
      <c r="A570" s="39"/>
      <c r="B570" s="45"/>
      <c r="C570" s="308" t="s">
        <v>1668</v>
      </c>
      <c r="D570" s="39"/>
      <c r="E570" s="39"/>
      <c r="F570" s="39"/>
      <c r="G570" s="39"/>
      <c r="H570" s="45"/>
    </row>
    <row r="571" s="2" customFormat="1" ht="16.8" customHeight="1">
      <c r="A571" s="39"/>
      <c r="B571" s="45"/>
      <c r="C571" s="306" t="s">
        <v>1097</v>
      </c>
      <c r="D571" s="306" t="s">
        <v>1753</v>
      </c>
      <c r="E571" s="18" t="s">
        <v>290</v>
      </c>
      <c r="F571" s="307">
        <v>376.68000000000001</v>
      </c>
      <c r="G571" s="39"/>
      <c r="H571" s="45"/>
    </row>
    <row r="572" s="2" customFormat="1" ht="16.8" customHeight="1">
      <c r="A572" s="39"/>
      <c r="B572" s="45"/>
      <c r="C572" s="306" t="s">
        <v>1103</v>
      </c>
      <c r="D572" s="306" t="s">
        <v>1104</v>
      </c>
      <c r="E572" s="18" t="s">
        <v>290</v>
      </c>
      <c r="F572" s="307">
        <v>395.51400000000001</v>
      </c>
      <c r="G572" s="39"/>
      <c r="H572" s="45"/>
    </row>
    <row r="573" s="2" customFormat="1" ht="16.8" customHeight="1">
      <c r="A573" s="39"/>
      <c r="B573" s="45"/>
      <c r="C573" s="306" t="s">
        <v>1108</v>
      </c>
      <c r="D573" s="306" t="s">
        <v>1109</v>
      </c>
      <c r="E573" s="18" t="s">
        <v>290</v>
      </c>
      <c r="F573" s="307">
        <v>395.51400000000001</v>
      </c>
      <c r="G573" s="39"/>
      <c r="H573" s="45"/>
    </row>
    <row r="574" s="2" customFormat="1" ht="16.8" customHeight="1">
      <c r="A574" s="39"/>
      <c r="B574" s="45"/>
      <c r="C574" s="302" t="s">
        <v>177</v>
      </c>
      <c r="D574" s="303" t="s">
        <v>19</v>
      </c>
      <c r="E574" s="304" t="s">
        <v>19</v>
      </c>
      <c r="F574" s="305">
        <v>6.5229999999999997</v>
      </c>
      <c r="G574" s="39"/>
      <c r="H574" s="45"/>
    </row>
    <row r="575" s="2" customFormat="1" ht="16.8" customHeight="1">
      <c r="A575" s="39"/>
      <c r="B575" s="45"/>
      <c r="C575" s="306" t="s">
        <v>19</v>
      </c>
      <c r="D575" s="306" t="s">
        <v>1328</v>
      </c>
      <c r="E575" s="18" t="s">
        <v>19</v>
      </c>
      <c r="F575" s="307">
        <v>0</v>
      </c>
      <c r="G575" s="39"/>
      <c r="H575" s="45"/>
    </row>
    <row r="576" s="2" customFormat="1" ht="16.8" customHeight="1">
      <c r="A576" s="39"/>
      <c r="B576" s="45"/>
      <c r="C576" s="306" t="s">
        <v>19</v>
      </c>
      <c r="D576" s="306" t="s">
        <v>1329</v>
      </c>
      <c r="E576" s="18" t="s">
        <v>19</v>
      </c>
      <c r="F576" s="307">
        <v>6.5229999999999997</v>
      </c>
      <c r="G576" s="39"/>
      <c r="H576" s="45"/>
    </row>
    <row r="577" s="2" customFormat="1" ht="16.8" customHeight="1">
      <c r="A577" s="39"/>
      <c r="B577" s="45"/>
      <c r="C577" s="306" t="s">
        <v>177</v>
      </c>
      <c r="D577" s="306" t="s">
        <v>245</v>
      </c>
      <c r="E577" s="18" t="s">
        <v>19</v>
      </c>
      <c r="F577" s="307">
        <v>6.5229999999999997</v>
      </c>
      <c r="G577" s="39"/>
      <c r="H577" s="45"/>
    </row>
    <row r="578" s="2" customFormat="1" ht="16.8" customHeight="1">
      <c r="A578" s="39"/>
      <c r="B578" s="45"/>
      <c r="C578" s="308" t="s">
        <v>1668</v>
      </c>
      <c r="D578" s="39"/>
      <c r="E578" s="39"/>
      <c r="F578" s="39"/>
      <c r="G578" s="39"/>
      <c r="H578" s="45"/>
    </row>
    <row r="579" s="2" customFormat="1" ht="16.8" customHeight="1">
      <c r="A579" s="39"/>
      <c r="B579" s="45"/>
      <c r="C579" s="306" t="s">
        <v>1331</v>
      </c>
      <c r="D579" s="306" t="s">
        <v>1758</v>
      </c>
      <c r="E579" s="18" t="s">
        <v>290</v>
      </c>
      <c r="F579" s="307">
        <v>6.5229999999999997</v>
      </c>
      <c r="G579" s="39"/>
      <c r="H579" s="45"/>
    </row>
    <row r="580" s="2" customFormat="1" ht="16.8" customHeight="1">
      <c r="A580" s="39"/>
      <c r="B580" s="45"/>
      <c r="C580" s="306" t="s">
        <v>1337</v>
      </c>
      <c r="D580" s="306" t="s">
        <v>1338</v>
      </c>
      <c r="E580" s="18" t="s">
        <v>290</v>
      </c>
      <c r="F580" s="307">
        <v>7.5010000000000003</v>
      </c>
      <c r="G580" s="39"/>
      <c r="H580" s="45"/>
    </row>
    <row r="581" s="2" customFormat="1" ht="16.8" customHeight="1">
      <c r="A581" s="39"/>
      <c r="B581" s="45"/>
      <c r="C581" s="302" t="s">
        <v>179</v>
      </c>
      <c r="D581" s="303" t="s">
        <v>19</v>
      </c>
      <c r="E581" s="304" t="s">
        <v>19</v>
      </c>
      <c r="F581" s="305">
        <v>70.007999999999996</v>
      </c>
      <c r="G581" s="39"/>
      <c r="H581" s="45"/>
    </row>
    <row r="582" s="2" customFormat="1" ht="16.8" customHeight="1">
      <c r="A582" s="39"/>
      <c r="B582" s="45"/>
      <c r="C582" s="306" t="s">
        <v>19</v>
      </c>
      <c r="D582" s="306" t="s">
        <v>246</v>
      </c>
      <c r="E582" s="18" t="s">
        <v>19</v>
      </c>
      <c r="F582" s="307">
        <v>70.007999999999996</v>
      </c>
      <c r="G582" s="39"/>
      <c r="H582" s="45"/>
    </row>
    <row r="583" s="2" customFormat="1" ht="16.8" customHeight="1">
      <c r="A583" s="39"/>
      <c r="B583" s="45"/>
      <c r="C583" s="306" t="s">
        <v>179</v>
      </c>
      <c r="D583" s="306" t="s">
        <v>243</v>
      </c>
      <c r="E583" s="18" t="s">
        <v>19</v>
      </c>
      <c r="F583" s="307">
        <v>70.007999999999996</v>
      </c>
      <c r="G583" s="39"/>
      <c r="H583" s="45"/>
    </row>
    <row r="584" s="2" customFormat="1" ht="16.8" customHeight="1">
      <c r="A584" s="39"/>
      <c r="B584" s="45"/>
      <c r="C584" s="308" t="s">
        <v>1668</v>
      </c>
      <c r="D584" s="39"/>
      <c r="E584" s="39"/>
      <c r="F584" s="39"/>
      <c r="G584" s="39"/>
      <c r="H584" s="45"/>
    </row>
    <row r="585" s="2" customFormat="1" ht="16.8" customHeight="1">
      <c r="A585" s="39"/>
      <c r="B585" s="45"/>
      <c r="C585" s="306" t="s">
        <v>228</v>
      </c>
      <c r="D585" s="306" t="s">
        <v>1711</v>
      </c>
      <c r="E585" s="18" t="s">
        <v>230</v>
      </c>
      <c r="F585" s="307">
        <v>70.007999999999996</v>
      </c>
      <c r="G585" s="39"/>
      <c r="H585" s="45"/>
    </row>
    <row r="586" s="2" customFormat="1" ht="16.8" customHeight="1">
      <c r="A586" s="39"/>
      <c r="B586" s="45"/>
      <c r="C586" s="306" t="s">
        <v>263</v>
      </c>
      <c r="D586" s="306" t="s">
        <v>1759</v>
      </c>
      <c r="E586" s="18" t="s">
        <v>230</v>
      </c>
      <c r="F586" s="307">
        <v>70.007999999999996</v>
      </c>
      <c r="G586" s="39"/>
      <c r="H586" s="45"/>
    </row>
    <row r="587" s="2" customFormat="1" ht="16.8" customHeight="1">
      <c r="A587" s="39"/>
      <c r="B587" s="45"/>
      <c r="C587" s="306" t="s">
        <v>269</v>
      </c>
      <c r="D587" s="306" t="s">
        <v>1760</v>
      </c>
      <c r="E587" s="18" t="s">
        <v>230</v>
      </c>
      <c r="F587" s="307">
        <v>280.03199999999998</v>
      </c>
      <c r="G587" s="39"/>
      <c r="H587" s="45"/>
    </row>
    <row r="588" s="2" customFormat="1" ht="16.8" customHeight="1">
      <c r="A588" s="39"/>
      <c r="B588" s="45"/>
      <c r="C588" s="306" t="s">
        <v>277</v>
      </c>
      <c r="D588" s="306" t="s">
        <v>1761</v>
      </c>
      <c r="E588" s="18" t="s">
        <v>230</v>
      </c>
      <c r="F588" s="307">
        <v>70.007999999999996</v>
      </c>
      <c r="G588" s="39"/>
      <c r="H588" s="45"/>
    </row>
    <row r="589" s="2" customFormat="1" ht="16.8" customHeight="1">
      <c r="A589" s="39"/>
      <c r="B589" s="45"/>
      <c r="C589" s="306" t="s">
        <v>283</v>
      </c>
      <c r="D589" s="306" t="s">
        <v>1762</v>
      </c>
      <c r="E589" s="18" t="s">
        <v>258</v>
      </c>
      <c r="F589" s="307">
        <v>70.007999999999996</v>
      </c>
      <c r="G589" s="39"/>
      <c r="H589" s="45"/>
    </row>
    <row r="590" s="2" customFormat="1" ht="16.8" customHeight="1">
      <c r="A590" s="39"/>
      <c r="B590" s="45"/>
      <c r="C590" s="302" t="s">
        <v>1763</v>
      </c>
      <c r="D590" s="303" t="s">
        <v>19</v>
      </c>
      <c r="E590" s="304" t="s">
        <v>19</v>
      </c>
      <c r="F590" s="305">
        <v>286.82999999999998</v>
      </c>
      <c r="G590" s="39"/>
      <c r="H590" s="45"/>
    </row>
    <row r="591" s="2" customFormat="1" ht="16.8" customHeight="1">
      <c r="A591" s="39"/>
      <c r="B591" s="45"/>
      <c r="C591" s="306" t="s">
        <v>19</v>
      </c>
      <c r="D591" s="306" t="s">
        <v>1764</v>
      </c>
      <c r="E591" s="18" t="s">
        <v>19</v>
      </c>
      <c r="F591" s="307">
        <v>0</v>
      </c>
      <c r="G591" s="39"/>
      <c r="H591" s="45"/>
    </row>
    <row r="592" s="2" customFormat="1" ht="16.8" customHeight="1">
      <c r="A592" s="39"/>
      <c r="B592" s="45"/>
      <c r="C592" s="306" t="s">
        <v>19</v>
      </c>
      <c r="D592" s="306" t="s">
        <v>665</v>
      </c>
      <c r="E592" s="18" t="s">
        <v>19</v>
      </c>
      <c r="F592" s="307">
        <v>66.230000000000004</v>
      </c>
      <c r="G592" s="39"/>
      <c r="H592" s="45"/>
    </row>
    <row r="593" s="2" customFormat="1" ht="16.8" customHeight="1">
      <c r="A593" s="39"/>
      <c r="B593" s="45"/>
      <c r="C593" s="306" t="s">
        <v>19</v>
      </c>
      <c r="D593" s="306" t="s">
        <v>666</v>
      </c>
      <c r="E593" s="18" t="s">
        <v>19</v>
      </c>
      <c r="F593" s="307">
        <v>158.02000000000001</v>
      </c>
      <c r="G593" s="39"/>
      <c r="H593" s="45"/>
    </row>
    <row r="594" s="2" customFormat="1" ht="16.8" customHeight="1">
      <c r="A594" s="39"/>
      <c r="B594" s="45"/>
      <c r="C594" s="306" t="s">
        <v>19</v>
      </c>
      <c r="D594" s="306" t="s">
        <v>667</v>
      </c>
      <c r="E594" s="18" t="s">
        <v>19</v>
      </c>
      <c r="F594" s="307">
        <v>62.579999999999998</v>
      </c>
      <c r="G594" s="39"/>
      <c r="H594" s="45"/>
    </row>
    <row r="595" s="2" customFormat="1" ht="16.8" customHeight="1">
      <c r="A595" s="39"/>
      <c r="B595" s="45"/>
      <c r="C595" s="306" t="s">
        <v>1763</v>
      </c>
      <c r="D595" s="306" t="s">
        <v>245</v>
      </c>
      <c r="E595" s="18" t="s">
        <v>19</v>
      </c>
      <c r="F595" s="307">
        <v>286.82999999999998</v>
      </c>
      <c r="G595" s="39"/>
      <c r="H595" s="45"/>
    </row>
    <row r="596" s="2" customFormat="1" ht="7.44" customHeight="1">
      <c r="A596" s="39"/>
      <c r="B596" s="168"/>
      <c r="C596" s="169"/>
      <c r="D596" s="169"/>
      <c r="E596" s="169"/>
      <c r="F596" s="169"/>
      <c r="G596" s="169"/>
      <c r="H596" s="45"/>
    </row>
    <row r="597" s="2" customFormat="1">
      <c r="A597" s="39"/>
      <c r="B597" s="39"/>
      <c r="C597" s="39"/>
      <c r="D597" s="39"/>
      <c r="E597" s="39"/>
      <c r="F597" s="39"/>
      <c r="G597" s="39"/>
      <c r="H597" s="39"/>
    </row>
  </sheetData>
  <sheetProtection sheet="1" formatColumns="0" formatRows="0" objects="1" scenarios="1" spinCount="100000" saltValue="XJ14i6X38Tnzu2t591XNhkQJnjq2xXQavIhnX9h1cQXu9YQh++Lud5c7DCDqMFFsZ2mZqTFYm/zG0Tj7DhPjMw==" hashValue="IffCmNWNPpD7iqcAzbAvKCyxRotryOoCfWXH2Wi4lhOMtIPzm6E9MjfxuQqJomF5kpRaCzllXP0LCmdQONZJkQ==" algorithmName="SHA-512" password="CC35"/>
  <mergeCells count="2">
    <mergeCell ref="D5:F5"/>
    <mergeCell ref="D6:F6"/>
  </mergeCells>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MILOS\Miloš</dc:creator>
  <cp:lastModifiedBy>MILOS\Miloš</cp:lastModifiedBy>
  <dcterms:created xsi:type="dcterms:W3CDTF">2023-02-27T12:13:24Z</dcterms:created>
  <dcterms:modified xsi:type="dcterms:W3CDTF">2023-02-27T12:13:35Z</dcterms:modified>
</cp:coreProperties>
</file>