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Documents\verejna zakazka 134-2016\ZPŘ\Hruba Skala 2026 obecni urad - 3. pokus\dodatecna info c 1,2,3\DI č. 3\"/>
    </mc:Choice>
  </mc:AlternateContent>
  <xr:revisionPtr revIDLastSave="0" documentId="8_{D26593E0-56AF-4FA0-BED7-974B87B84DC3}" xr6:coauthVersionLast="47" xr6:coauthVersionMax="47" xr10:uidLastSave="{00000000-0000-0000-0000-000000000000}"/>
  <bookViews>
    <workbookView xWindow="28680" yWindow="-120" windowWidth="29040" windowHeight="15720" xr2:uid="{00000000-000D-0000-FFFF-FFFF00000000}"/>
  </bookViews>
  <sheets>
    <sheet name="Rekapitulace stavby" sheetId="1" r:id="rId1"/>
    <sheet name="22019A-VRN - 22019A-VRN -..." sheetId="2" r:id="rId2"/>
    <sheet name="22019A-01 - 22019A-01 - D..." sheetId="3" r:id="rId3"/>
    <sheet name="22019A-01-D.1.4 - 22019A-..." sheetId="4" r:id="rId4"/>
  </sheets>
  <definedNames>
    <definedName name="_xlnm._FilterDatabase" localSheetId="2" hidden="1">'22019A-01 - 22019A-01 - D...'!$C$138:$K$1175</definedName>
    <definedName name="_xlnm._FilterDatabase" localSheetId="3" hidden="1">'22019A-01-D.1.4 - 22019A-...'!$C$117:$K$122</definedName>
    <definedName name="_xlnm._FilterDatabase" localSheetId="1" hidden="1">'22019A-VRN - 22019A-VRN -...'!$C$122:$K$160</definedName>
    <definedName name="_xlnm.Print_Titles" localSheetId="2">'22019A-01 - 22019A-01 - D...'!$138:$138</definedName>
    <definedName name="_xlnm.Print_Titles" localSheetId="3">'22019A-01-D.1.4 - 22019A-...'!$117:$117</definedName>
    <definedName name="_xlnm.Print_Titles" localSheetId="1">'22019A-VRN - 22019A-VRN -...'!$122:$122</definedName>
    <definedName name="_xlnm.Print_Titles" localSheetId="0">'Rekapitulace stavby'!$92:$92</definedName>
    <definedName name="_xlnm.Print_Area" localSheetId="2">'22019A-01 - 22019A-01 - D...'!$C$4:$J$76,'22019A-01 - 22019A-01 - D...'!$C$82:$J$120,'22019A-01 - 22019A-01 - D...'!$C$126:$J$1175</definedName>
    <definedName name="_xlnm.Print_Area" localSheetId="3">'22019A-01-D.1.4 - 22019A-...'!$C$4:$J$76,'22019A-01-D.1.4 - 22019A-...'!$C$82:$J$99,'22019A-01-D.1.4 - 22019A-...'!$C$105:$J$122</definedName>
    <definedName name="_xlnm.Print_Area" localSheetId="1">'22019A-VRN - 22019A-VRN -...'!$C$4:$J$76,'22019A-VRN - 22019A-VRN -...'!$C$82:$J$104,'22019A-VRN - 22019A-VRN -...'!$C$110:$J$160</definedName>
    <definedName name="_xlnm.Print_Area" localSheetId="0">'Rekapitulace stavby'!$D$4:$AO$76,'Rekapitulace stavby'!$C$82:$AQ$98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4" l="1"/>
  <c r="J36" i="4"/>
  <c r="AY97" i="1" s="1"/>
  <c r="J35" i="4"/>
  <c r="AX97" i="1" s="1"/>
  <c r="BI121" i="4"/>
  <c r="BH121" i="4"/>
  <c r="BG121" i="4"/>
  <c r="BF121" i="4"/>
  <c r="T121" i="4"/>
  <c r="T120" i="4"/>
  <c r="T119" i="4" s="1"/>
  <c r="T118" i="4" s="1"/>
  <c r="R121" i="4"/>
  <c r="R120" i="4"/>
  <c r="R119" i="4" s="1"/>
  <c r="R118" i="4" s="1"/>
  <c r="P121" i="4"/>
  <c r="P120" i="4"/>
  <c r="P119" i="4" s="1"/>
  <c r="P118" i="4" s="1"/>
  <c r="AU97" i="1" s="1"/>
  <c r="J114" i="4"/>
  <c r="F114" i="4"/>
  <c r="F112" i="4"/>
  <c r="E110" i="4"/>
  <c r="J91" i="4"/>
  <c r="F91" i="4"/>
  <c r="F89" i="4"/>
  <c r="E87" i="4"/>
  <c r="J24" i="4"/>
  <c r="E24" i="4"/>
  <c r="J115" i="4" s="1"/>
  <c r="J23" i="4"/>
  <c r="J18" i="4"/>
  <c r="E18" i="4"/>
  <c r="F115" i="4"/>
  <c r="J17" i="4"/>
  <c r="J12" i="4"/>
  <c r="J112" i="4"/>
  <c r="E7" i="4"/>
  <c r="E108" i="4" s="1"/>
  <c r="J1175" i="3"/>
  <c r="J119" i="3" s="1"/>
  <c r="J1174" i="3"/>
  <c r="T1173" i="3"/>
  <c r="R1173" i="3"/>
  <c r="P1173" i="3"/>
  <c r="BK1173" i="3"/>
  <c r="J1173" i="3" s="1"/>
  <c r="J117" i="3" s="1"/>
  <c r="J37" i="3"/>
  <c r="J36" i="3"/>
  <c r="AY96" i="1"/>
  <c r="J35" i="3"/>
  <c r="AX96" i="1" s="1"/>
  <c r="J118" i="3"/>
  <c r="BI1171" i="3"/>
  <c r="BH1171" i="3"/>
  <c r="BG1171" i="3"/>
  <c r="BF1171" i="3"/>
  <c r="T1171" i="3"/>
  <c r="R1171" i="3"/>
  <c r="P1171" i="3"/>
  <c r="BI1167" i="3"/>
  <c r="BH1167" i="3"/>
  <c r="BG1167" i="3"/>
  <c r="BF1167" i="3"/>
  <c r="T1167" i="3"/>
  <c r="R1167" i="3"/>
  <c r="P1167" i="3"/>
  <c r="BI1163" i="3"/>
  <c r="BH1163" i="3"/>
  <c r="BG1163" i="3"/>
  <c r="BF1163" i="3"/>
  <c r="T1163" i="3"/>
  <c r="R1163" i="3"/>
  <c r="P1163" i="3"/>
  <c r="BI1159" i="3"/>
  <c r="BH1159" i="3"/>
  <c r="BG1159" i="3"/>
  <c r="BF1159" i="3"/>
  <c r="T1159" i="3"/>
  <c r="R1159" i="3"/>
  <c r="P1159" i="3"/>
  <c r="BI1156" i="3"/>
  <c r="BH1156" i="3"/>
  <c r="BG1156" i="3"/>
  <c r="BF1156" i="3"/>
  <c r="T1156" i="3"/>
  <c r="R1156" i="3"/>
  <c r="P1156" i="3"/>
  <c r="BI1153" i="3"/>
  <c r="BH1153" i="3"/>
  <c r="BG1153" i="3"/>
  <c r="BF1153" i="3"/>
  <c r="T1153" i="3"/>
  <c r="R1153" i="3"/>
  <c r="P1153" i="3"/>
  <c r="BI1148" i="3"/>
  <c r="BH1148" i="3"/>
  <c r="BG1148" i="3"/>
  <c r="BF1148" i="3"/>
  <c r="T1148" i="3"/>
  <c r="R1148" i="3"/>
  <c r="P1148" i="3"/>
  <c r="BI1144" i="3"/>
  <c r="BH1144" i="3"/>
  <c r="BG1144" i="3"/>
  <c r="BF1144" i="3"/>
  <c r="T1144" i="3"/>
  <c r="R1144" i="3"/>
  <c r="P1144" i="3"/>
  <c r="BI1134" i="3"/>
  <c r="BH1134" i="3"/>
  <c r="BG1134" i="3"/>
  <c r="BF1134" i="3"/>
  <c r="T1134" i="3"/>
  <c r="R1134" i="3"/>
  <c r="P1134" i="3"/>
  <c r="BI1129" i="3"/>
  <c r="BH1129" i="3"/>
  <c r="BG1129" i="3"/>
  <c r="BF1129" i="3"/>
  <c r="T1129" i="3"/>
  <c r="R1129" i="3"/>
  <c r="P1129" i="3"/>
  <c r="BI1059" i="3"/>
  <c r="BH1059" i="3"/>
  <c r="BG1059" i="3"/>
  <c r="BF1059" i="3"/>
  <c r="T1059" i="3"/>
  <c r="R1059" i="3"/>
  <c r="P1059" i="3"/>
  <c r="BI1056" i="3"/>
  <c r="BH1056" i="3"/>
  <c r="BG1056" i="3"/>
  <c r="BF1056" i="3"/>
  <c r="T1056" i="3"/>
  <c r="R1056" i="3"/>
  <c r="P1056" i="3"/>
  <c r="BI1054" i="3"/>
  <c r="BH1054" i="3"/>
  <c r="BG1054" i="3"/>
  <c r="BF1054" i="3"/>
  <c r="T1054" i="3"/>
  <c r="R1054" i="3"/>
  <c r="P1054" i="3"/>
  <c r="BI1052" i="3"/>
  <c r="BH1052" i="3"/>
  <c r="BG1052" i="3"/>
  <c r="BF1052" i="3"/>
  <c r="T1052" i="3"/>
  <c r="R1052" i="3"/>
  <c r="P1052" i="3"/>
  <c r="BI1050" i="3"/>
  <c r="BH1050" i="3"/>
  <c r="BG1050" i="3"/>
  <c r="BF1050" i="3"/>
  <c r="T1050" i="3"/>
  <c r="R1050" i="3"/>
  <c r="P1050" i="3"/>
  <c r="BI1048" i="3"/>
  <c r="BH1048" i="3"/>
  <c r="BG1048" i="3"/>
  <c r="BF1048" i="3"/>
  <c r="T1048" i="3"/>
  <c r="R1048" i="3"/>
  <c r="P1048" i="3"/>
  <c r="BI1046" i="3"/>
  <c r="BH1046" i="3"/>
  <c r="BG1046" i="3"/>
  <c r="BF1046" i="3"/>
  <c r="T1046" i="3"/>
  <c r="R1046" i="3"/>
  <c r="P1046" i="3"/>
  <c r="BI1044" i="3"/>
  <c r="BH1044" i="3"/>
  <c r="BG1044" i="3"/>
  <c r="BF1044" i="3"/>
  <c r="T1044" i="3"/>
  <c r="R1044" i="3"/>
  <c r="P1044" i="3"/>
  <c r="BI1042" i="3"/>
  <c r="BH1042" i="3"/>
  <c r="BG1042" i="3"/>
  <c r="BF1042" i="3"/>
  <c r="T1042" i="3"/>
  <c r="R1042" i="3"/>
  <c r="P1042" i="3"/>
  <c r="BI1040" i="3"/>
  <c r="BH1040" i="3"/>
  <c r="BG1040" i="3"/>
  <c r="BF1040" i="3"/>
  <c r="T1040" i="3"/>
  <c r="R1040" i="3"/>
  <c r="P1040" i="3"/>
  <c r="BI1038" i="3"/>
  <c r="BH1038" i="3"/>
  <c r="BG1038" i="3"/>
  <c r="BF1038" i="3"/>
  <c r="T1038" i="3"/>
  <c r="R1038" i="3"/>
  <c r="P1038" i="3"/>
  <c r="BI1036" i="3"/>
  <c r="BH1036" i="3"/>
  <c r="BG1036" i="3"/>
  <c r="BF1036" i="3"/>
  <c r="T1036" i="3"/>
  <c r="R1036" i="3"/>
  <c r="P1036" i="3"/>
  <c r="BI1032" i="3"/>
  <c r="BH1032" i="3"/>
  <c r="BG1032" i="3"/>
  <c r="BF1032" i="3"/>
  <c r="T1032" i="3"/>
  <c r="R1032" i="3"/>
  <c r="P1032" i="3"/>
  <c r="BI1028" i="3"/>
  <c r="BH1028" i="3"/>
  <c r="BG1028" i="3"/>
  <c r="BF1028" i="3"/>
  <c r="T1028" i="3"/>
  <c r="R1028" i="3"/>
  <c r="P1028" i="3"/>
  <c r="BI1024" i="3"/>
  <c r="BH1024" i="3"/>
  <c r="BG1024" i="3"/>
  <c r="BF1024" i="3"/>
  <c r="T1024" i="3"/>
  <c r="R1024" i="3"/>
  <c r="P1024" i="3"/>
  <c r="BI1020" i="3"/>
  <c r="BH1020" i="3"/>
  <c r="BG1020" i="3"/>
  <c r="BF1020" i="3"/>
  <c r="T1020" i="3"/>
  <c r="R1020" i="3"/>
  <c r="P1020" i="3"/>
  <c r="BI1016" i="3"/>
  <c r="BH1016" i="3"/>
  <c r="BG1016" i="3"/>
  <c r="BF1016" i="3"/>
  <c r="T1016" i="3"/>
  <c r="R1016" i="3"/>
  <c r="P1016" i="3"/>
  <c r="BI1012" i="3"/>
  <c r="BH1012" i="3"/>
  <c r="BG1012" i="3"/>
  <c r="BF1012" i="3"/>
  <c r="T1012" i="3"/>
  <c r="R1012" i="3"/>
  <c r="P1012" i="3"/>
  <c r="BI1010" i="3"/>
  <c r="BH1010" i="3"/>
  <c r="BG1010" i="3"/>
  <c r="BF1010" i="3"/>
  <c r="T1010" i="3"/>
  <c r="R1010" i="3"/>
  <c r="P1010" i="3"/>
  <c r="BI1008" i="3"/>
  <c r="BH1008" i="3"/>
  <c r="BG1008" i="3"/>
  <c r="BF1008" i="3"/>
  <c r="T1008" i="3"/>
  <c r="R1008" i="3"/>
  <c r="P1008" i="3"/>
  <c r="BI1005" i="3"/>
  <c r="BH1005" i="3"/>
  <c r="BG1005" i="3"/>
  <c r="BF1005" i="3"/>
  <c r="T1005" i="3"/>
  <c r="R1005" i="3"/>
  <c r="P1005" i="3"/>
  <c r="BI1001" i="3"/>
  <c r="BH1001" i="3"/>
  <c r="BG1001" i="3"/>
  <c r="BF1001" i="3"/>
  <c r="T1001" i="3"/>
  <c r="T1000" i="3"/>
  <c r="R1001" i="3"/>
  <c r="R1000" i="3" s="1"/>
  <c r="P1001" i="3"/>
  <c r="P1000" i="3" s="1"/>
  <c r="BI998" i="3"/>
  <c r="BH998" i="3"/>
  <c r="BG998" i="3"/>
  <c r="BF998" i="3"/>
  <c r="T998" i="3"/>
  <c r="R998" i="3"/>
  <c r="P998" i="3"/>
  <c r="BI996" i="3"/>
  <c r="BH996" i="3"/>
  <c r="BG996" i="3"/>
  <c r="BF996" i="3"/>
  <c r="T996" i="3"/>
  <c r="R996" i="3"/>
  <c r="P996" i="3"/>
  <c r="BI993" i="3"/>
  <c r="BH993" i="3"/>
  <c r="BG993" i="3"/>
  <c r="BF993" i="3"/>
  <c r="T993" i="3"/>
  <c r="R993" i="3"/>
  <c r="P993" i="3"/>
  <c r="BI989" i="3"/>
  <c r="BH989" i="3"/>
  <c r="BG989" i="3"/>
  <c r="BF989" i="3"/>
  <c r="T989" i="3"/>
  <c r="R989" i="3"/>
  <c r="P989" i="3"/>
  <c r="BI985" i="3"/>
  <c r="BH985" i="3"/>
  <c r="BG985" i="3"/>
  <c r="BF985" i="3"/>
  <c r="T985" i="3"/>
  <c r="R985" i="3"/>
  <c r="P985" i="3"/>
  <c r="BI977" i="3"/>
  <c r="BH977" i="3"/>
  <c r="BG977" i="3"/>
  <c r="BF977" i="3"/>
  <c r="T977" i="3"/>
  <c r="R977" i="3"/>
  <c r="P977" i="3"/>
  <c r="BI972" i="3"/>
  <c r="BH972" i="3"/>
  <c r="BG972" i="3"/>
  <c r="BF972" i="3"/>
  <c r="T972" i="3"/>
  <c r="R972" i="3"/>
  <c r="P972" i="3"/>
  <c r="BI960" i="3"/>
  <c r="BH960" i="3"/>
  <c r="BG960" i="3"/>
  <c r="BF960" i="3"/>
  <c r="T960" i="3"/>
  <c r="R960" i="3"/>
  <c r="P960" i="3"/>
  <c r="BI956" i="3"/>
  <c r="BH956" i="3"/>
  <c r="BG956" i="3"/>
  <c r="BF956" i="3"/>
  <c r="T956" i="3"/>
  <c r="R956" i="3"/>
  <c r="P956" i="3"/>
  <c r="BI951" i="3"/>
  <c r="BH951" i="3"/>
  <c r="BG951" i="3"/>
  <c r="BF951" i="3"/>
  <c r="T951" i="3"/>
  <c r="R951" i="3"/>
  <c r="P951" i="3"/>
  <c r="BI946" i="3"/>
  <c r="BH946" i="3"/>
  <c r="BG946" i="3"/>
  <c r="BF946" i="3"/>
  <c r="T946" i="3"/>
  <c r="R946" i="3"/>
  <c r="P946" i="3"/>
  <c r="BI943" i="3"/>
  <c r="BH943" i="3"/>
  <c r="BG943" i="3"/>
  <c r="BF943" i="3"/>
  <c r="T943" i="3"/>
  <c r="R943" i="3"/>
  <c r="P943" i="3"/>
  <c r="BI939" i="3"/>
  <c r="BH939" i="3"/>
  <c r="BG939" i="3"/>
  <c r="BF939" i="3"/>
  <c r="T939" i="3"/>
  <c r="R939" i="3"/>
  <c r="P939" i="3"/>
  <c r="BI937" i="3"/>
  <c r="BH937" i="3"/>
  <c r="BG937" i="3"/>
  <c r="BF937" i="3"/>
  <c r="T937" i="3"/>
  <c r="R937" i="3"/>
  <c r="P937" i="3"/>
  <c r="BI930" i="3"/>
  <c r="BH930" i="3"/>
  <c r="BG930" i="3"/>
  <c r="BF930" i="3"/>
  <c r="T930" i="3"/>
  <c r="R930" i="3"/>
  <c r="P930" i="3"/>
  <c r="BI928" i="3"/>
  <c r="BH928" i="3"/>
  <c r="BG928" i="3"/>
  <c r="BF928" i="3"/>
  <c r="T928" i="3"/>
  <c r="R928" i="3"/>
  <c r="P928" i="3"/>
  <c r="BI926" i="3"/>
  <c r="BH926" i="3"/>
  <c r="BG926" i="3"/>
  <c r="BF926" i="3"/>
  <c r="T926" i="3"/>
  <c r="R926" i="3"/>
  <c r="P926" i="3"/>
  <c r="BI924" i="3"/>
  <c r="BH924" i="3"/>
  <c r="BG924" i="3"/>
  <c r="BF924" i="3"/>
  <c r="T924" i="3"/>
  <c r="R924" i="3"/>
  <c r="P924" i="3"/>
  <c r="BI922" i="3"/>
  <c r="BH922" i="3"/>
  <c r="BG922" i="3"/>
  <c r="BF922" i="3"/>
  <c r="T922" i="3"/>
  <c r="R922" i="3"/>
  <c r="P922" i="3"/>
  <c r="BI920" i="3"/>
  <c r="BH920" i="3"/>
  <c r="BG920" i="3"/>
  <c r="BF920" i="3"/>
  <c r="T920" i="3"/>
  <c r="R920" i="3"/>
  <c r="P920" i="3"/>
  <c r="BI918" i="3"/>
  <c r="BH918" i="3"/>
  <c r="BG918" i="3"/>
  <c r="BF918" i="3"/>
  <c r="T918" i="3"/>
  <c r="R918" i="3"/>
  <c r="P918" i="3"/>
  <c r="BI916" i="3"/>
  <c r="BH916" i="3"/>
  <c r="BG916" i="3"/>
  <c r="BF916" i="3"/>
  <c r="T916" i="3"/>
  <c r="R916" i="3"/>
  <c r="P916" i="3"/>
  <c r="BI914" i="3"/>
  <c r="BH914" i="3"/>
  <c r="BG914" i="3"/>
  <c r="BF914" i="3"/>
  <c r="T914" i="3"/>
  <c r="R914" i="3"/>
  <c r="P914" i="3"/>
  <c r="BI912" i="3"/>
  <c r="BH912" i="3"/>
  <c r="BG912" i="3"/>
  <c r="BF912" i="3"/>
  <c r="T912" i="3"/>
  <c r="R912" i="3"/>
  <c r="P912" i="3"/>
  <c r="BI910" i="3"/>
  <c r="BH910" i="3"/>
  <c r="BG910" i="3"/>
  <c r="BF910" i="3"/>
  <c r="T910" i="3"/>
  <c r="R910" i="3"/>
  <c r="P910" i="3"/>
  <c r="BI908" i="3"/>
  <c r="BH908" i="3"/>
  <c r="BG908" i="3"/>
  <c r="BF908" i="3"/>
  <c r="T908" i="3"/>
  <c r="R908" i="3"/>
  <c r="P908" i="3"/>
  <c r="BI906" i="3"/>
  <c r="BH906" i="3"/>
  <c r="BG906" i="3"/>
  <c r="BF906" i="3"/>
  <c r="T906" i="3"/>
  <c r="R906" i="3"/>
  <c r="P906" i="3"/>
  <c r="BI904" i="3"/>
  <c r="BH904" i="3"/>
  <c r="BG904" i="3"/>
  <c r="BF904" i="3"/>
  <c r="T904" i="3"/>
  <c r="R904" i="3"/>
  <c r="P904" i="3"/>
  <c r="BI901" i="3"/>
  <c r="BH901" i="3"/>
  <c r="BG901" i="3"/>
  <c r="BF901" i="3"/>
  <c r="T901" i="3"/>
  <c r="R901" i="3"/>
  <c r="P901" i="3"/>
  <c r="BI899" i="3"/>
  <c r="BH899" i="3"/>
  <c r="BG899" i="3"/>
  <c r="BF899" i="3"/>
  <c r="T899" i="3"/>
  <c r="R899" i="3"/>
  <c r="P899" i="3"/>
  <c r="BI896" i="3"/>
  <c r="BH896" i="3"/>
  <c r="BG896" i="3"/>
  <c r="BF896" i="3"/>
  <c r="T896" i="3"/>
  <c r="R896" i="3"/>
  <c r="P896" i="3"/>
  <c r="BI893" i="3"/>
  <c r="BH893" i="3"/>
  <c r="BG893" i="3"/>
  <c r="BF893" i="3"/>
  <c r="T893" i="3"/>
  <c r="R893" i="3"/>
  <c r="P893" i="3"/>
  <c r="BI890" i="3"/>
  <c r="BH890" i="3"/>
  <c r="BG890" i="3"/>
  <c r="BF890" i="3"/>
  <c r="T890" i="3"/>
  <c r="R890" i="3"/>
  <c r="P890" i="3"/>
  <c r="BI887" i="3"/>
  <c r="BH887" i="3"/>
  <c r="BG887" i="3"/>
  <c r="BF887" i="3"/>
  <c r="T887" i="3"/>
  <c r="R887" i="3"/>
  <c r="P887" i="3"/>
  <c r="BI885" i="3"/>
  <c r="BH885" i="3"/>
  <c r="BG885" i="3"/>
  <c r="BF885" i="3"/>
  <c r="T885" i="3"/>
  <c r="R885" i="3"/>
  <c r="P885" i="3"/>
  <c r="BI882" i="3"/>
  <c r="BH882" i="3"/>
  <c r="BG882" i="3"/>
  <c r="BF882" i="3"/>
  <c r="T882" i="3"/>
  <c r="R882" i="3"/>
  <c r="P882" i="3"/>
  <c r="BI879" i="3"/>
  <c r="BH879" i="3"/>
  <c r="BG879" i="3"/>
  <c r="BF879" i="3"/>
  <c r="T879" i="3"/>
  <c r="R879" i="3"/>
  <c r="P879" i="3"/>
  <c r="BI877" i="3"/>
  <c r="BH877" i="3"/>
  <c r="BG877" i="3"/>
  <c r="BF877" i="3"/>
  <c r="T877" i="3"/>
  <c r="R877" i="3"/>
  <c r="P877" i="3"/>
  <c r="BI874" i="3"/>
  <c r="BH874" i="3"/>
  <c r="BG874" i="3"/>
  <c r="BF874" i="3"/>
  <c r="T874" i="3"/>
  <c r="R874" i="3"/>
  <c r="P874" i="3"/>
  <c r="BI869" i="3"/>
  <c r="BH869" i="3"/>
  <c r="BG869" i="3"/>
  <c r="BF869" i="3"/>
  <c r="T869" i="3"/>
  <c r="R869" i="3"/>
  <c r="P869" i="3"/>
  <c r="BI866" i="3"/>
  <c r="BH866" i="3"/>
  <c r="BG866" i="3"/>
  <c r="BF866" i="3"/>
  <c r="T866" i="3"/>
  <c r="R866" i="3"/>
  <c r="P866" i="3"/>
  <c r="BI863" i="3"/>
  <c r="BH863" i="3"/>
  <c r="BG863" i="3"/>
  <c r="BF863" i="3"/>
  <c r="T863" i="3"/>
  <c r="R863" i="3"/>
  <c r="P863" i="3"/>
  <c r="BI858" i="3"/>
  <c r="BH858" i="3"/>
  <c r="BG858" i="3"/>
  <c r="BF858" i="3"/>
  <c r="T858" i="3"/>
  <c r="R858" i="3"/>
  <c r="P858" i="3"/>
  <c r="BI855" i="3"/>
  <c r="BH855" i="3"/>
  <c r="BG855" i="3"/>
  <c r="BF855" i="3"/>
  <c r="T855" i="3"/>
  <c r="R855" i="3"/>
  <c r="P855" i="3"/>
  <c r="BI852" i="3"/>
  <c r="BH852" i="3"/>
  <c r="BG852" i="3"/>
  <c r="BF852" i="3"/>
  <c r="T852" i="3"/>
  <c r="R852" i="3"/>
  <c r="P852" i="3"/>
  <c r="BI850" i="3"/>
  <c r="BH850" i="3"/>
  <c r="BG850" i="3"/>
  <c r="BF850" i="3"/>
  <c r="T850" i="3"/>
  <c r="R850" i="3"/>
  <c r="P850" i="3"/>
  <c r="BI847" i="3"/>
  <c r="BH847" i="3"/>
  <c r="BG847" i="3"/>
  <c r="BF847" i="3"/>
  <c r="T847" i="3"/>
  <c r="R847" i="3"/>
  <c r="P847" i="3"/>
  <c r="BI844" i="3"/>
  <c r="BH844" i="3"/>
  <c r="BG844" i="3"/>
  <c r="BF844" i="3"/>
  <c r="T844" i="3"/>
  <c r="R844" i="3"/>
  <c r="P844" i="3"/>
  <c r="BI840" i="3"/>
  <c r="BH840" i="3"/>
  <c r="BG840" i="3"/>
  <c r="BF840" i="3"/>
  <c r="T840" i="3"/>
  <c r="R840" i="3"/>
  <c r="P840" i="3"/>
  <c r="BI838" i="3"/>
  <c r="BH838" i="3"/>
  <c r="BG838" i="3"/>
  <c r="BF838" i="3"/>
  <c r="T838" i="3"/>
  <c r="R838" i="3"/>
  <c r="P838" i="3"/>
  <c r="BI836" i="3"/>
  <c r="BH836" i="3"/>
  <c r="BG836" i="3"/>
  <c r="BF836" i="3"/>
  <c r="T836" i="3"/>
  <c r="R836" i="3"/>
  <c r="P836" i="3"/>
  <c r="BI833" i="3"/>
  <c r="BH833" i="3"/>
  <c r="BG833" i="3"/>
  <c r="BF833" i="3"/>
  <c r="T833" i="3"/>
  <c r="R833" i="3"/>
  <c r="P833" i="3"/>
  <c r="BI830" i="3"/>
  <c r="BH830" i="3"/>
  <c r="BG830" i="3"/>
  <c r="BF830" i="3"/>
  <c r="T830" i="3"/>
  <c r="R830" i="3"/>
  <c r="P830" i="3"/>
  <c r="BI828" i="3"/>
  <c r="BH828" i="3"/>
  <c r="BG828" i="3"/>
  <c r="BF828" i="3"/>
  <c r="T828" i="3"/>
  <c r="R828" i="3"/>
  <c r="P828" i="3"/>
  <c r="BI826" i="3"/>
  <c r="BH826" i="3"/>
  <c r="BG826" i="3"/>
  <c r="BF826" i="3"/>
  <c r="T826" i="3"/>
  <c r="R826" i="3"/>
  <c r="P826" i="3"/>
  <c r="BI807" i="3"/>
  <c r="BH807" i="3"/>
  <c r="BG807" i="3"/>
  <c r="BF807" i="3"/>
  <c r="T807" i="3"/>
  <c r="R807" i="3"/>
  <c r="P807" i="3"/>
  <c r="BI802" i="3"/>
  <c r="BH802" i="3"/>
  <c r="BG802" i="3"/>
  <c r="BF802" i="3"/>
  <c r="T802" i="3"/>
  <c r="R802" i="3"/>
  <c r="P802" i="3"/>
  <c r="BI799" i="3"/>
  <c r="BH799" i="3"/>
  <c r="BG799" i="3"/>
  <c r="BF799" i="3"/>
  <c r="T799" i="3"/>
  <c r="R799" i="3"/>
  <c r="P799" i="3"/>
  <c r="BI797" i="3"/>
  <c r="BH797" i="3"/>
  <c r="BG797" i="3"/>
  <c r="BF797" i="3"/>
  <c r="T797" i="3"/>
  <c r="R797" i="3"/>
  <c r="P797" i="3"/>
  <c r="BI795" i="3"/>
  <c r="BH795" i="3"/>
  <c r="BG795" i="3"/>
  <c r="BF795" i="3"/>
  <c r="T795" i="3"/>
  <c r="R795" i="3"/>
  <c r="P795" i="3"/>
  <c r="BI790" i="3"/>
  <c r="BH790" i="3"/>
  <c r="BG790" i="3"/>
  <c r="BF790" i="3"/>
  <c r="T790" i="3"/>
  <c r="R790" i="3"/>
  <c r="P790" i="3"/>
  <c r="BI785" i="3"/>
  <c r="BH785" i="3"/>
  <c r="BG785" i="3"/>
  <c r="BF785" i="3"/>
  <c r="T785" i="3"/>
  <c r="R785" i="3"/>
  <c r="P785" i="3"/>
  <c r="BI782" i="3"/>
  <c r="BH782" i="3"/>
  <c r="BG782" i="3"/>
  <c r="BF782" i="3"/>
  <c r="T782" i="3"/>
  <c r="R782" i="3"/>
  <c r="P782" i="3"/>
  <c r="BI779" i="3"/>
  <c r="BH779" i="3"/>
  <c r="BG779" i="3"/>
  <c r="BF779" i="3"/>
  <c r="T779" i="3"/>
  <c r="R779" i="3"/>
  <c r="P779" i="3"/>
  <c r="BI771" i="3"/>
  <c r="BH771" i="3"/>
  <c r="BG771" i="3"/>
  <c r="BF771" i="3"/>
  <c r="T771" i="3"/>
  <c r="R771" i="3"/>
  <c r="P771" i="3"/>
  <c r="BI768" i="3"/>
  <c r="BH768" i="3"/>
  <c r="BG768" i="3"/>
  <c r="BF768" i="3"/>
  <c r="T768" i="3"/>
  <c r="R768" i="3"/>
  <c r="P768" i="3"/>
  <c r="BI761" i="3"/>
  <c r="BH761" i="3"/>
  <c r="BG761" i="3"/>
  <c r="BF761" i="3"/>
  <c r="T761" i="3"/>
  <c r="R761" i="3"/>
  <c r="P761" i="3"/>
  <c r="BI753" i="3"/>
  <c r="BH753" i="3"/>
  <c r="BG753" i="3"/>
  <c r="BF753" i="3"/>
  <c r="T753" i="3"/>
  <c r="R753" i="3"/>
  <c r="P753" i="3"/>
  <c r="BI746" i="3"/>
  <c r="BH746" i="3"/>
  <c r="BG746" i="3"/>
  <c r="BF746" i="3"/>
  <c r="T746" i="3"/>
  <c r="R746" i="3"/>
  <c r="P746" i="3"/>
  <c r="BI739" i="3"/>
  <c r="BH739" i="3"/>
  <c r="BG739" i="3"/>
  <c r="BF739" i="3"/>
  <c r="T739" i="3"/>
  <c r="R739" i="3"/>
  <c r="P739" i="3"/>
  <c r="BI731" i="3"/>
  <c r="BH731" i="3"/>
  <c r="BG731" i="3"/>
  <c r="BF731" i="3"/>
  <c r="T731" i="3"/>
  <c r="R731" i="3"/>
  <c r="P731" i="3"/>
  <c r="BI725" i="3"/>
  <c r="BH725" i="3"/>
  <c r="BG725" i="3"/>
  <c r="BF725" i="3"/>
  <c r="T725" i="3"/>
  <c r="R725" i="3"/>
  <c r="P725" i="3"/>
  <c r="BI716" i="3"/>
  <c r="BH716" i="3"/>
  <c r="BG716" i="3"/>
  <c r="BF716" i="3"/>
  <c r="T716" i="3"/>
  <c r="R716" i="3"/>
  <c r="P716" i="3"/>
  <c r="BI708" i="3"/>
  <c r="BH708" i="3"/>
  <c r="BG708" i="3"/>
  <c r="BF708" i="3"/>
  <c r="T708" i="3"/>
  <c r="R708" i="3"/>
  <c r="P708" i="3"/>
  <c r="BI698" i="3"/>
  <c r="BH698" i="3"/>
  <c r="BG698" i="3"/>
  <c r="BF698" i="3"/>
  <c r="T698" i="3"/>
  <c r="R698" i="3"/>
  <c r="P698" i="3"/>
  <c r="BI688" i="3"/>
  <c r="BH688" i="3"/>
  <c r="BG688" i="3"/>
  <c r="BF688" i="3"/>
  <c r="T688" i="3"/>
  <c r="R688" i="3"/>
  <c r="P688" i="3"/>
  <c r="BI682" i="3"/>
  <c r="BH682" i="3"/>
  <c r="BG682" i="3"/>
  <c r="BF682" i="3"/>
  <c r="T682" i="3"/>
  <c r="R682" i="3"/>
  <c r="P682" i="3"/>
  <c r="BI671" i="3"/>
  <c r="BH671" i="3"/>
  <c r="BG671" i="3"/>
  <c r="BF671" i="3"/>
  <c r="T671" i="3"/>
  <c r="R671" i="3"/>
  <c r="P671" i="3"/>
  <c r="BI666" i="3"/>
  <c r="BH666" i="3"/>
  <c r="BG666" i="3"/>
  <c r="BF666" i="3"/>
  <c r="T666" i="3"/>
  <c r="R666" i="3"/>
  <c r="P666" i="3"/>
  <c r="BI644" i="3"/>
  <c r="BH644" i="3"/>
  <c r="BG644" i="3"/>
  <c r="BF644" i="3"/>
  <c r="T644" i="3"/>
  <c r="R644" i="3"/>
  <c r="P644" i="3"/>
  <c r="BI642" i="3"/>
  <c r="BH642" i="3"/>
  <c r="BG642" i="3"/>
  <c r="BF642" i="3"/>
  <c r="T642" i="3"/>
  <c r="R642" i="3"/>
  <c r="P642" i="3"/>
  <c r="BI639" i="3"/>
  <c r="BH639" i="3"/>
  <c r="BG639" i="3"/>
  <c r="BF639" i="3"/>
  <c r="T639" i="3"/>
  <c r="R639" i="3"/>
  <c r="P639" i="3"/>
  <c r="BI634" i="3"/>
  <c r="BH634" i="3"/>
  <c r="BG634" i="3"/>
  <c r="BF634" i="3"/>
  <c r="T634" i="3"/>
  <c r="R634" i="3"/>
  <c r="P634" i="3"/>
  <c r="BI631" i="3"/>
  <c r="BH631" i="3"/>
  <c r="BG631" i="3"/>
  <c r="BF631" i="3"/>
  <c r="T631" i="3"/>
  <c r="R631" i="3"/>
  <c r="P631" i="3"/>
  <c r="BI628" i="3"/>
  <c r="BH628" i="3"/>
  <c r="BG628" i="3"/>
  <c r="BF628" i="3"/>
  <c r="T628" i="3"/>
  <c r="R628" i="3"/>
  <c r="P628" i="3"/>
  <c r="BI626" i="3"/>
  <c r="BH626" i="3"/>
  <c r="BG626" i="3"/>
  <c r="BF626" i="3"/>
  <c r="T626" i="3"/>
  <c r="R626" i="3"/>
  <c r="P626" i="3"/>
  <c r="BI624" i="3"/>
  <c r="BH624" i="3"/>
  <c r="BG624" i="3"/>
  <c r="BF624" i="3"/>
  <c r="T624" i="3"/>
  <c r="R624" i="3"/>
  <c r="P624" i="3"/>
  <c r="BI616" i="3"/>
  <c r="BH616" i="3"/>
  <c r="BG616" i="3"/>
  <c r="BF616" i="3"/>
  <c r="T616" i="3"/>
  <c r="R616" i="3"/>
  <c r="P616" i="3"/>
  <c r="BI613" i="3"/>
  <c r="BH613" i="3"/>
  <c r="BG613" i="3"/>
  <c r="BF613" i="3"/>
  <c r="T613" i="3"/>
  <c r="R613" i="3"/>
  <c r="P613" i="3"/>
  <c r="BI610" i="3"/>
  <c r="BH610" i="3"/>
  <c r="BG610" i="3"/>
  <c r="BF610" i="3"/>
  <c r="T610" i="3"/>
  <c r="R610" i="3"/>
  <c r="P610" i="3"/>
  <c r="BI606" i="3"/>
  <c r="BH606" i="3"/>
  <c r="BG606" i="3"/>
  <c r="BF606" i="3"/>
  <c r="T606" i="3"/>
  <c r="R606" i="3"/>
  <c r="P606" i="3"/>
  <c r="BI601" i="3"/>
  <c r="BH601" i="3"/>
  <c r="BG601" i="3"/>
  <c r="BF601" i="3"/>
  <c r="T601" i="3"/>
  <c r="R601" i="3"/>
  <c r="P601" i="3"/>
  <c r="BI597" i="3"/>
  <c r="BH597" i="3"/>
  <c r="BG597" i="3"/>
  <c r="BF597" i="3"/>
  <c r="T597" i="3"/>
  <c r="R597" i="3"/>
  <c r="P597" i="3"/>
  <c r="BI595" i="3"/>
  <c r="BH595" i="3"/>
  <c r="BG595" i="3"/>
  <c r="BF595" i="3"/>
  <c r="T595" i="3"/>
  <c r="R595" i="3"/>
  <c r="P595" i="3"/>
  <c r="BI593" i="3"/>
  <c r="BH593" i="3"/>
  <c r="BG593" i="3"/>
  <c r="BF593" i="3"/>
  <c r="T593" i="3"/>
  <c r="R593" i="3"/>
  <c r="P593" i="3"/>
  <c r="BI591" i="3"/>
  <c r="BH591" i="3"/>
  <c r="BG591" i="3"/>
  <c r="BF591" i="3"/>
  <c r="T591" i="3"/>
  <c r="R591" i="3"/>
  <c r="P591" i="3"/>
  <c r="BI589" i="3"/>
  <c r="BH589" i="3"/>
  <c r="BG589" i="3"/>
  <c r="BF589" i="3"/>
  <c r="T589" i="3"/>
  <c r="R589" i="3"/>
  <c r="P589" i="3"/>
  <c r="BI587" i="3"/>
  <c r="BH587" i="3"/>
  <c r="BG587" i="3"/>
  <c r="BF587" i="3"/>
  <c r="T587" i="3"/>
  <c r="R587" i="3"/>
  <c r="P587" i="3"/>
  <c r="BI585" i="3"/>
  <c r="BH585" i="3"/>
  <c r="BG585" i="3"/>
  <c r="BF585" i="3"/>
  <c r="T585" i="3"/>
  <c r="R585" i="3"/>
  <c r="P585" i="3"/>
  <c r="BI583" i="3"/>
  <c r="BH583" i="3"/>
  <c r="BG583" i="3"/>
  <c r="BF583" i="3"/>
  <c r="T583" i="3"/>
  <c r="R583" i="3"/>
  <c r="P583" i="3"/>
  <c r="BI581" i="3"/>
  <c r="BH581" i="3"/>
  <c r="BG581" i="3"/>
  <c r="BF581" i="3"/>
  <c r="T581" i="3"/>
  <c r="R581" i="3"/>
  <c r="P581" i="3"/>
  <c r="BI579" i="3"/>
  <c r="BH579" i="3"/>
  <c r="BG579" i="3"/>
  <c r="BF579" i="3"/>
  <c r="T579" i="3"/>
  <c r="R579" i="3"/>
  <c r="P579" i="3"/>
  <c r="BI576" i="3"/>
  <c r="BH576" i="3"/>
  <c r="BG576" i="3"/>
  <c r="BF576" i="3"/>
  <c r="T576" i="3"/>
  <c r="R576" i="3"/>
  <c r="P576" i="3"/>
  <c r="BI574" i="3"/>
  <c r="BH574" i="3"/>
  <c r="BG574" i="3"/>
  <c r="BF574" i="3"/>
  <c r="T574" i="3"/>
  <c r="R574" i="3"/>
  <c r="P574" i="3"/>
  <c r="BI572" i="3"/>
  <c r="BH572" i="3"/>
  <c r="BG572" i="3"/>
  <c r="BF572" i="3"/>
  <c r="T572" i="3"/>
  <c r="R572" i="3"/>
  <c r="P572" i="3"/>
  <c r="BI568" i="3"/>
  <c r="BH568" i="3"/>
  <c r="BG568" i="3"/>
  <c r="BF568" i="3"/>
  <c r="T568" i="3"/>
  <c r="R568" i="3"/>
  <c r="P568" i="3"/>
  <c r="BI566" i="3"/>
  <c r="BH566" i="3"/>
  <c r="BG566" i="3"/>
  <c r="BF566" i="3"/>
  <c r="T566" i="3"/>
  <c r="R566" i="3"/>
  <c r="P566" i="3"/>
  <c r="BI564" i="3"/>
  <c r="BH564" i="3"/>
  <c r="BG564" i="3"/>
  <c r="BF564" i="3"/>
  <c r="T564" i="3"/>
  <c r="R564" i="3"/>
  <c r="P564" i="3"/>
  <c r="BI562" i="3"/>
  <c r="BH562" i="3"/>
  <c r="BG562" i="3"/>
  <c r="BF562" i="3"/>
  <c r="T562" i="3"/>
  <c r="R562" i="3"/>
  <c r="P562" i="3"/>
  <c r="BI560" i="3"/>
  <c r="BH560" i="3"/>
  <c r="BG560" i="3"/>
  <c r="BF560" i="3"/>
  <c r="T560" i="3"/>
  <c r="R560" i="3"/>
  <c r="P560" i="3"/>
  <c r="BI558" i="3"/>
  <c r="BH558" i="3"/>
  <c r="BG558" i="3"/>
  <c r="BF558" i="3"/>
  <c r="T558" i="3"/>
  <c r="R558" i="3"/>
  <c r="P558" i="3"/>
  <c r="BI556" i="3"/>
  <c r="BH556" i="3"/>
  <c r="BG556" i="3"/>
  <c r="BF556" i="3"/>
  <c r="T556" i="3"/>
  <c r="R556" i="3"/>
  <c r="P556" i="3"/>
  <c r="BI554" i="3"/>
  <c r="BH554" i="3"/>
  <c r="BG554" i="3"/>
  <c r="BF554" i="3"/>
  <c r="T554" i="3"/>
  <c r="R554" i="3"/>
  <c r="P554" i="3"/>
  <c r="BI552" i="3"/>
  <c r="BH552" i="3"/>
  <c r="BG552" i="3"/>
  <c r="BF552" i="3"/>
  <c r="T552" i="3"/>
  <c r="R552" i="3"/>
  <c r="P552" i="3"/>
  <c r="BI550" i="3"/>
  <c r="BH550" i="3"/>
  <c r="BG550" i="3"/>
  <c r="BF550" i="3"/>
  <c r="T550" i="3"/>
  <c r="R550" i="3"/>
  <c r="P550" i="3"/>
  <c r="BI548" i="3"/>
  <c r="BH548" i="3"/>
  <c r="BG548" i="3"/>
  <c r="BF548" i="3"/>
  <c r="T548" i="3"/>
  <c r="R548" i="3"/>
  <c r="P548" i="3"/>
  <c r="BI546" i="3"/>
  <c r="BH546" i="3"/>
  <c r="BG546" i="3"/>
  <c r="BF546" i="3"/>
  <c r="T546" i="3"/>
  <c r="R546" i="3"/>
  <c r="P546" i="3"/>
  <c r="BI544" i="3"/>
  <c r="BH544" i="3"/>
  <c r="BG544" i="3"/>
  <c r="BF544" i="3"/>
  <c r="T544" i="3"/>
  <c r="R544" i="3"/>
  <c r="P544" i="3"/>
  <c r="BI542" i="3"/>
  <c r="BH542" i="3"/>
  <c r="BG542" i="3"/>
  <c r="BF542" i="3"/>
  <c r="T542" i="3"/>
  <c r="R542" i="3"/>
  <c r="P542" i="3"/>
  <c r="BI540" i="3"/>
  <c r="BH540" i="3"/>
  <c r="BG540" i="3"/>
  <c r="BF540" i="3"/>
  <c r="T540" i="3"/>
  <c r="R540" i="3"/>
  <c r="P540" i="3"/>
  <c r="BI538" i="3"/>
  <c r="BH538" i="3"/>
  <c r="BG538" i="3"/>
  <c r="BF538" i="3"/>
  <c r="T538" i="3"/>
  <c r="R538" i="3"/>
  <c r="P538" i="3"/>
  <c r="BI536" i="3"/>
  <c r="BH536" i="3"/>
  <c r="BG536" i="3"/>
  <c r="BF536" i="3"/>
  <c r="T536" i="3"/>
  <c r="R536" i="3"/>
  <c r="P536" i="3"/>
  <c r="BI534" i="3"/>
  <c r="BH534" i="3"/>
  <c r="BG534" i="3"/>
  <c r="BF534" i="3"/>
  <c r="T534" i="3"/>
  <c r="R534" i="3"/>
  <c r="P534" i="3"/>
  <c r="BI532" i="3"/>
  <c r="BH532" i="3"/>
  <c r="BG532" i="3"/>
  <c r="BF532" i="3"/>
  <c r="T532" i="3"/>
  <c r="R532" i="3"/>
  <c r="P532" i="3"/>
  <c r="BI530" i="3"/>
  <c r="BH530" i="3"/>
  <c r="BG530" i="3"/>
  <c r="BF530" i="3"/>
  <c r="T530" i="3"/>
  <c r="R530" i="3"/>
  <c r="P530" i="3"/>
  <c r="BI526" i="3"/>
  <c r="BH526" i="3"/>
  <c r="BG526" i="3"/>
  <c r="BF526" i="3"/>
  <c r="T526" i="3"/>
  <c r="R526" i="3"/>
  <c r="P526" i="3"/>
  <c r="BI524" i="3"/>
  <c r="BH524" i="3"/>
  <c r="BG524" i="3"/>
  <c r="BF524" i="3"/>
  <c r="T524" i="3"/>
  <c r="R524" i="3"/>
  <c r="P524" i="3"/>
  <c r="BI522" i="3"/>
  <c r="BH522" i="3"/>
  <c r="BG522" i="3"/>
  <c r="BF522" i="3"/>
  <c r="T522" i="3"/>
  <c r="R522" i="3"/>
  <c r="P522" i="3"/>
  <c r="BI518" i="3"/>
  <c r="BH518" i="3"/>
  <c r="BG518" i="3"/>
  <c r="BF518" i="3"/>
  <c r="T518" i="3"/>
  <c r="T517" i="3"/>
  <c r="R518" i="3"/>
  <c r="R517" i="3" s="1"/>
  <c r="P518" i="3"/>
  <c r="P517" i="3" s="1"/>
  <c r="BI514" i="3"/>
  <c r="BH514" i="3"/>
  <c r="BG514" i="3"/>
  <c r="BF514" i="3"/>
  <c r="T514" i="3"/>
  <c r="R514" i="3"/>
  <c r="P514" i="3"/>
  <c r="BI511" i="3"/>
  <c r="BH511" i="3"/>
  <c r="BG511" i="3"/>
  <c r="BF511" i="3"/>
  <c r="T511" i="3"/>
  <c r="R511" i="3"/>
  <c r="P511" i="3"/>
  <c r="BI506" i="3"/>
  <c r="BH506" i="3"/>
  <c r="BG506" i="3"/>
  <c r="BF506" i="3"/>
  <c r="T506" i="3"/>
  <c r="R506" i="3"/>
  <c r="P506" i="3"/>
  <c r="BI503" i="3"/>
  <c r="BH503" i="3"/>
  <c r="BG503" i="3"/>
  <c r="BF503" i="3"/>
  <c r="T503" i="3"/>
  <c r="R503" i="3"/>
  <c r="P503" i="3"/>
  <c r="BI498" i="3"/>
  <c r="BH498" i="3"/>
  <c r="BG498" i="3"/>
  <c r="BF498" i="3"/>
  <c r="T498" i="3"/>
  <c r="R498" i="3"/>
  <c r="P498" i="3"/>
  <c r="BI493" i="3"/>
  <c r="BH493" i="3"/>
  <c r="BG493" i="3"/>
  <c r="BF493" i="3"/>
  <c r="T493" i="3"/>
  <c r="R493" i="3"/>
  <c r="P493" i="3"/>
  <c r="BI490" i="3"/>
  <c r="BH490" i="3"/>
  <c r="BG490" i="3"/>
  <c r="BF490" i="3"/>
  <c r="T490" i="3"/>
  <c r="R490" i="3"/>
  <c r="P490" i="3"/>
  <c r="BI485" i="3"/>
  <c r="BH485" i="3"/>
  <c r="BG485" i="3"/>
  <c r="BF485" i="3"/>
  <c r="T485" i="3"/>
  <c r="R485" i="3"/>
  <c r="P485" i="3"/>
  <c r="BI482" i="3"/>
  <c r="BH482" i="3"/>
  <c r="BG482" i="3"/>
  <c r="BF482" i="3"/>
  <c r="T482" i="3"/>
  <c r="R482" i="3"/>
  <c r="P482" i="3"/>
  <c r="BI480" i="3"/>
  <c r="BH480" i="3"/>
  <c r="BG480" i="3"/>
  <c r="BF480" i="3"/>
  <c r="T480" i="3"/>
  <c r="R480" i="3"/>
  <c r="P480" i="3"/>
  <c r="BI478" i="3"/>
  <c r="BH478" i="3"/>
  <c r="BG478" i="3"/>
  <c r="BF478" i="3"/>
  <c r="T478" i="3"/>
  <c r="R478" i="3"/>
  <c r="P478" i="3"/>
  <c r="BI476" i="3"/>
  <c r="BH476" i="3"/>
  <c r="BG476" i="3"/>
  <c r="BF476" i="3"/>
  <c r="T476" i="3"/>
  <c r="R476" i="3"/>
  <c r="P476" i="3"/>
  <c r="BI473" i="3"/>
  <c r="BH473" i="3"/>
  <c r="BG473" i="3"/>
  <c r="BF473" i="3"/>
  <c r="T473" i="3"/>
  <c r="R473" i="3"/>
  <c r="P473" i="3"/>
  <c r="BI467" i="3"/>
  <c r="BH467" i="3"/>
  <c r="BG467" i="3"/>
  <c r="BF467" i="3"/>
  <c r="T467" i="3"/>
  <c r="R467" i="3"/>
  <c r="P467" i="3"/>
  <c r="BI462" i="3"/>
  <c r="BH462" i="3"/>
  <c r="BG462" i="3"/>
  <c r="BF462" i="3"/>
  <c r="T462" i="3"/>
  <c r="R462" i="3"/>
  <c r="P462" i="3"/>
  <c r="BI459" i="3"/>
  <c r="BH459" i="3"/>
  <c r="BG459" i="3"/>
  <c r="BF459" i="3"/>
  <c r="T459" i="3"/>
  <c r="R459" i="3"/>
  <c r="P459" i="3"/>
  <c r="BI457" i="3"/>
  <c r="BH457" i="3"/>
  <c r="BG457" i="3"/>
  <c r="BF457" i="3"/>
  <c r="T457" i="3"/>
  <c r="R457" i="3"/>
  <c r="P457" i="3"/>
  <c r="BI454" i="3"/>
  <c r="BH454" i="3"/>
  <c r="BG454" i="3"/>
  <c r="BF454" i="3"/>
  <c r="T454" i="3"/>
  <c r="R454" i="3"/>
  <c r="P454" i="3"/>
  <c r="BI450" i="3"/>
  <c r="BH450" i="3"/>
  <c r="BG450" i="3"/>
  <c r="BF450" i="3"/>
  <c r="T450" i="3"/>
  <c r="R450" i="3"/>
  <c r="P450" i="3"/>
  <c r="BI447" i="3"/>
  <c r="BH447" i="3"/>
  <c r="BG447" i="3"/>
  <c r="BF447" i="3"/>
  <c r="T447" i="3"/>
  <c r="R447" i="3"/>
  <c r="P447" i="3"/>
  <c r="BI443" i="3"/>
  <c r="BH443" i="3"/>
  <c r="BG443" i="3"/>
  <c r="BF443" i="3"/>
  <c r="T443" i="3"/>
  <c r="R443" i="3"/>
  <c r="P443" i="3"/>
  <c r="BI438" i="3"/>
  <c r="BH438" i="3"/>
  <c r="BG438" i="3"/>
  <c r="BF438" i="3"/>
  <c r="T438" i="3"/>
  <c r="R438" i="3"/>
  <c r="P438" i="3"/>
  <c r="BI433" i="3"/>
  <c r="BH433" i="3"/>
  <c r="BG433" i="3"/>
  <c r="BF433" i="3"/>
  <c r="T433" i="3"/>
  <c r="R433" i="3"/>
  <c r="P433" i="3"/>
  <c r="BI430" i="3"/>
  <c r="BH430" i="3"/>
  <c r="BG430" i="3"/>
  <c r="BF430" i="3"/>
  <c r="T430" i="3"/>
  <c r="R430" i="3"/>
  <c r="P430" i="3"/>
  <c r="BI427" i="3"/>
  <c r="BH427" i="3"/>
  <c r="BG427" i="3"/>
  <c r="BF427" i="3"/>
  <c r="T427" i="3"/>
  <c r="R427" i="3"/>
  <c r="P427" i="3"/>
  <c r="BI424" i="3"/>
  <c r="BH424" i="3"/>
  <c r="BG424" i="3"/>
  <c r="BF424" i="3"/>
  <c r="T424" i="3"/>
  <c r="R424" i="3"/>
  <c r="P424" i="3"/>
  <c r="BI419" i="3"/>
  <c r="BH419" i="3"/>
  <c r="BG419" i="3"/>
  <c r="BF419" i="3"/>
  <c r="T419" i="3"/>
  <c r="R419" i="3"/>
  <c r="P419" i="3"/>
  <c r="BI417" i="3"/>
  <c r="BH417" i="3"/>
  <c r="BG417" i="3"/>
  <c r="BF417" i="3"/>
  <c r="T417" i="3"/>
  <c r="R417" i="3"/>
  <c r="P417" i="3"/>
  <c r="BI415" i="3"/>
  <c r="BH415" i="3"/>
  <c r="BG415" i="3"/>
  <c r="BF415" i="3"/>
  <c r="T415" i="3"/>
  <c r="R415" i="3"/>
  <c r="P415" i="3"/>
  <c r="BI412" i="3"/>
  <c r="BH412" i="3"/>
  <c r="BG412" i="3"/>
  <c r="BF412" i="3"/>
  <c r="T412" i="3"/>
  <c r="R412" i="3"/>
  <c r="P412" i="3"/>
  <c r="BI410" i="3"/>
  <c r="BH410" i="3"/>
  <c r="BG410" i="3"/>
  <c r="BF410" i="3"/>
  <c r="T410" i="3"/>
  <c r="R410" i="3"/>
  <c r="P410" i="3"/>
  <c r="BI408" i="3"/>
  <c r="BH408" i="3"/>
  <c r="BG408" i="3"/>
  <c r="BF408" i="3"/>
  <c r="T408" i="3"/>
  <c r="R408" i="3"/>
  <c r="P408" i="3"/>
  <c r="BI403" i="3"/>
  <c r="BH403" i="3"/>
  <c r="BG403" i="3"/>
  <c r="BF403" i="3"/>
  <c r="T403" i="3"/>
  <c r="R403" i="3"/>
  <c r="P403" i="3"/>
  <c r="BI399" i="3"/>
  <c r="BH399" i="3"/>
  <c r="BG399" i="3"/>
  <c r="BF399" i="3"/>
  <c r="T399" i="3"/>
  <c r="R399" i="3"/>
  <c r="P399" i="3"/>
  <c r="BI396" i="3"/>
  <c r="BH396" i="3"/>
  <c r="BG396" i="3"/>
  <c r="BF396" i="3"/>
  <c r="T396" i="3"/>
  <c r="R396" i="3"/>
  <c r="P396" i="3"/>
  <c r="BI394" i="3"/>
  <c r="BH394" i="3"/>
  <c r="BG394" i="3"/>
  <c r="BF394" i="3"/>
  <c r="T394" i="3"/>
  <c r="R394" i="3"/>
  <c r="P394" i="3"/>
  <c r="BI392" i="3"/>
  <c r="BH392" i="3"/>
  <c r="BG392" i="3"/>
  <c r="BF392" i="3"/>
  <c r="T392" i="3"/>
  <c r="R392" i="3"/>
  <c r="P392" i="3"/>
  <c r="BI390" i="3"/>
  <c r="BH390" i="3"/>
  <c r="BG390" i="3"/>
  <c r="BF390" i="3"/>
  <c r="T390" i="3"/>
  <c r="R390" i="3"/>
  <c r="P390" i="3"/>
  <c r="BI388" i="3"/>
  <c r="BH388" i="3"/>
  <c r="BG388" i="3"/>
  <c r="BF388" i="3"/>
  <c r="T388" i="3"/>
  <c r="R388" i="3"/>
  <c r="P388" i="3"/>
  <c r="BI385" i="3"/>
  <c r="BH385" i="3"/>
  <c r="BG385" i="3"/>
  <c r="BF385" i="3"/>
  <c r="T385" i="3"/>
  <c r="R385" i="3"/>
  <c r="P385" i="3"/>
  <c r="BI383" i="3"/>
  <c r="BH383" i="3"/>
  <c r="BG383" i="3"/>
  <c r="BF383" i="3"/>
  <c r="T383" i="3"/>
  <c r="R383" i="3"/>
  <c r="P383" i="3"/>
  <c r="BI381" i="3"/>
  <c r="BH381" i="3"/>
  <c r="BG381" i="3"/>
  <c r="BF381" i="3"/>
  <c r="T381" i="3"/>
  <c r="R381" i="3"/>
  <c r="P381" i="3"/>
  <c r="BI379" i="3"/>
  <c r="BH379" i="3"/>
  <c r="BG379" i="3"/>
  <c r="BF379" i="3"/>
  <c r="T379" i="3"/>
  <c r="R379" i="3"/>
  <c r="P379" i="3"/>
  <c r="BI377" i="3"/>
  <c r="BH377" i="3"/>
  <c r="BG377" i="3"/>
  <c r="BF377" i="3"/>
  <c r="T377" i="3"/>
  <c r="R377" i="3"/>
  <c r="P377" i="3"/>
  <c r="BI375" i="3"/>
  <c r="BH375" i="3"/>
  <c r="BG375" i="3"/>
  <c r="BF375" i="3"/>
  <c r="T375" i="3"/>
  <c r="R375" i="3"/>
  <c r="P375" i="3"/>
  <c r="BI373" i="3"/>
  <c r="BH373" i="3"/>
  <c r="BG373" i="3"/>
  <c r="BF373" i="3"/>
  <c r="T373" i="3"/>
  <c r="R373" i="3"/>
  <c r="P373" i="3"/>
  <c r="BI371" i="3"/>
  <c r="BH371" i="3"/>
  <c r="BG371" i="3"/>
  <c r="BF371" i="3"/>
  <c r="T371" i="3"/>
  <c r="R371" i="3"/>
  <c r="P371" i="3"/>
  <c r="BI369" i="3"/>
  <c r="BH369" i="3"/>
  <c r="BG369" i="3"/>
  <c r="BF369" i="3"/>
  <c r="T369" i="3"/>
  <c r="R369" i="3"/>
  <c r="P369" i="3"/>
  <c r="BI367" i="3"/>
  <c r="BH367" i="3"/>
  <c r="BG367" i="3"/>
  <c r="BF367" i="3"/>
  <c r="T367" i="3"/>
  <c r="R367" i="3"/>
  <c r="P367" i="3"/>
  <c r="BI365" i="3"/>
  <c r="BH365" i="3"/>
  <c r="BG365" i="3"/>
  <c r="BF365" i="3"/>
  <c r="T365" i="3"/>
  <c r="R365" i="3"/>
  <c r="P365" i="3"/>
  <c r="BI363" i="3"/>
  <c r="BH363" i="3"/>
  <c r="BG363" i="3"/>
  <c r="BF363" i="3"/>
  <c r="T363" i="3"/>
  <c r="R363" i="3"/>
  <c r="P363" i="3"/>
  <c r="BI361" i="3"/>
  <c r="BH361" i="3"/>
  <c r="BG361" i="3"/>
  <c r="BF361" i="3"/>
  <c r="T361" i="3"/>
  <c r="R361" i="3"/>
  <c r="P361" i="3"/>
  <c r="BI359" i="3"/>
  <c r="BH359" i="3"/>
  <c r="BG359" i="3"/>
  <c r="BF359" i="3"/>
  <c r="T359" i="3"/>
  <c r="R359" i="3"/>
  <c r="P359" i="3"/>
  <c r="BI357" i="3"/>
  <c r="BH357" i="3"/>
  <c r="BG357" i="3"/>
  <c r="BF357" i="3"/>
  <c r="T357" i="3"/>
  <c r="R357" i="3"/>
  <c r="P357" i="3"/>
  <c r="BI353" i="3"/>
  <c r="BH353" i="3"/>
  <c r="BG353" i="3"/>
  <c r="BF353" i="3"/>
  <c r="T353" i="3"/>
  <c r="R353" i="3"/>
  <c r="P353" i="3"/>
  <c r="BI351" i="3"/>
  <c r="BH351" i="3"/>
  <c r="BG351" i="3"/>
  <c r="BF351" i="3"/>
  <c r="T351" i="3"/>
  <c r="R351" i="3"/>
  <c r="P351" i="3"/>
  <c r="BI349" i="3"/>
  <c r="BH349" i="3"/>
  <c r="BG349" i="3"/>
  <c r="BF349" i="3"/>
  <c r="T349" i="3"/>
  <c r="R349" i="3"/>
  <c r="P349" i="3"/>
  <c r="BI347" i="3"/>
  <c r="BH347" i="3"/>
  <c r="BG347" i="3"/>
  <c r="BF347" i="3"/>
  <c r="T347" i="3"/>
  <c r="R347" i="3"/>
  <c r="P347" i="3"/>
  <c r="BI345" i="3"/>
  <c r="BH345" i="3"/>
  <c r="BG345" i="3"/>
  <c r="BF345" i="3"/>
  <c r="T345" i="3"/>
  <c r="R345" i="3"/>
  <c r="P345" i="3"/>
  <c r="BI343" i="3"/>
  <c r="BH343" i="3"/>
  <c r="BG343" i="3"/>
  <c r="BF343" i="3"/>
  <c r="T343" i="3"/>
  <c r="R343" i="3"/>
  <c r="P343" i="3"/>
  <c r="BI341" i="3"/>
  <c r="BH341" i="3"/>
  <c r="BG341" i="3"/>
  <c r="BF341" i="3"/>
  <c r="T341" i="3"/>
  <c r="R341" i="3"/>
  <c r="P341" i="3"/>
  <c r="BI339" i="3"/>
  <c r="BH339" i="3"/>
  <c r="BG339" i="3"/>
  <c r="BF339" i="3"/>
  <c r="T339" i="3"/>
  <c r="R339" i="3"/>
  <c r="P339" i="3"/>
  <c r="BI337" i="3"/>
  <c r="BH337" i="3"/>
  <c r="BG337" i="3"/>
  <c r="BF337" i="3"/>
  <c r="T337" i="3"/>
  <c r="R337" i="3"/>
  <c r="P337" i="3"/>
  <c r="BI335" i="3"/>
  <c r="BH335" i="3"/>
  <c r="BG335" i="3"/>
  <c r="BF335" i="3"/>
  <c r="T335" i="3"/>
  <c r="R335" i="3"/>
  <c r="P335" i="3"/>
  <c r="BI333" i="3"/>
  <c r="BH333" i="3"/>
  <c r="BG333" i="3"/>
  <c r="BF333" i="3"/>
  <c r="T333" i="3"/>
  <c r="R333" i="3"/>
  <c r="P333" i="3"/>
  <c r="BI329" i="3"/>
  <c r="BH329" i="3"/>
  <c r="BG329" i="3"/>
  <c r="BF329" i="3"/>
  <c r="T329" i="3"/>
  <c r="R329" i="3"/>
  <c r="P329" i="3"/>
  <c r="BI326" i="3"/>
  <c r="BH326" i="3"/>
  <c r="BG326" i="3"/>
  <c r="BF326" i="3"/>
  <c r="T326" i="3"/>
  <c r="R326" i="3"/>
  <c r="P326" i="3"/>
  <c r="BI323" i="3"/>
  <c r="BH323" i="3"/>
  <c r="BG323" i="3"/>
  <c r="BF323" i="3"/>
  <c r="T323" i="3"/>
  <c r="R323" i="3"/>
  <c r="P323" i="3"/>
  <c r="BI321" i="3"/>
  <c r="BH321" i="3"/>
  <c r="BG321" i="3"/>
  <c r="BF321" i="3"/>
  <c r="T321" i="3"/>
  <c r="R321" i="3"/>
  <c r="P321" i="3"/>
  <c r="BI319" i="3"/>
  <c r="BH319" i="3"/>
  <c r="BG319" i="3"/>
  <c r="BF319" i="3"/>
  <c r="T319" i="3"/>
  <c r="R319" i="3"/>
  <c r="P319" i="3"/>
  <c r="BI317" i="3"/>
  <c r="BH317" i="3"/>
  <c r="BG317" i="3"/>
  <c r="BF317" i="3"/>
  <c r="T317" i="3"/>
  <c r="R317" i="3"/>
  <c r="P317" i="3"/>
  <c r="BI315" i="3"/>
  <c r="BH315" i="3"/>
  <c r="BG315" i="3"/>
  <c r="BF315" i="3"/>
  <c r="T315" i="3"/>
  <c r="R315" i="3"/>
  <c r="P315" i="3"/>
  <c r="BI313" i="3"/>
  <c r="BH313" i="3"/>
  <c r="BG313" i="3"/>
  <c r="BF313" i="3"/>
  <c r="T313" i="3"/>
  <c r="R313" i="3"/>
  <c r="P313" i="3"/>
  <c r="BI311" i="3"/>
  <c r="BH311" i="3"/>
  <c r="BG311" i="3"/>
  <c r="BF311" i="3"/>
  <c r="T311" i="3"/>
  <c r="R311" i="3"/>
  <c r="P311" i="3"/>
  <c r="BI308" i="3"/>
  <c r="BH308" i="3"/>
  <c r="BG308" i="3"/>
  <c r="BF308" i="3"/>
  <c r="T308" i="3"/>
  <c r="R308" i="3"/>
  <c r="P308" i="3"/>
  <c r="BI305" i="3"/>
  <c r="BH305" i="3"/>
  <c r="BG305" i="3"/>
  <c r="BF305" i="3"/>
  <c r="T305" i="3"/>
  <c r="R305" i="3"/>
  <c r="P305" i="3"/>
  <c r="BI302" i="3"/>
  <c r="BH302" i="3"/>
  <c r="BG302" i="3"/>
  <c r="BF302" i="3"/>
  <c r="T302" i="3"/>
  <c r="R302" i="3"/>
  <c r="P302" i="3"/>
  <c r="BI299" i="3"/>
  <c r="BH299" i="3"/>
  <c r="BG299" i="3"/>
  <c r="BF299" i="3"/>
  <c r="T299" i="3"/>
  <c r="R299" i="3"/>
  <c r="P299" i="3"/>
  <c r="BI296" i="3"/>
  <c r="BH296" i="3"/>
  <c r="BG296" i="3"/>
  <c r="BF296" i="3"/>
  <c r="T296" i="3"/>
  <c r="R296" i="3"/>
  <c r="P296" i="3"/>
  <c r="BI293" i="3"/>
  <c r="BH293" i="3"/>
  <c r="BG293" i="3"/>
  <c r="BF293" i="3"/>
  <c r="T293" i="3"/>
  <c r="R293" i="3"/>
  <c r="P293" i="3"/>
  <c r="BI290" i="3"/>
  <c r="BH290" i="3"/>
  <c r="BG290" i="3"/>
  <c r="BF290" i="3"/>
  <c r="T290" i="3"/>
  <c r="R290" i="3"/>
  <c r="P290" i="3"/>
  <c r="BI287" i="3"/>
  <c r="BH287" i="3"/>
  <c r="BG287" i="3"/>
  <c r="BF287" i="3"/>
  <c r="T287" i="3"/>
  <c r="R287" i="3"/>
  <c r="P287" i="3"/>
  <c r="BI284" i="3"/>
  <c r="BH284" i="3"/>
  <c r="BG284" i="3"/>
  <c r="BF284" i="3"/>
  <c r="T284" i="3"/>
  <c r="R284" i="3"/>
  <c r="P284" i="3"/>
  <c r="BI281" i="3"/>
  <c r="BH281" i="3"/>
  <c r="BG281" i="3"/>
  <c r="BF281" i="3"/>
  <c r="T281" i="3"/>
  <c r="R281" i="3"/>
  <c r="P281" i="3"/>
  <c r="BI278" i="3"/>
  <c r="BH278" i="3"/>
  <c r="BG278" i="3"/>
  <c r="BF278" i="3"/>
  <c r="T278" i="3"/>
  <c r="R278" i="3"/>
  <c r="P278" i="3"/>
  <c r="BI276" i="3"/>
  <c r="BH276" i="3"/>
  <c r="BG276" i="3"/>
  <c r="BF276" i="3"/>
  <c r="T276" i="3"/>
  <c r="R276" i="3"/>
  <c r="P276" i="3"/>
  <c r="BI274" i="3"/>
  <c r="BH274" i="3"/>
  <c r="BG274" i="3"/>
  <c r="BF274" i="3"/>
  <c r="T274" i="3"/>
  <c r="R274" i="3"/>
  <c r="P274" i="3"/>
  <c r="BI272" i="3"/>
  <c r="BH272" i="3"/>
  <c r="BG272" i="3"/>
  <c r="BF272" i="3"/>
  <c r="T272" i="3"/>
  <c r="R272" i="3"/>
  <c r="P272" i="3"/>
  <c r="BI268" i="3"/>
  <c r="BH268" i="3"/>
  <c r="BG268" i="3"/>
  <c r="BF268" i="3"/>
  <c r="T268" i="3"/>
  <c r="R268" i="3"/>
  <c r="P268" i="3"/>
  <c r="BI266" i="3"/>
  <c r="BH266" i="3"/>
  <c r="BG266" i="3"/>
  <c r="BF266" i="3"/>
  <c r="T266" i="3"/>
  <c r="R266" i="3"/>
  <c r="P266" i="3"/>
  <c r="BI263" i="3"/>
  <c r="BH263" i="3"/>
  <c r="BG263" i="3"/>
  <c r="BF263" i="3"/>
  <c r="T263" i="3"/>
  <c r="R263" i="3"/>
  <c r="P263" i="3"/>
  <c r="BI260" i="3"/>
  <c r="BH260" i="3"/>
  <c r="BG260" i="3"/>
  <c r="BF260" i="3"/>
  <c r="T260" i="3"/>
  <c r="R260" i="3"/>
  <c r="P260" i="3"/>
  <c r="BI255" i="3"/>
  <c r="BH255" i="3"/>
  <c r="BG255" i="3"/>
  <c r="BF255" i="3"/>
  <c r="T255" i="3"/>
  <c r="R255" i="3"/>
  <c r="P255" i="3"/>
  <c r="BI252" i="3"/>
  <c r="BH252" i="3"/>
  <c r="BG252" i="3"/>
  <c r="BF252" i="3"/>
  <c r="T252" i="3"/>
  <c r="R252" i="3"/>
  <c r="P252" i="3"/>
  <c r="BI248" i="3"/>
  <c r="BH248" i="3"/>
  <c r="BG248" i="3"/>
  <c r="BF248" i="3"/>
  <c r="T248" i="3"/>
  <c r="R248" i="3"/>
  <c r="P248" i="3"/>
  <c r="BI245" i="3"/>
  <c r="BH245" i="3"/>
  <c r="BG245" i="3"/>
  <c r="BF245" i="3"/>
  <c r="T245" i="3"/>
  <c r="R245" i="3"/>
  <c r="P245" i="3"/>
  <c r="BI239" i="3"/>
  <c r="BH239" i="3"/>
  <c r="BG239" i="3"/>
  <c r="BF239" i="3"/>
  <c r="T239" i="3"/>
  <c r="R239" i="3"/>
  <c r="P239" i="3"/>
  <c r="BI234" i="3"/>
  <c r="BH234" i="3"/>
  <c r="BG234" i="3"/>
  <c r="BF234" i="3"/>
  <c r="T234" i="3"/>
  <c r="R234" i="3"/>
  <c r="P234" i="3"/>
  <c r="BI229" i="3"/>
  <c r="BH229" i="3"/>
  <c r="BG229" i="3"/>
  <c r="BF229" i="3"/>
  <c r="T229" i="3"/>
  <c r="R229" i="3"/>
  <c r="P229" i="3"/>
  <c r="BI224" i="3"/>
  <c r="BH224" i="3"/>
  <c r="BG224" i="3"/>
  <c r="BF224" i="3"/>
  <c r="T224" i="3"/>
  <c r="R224" i="3"/>
  <c r="P224" i="3"/>
  <c r="BI220" i="3"/>
  <c r="BH220" i="3"/>
  <c r="BG220" i="3"/>
  <c r="BF220" i="3"/>
  <c r="T220" i="3"/>
  <c r="R220" i="3"/>
  <c r="P220" i="3"/>
  <c r="BI217" i="3"/>
  <c r="BH217" i="3"/>
  <c r="BG217" i="3"/>
  <c r="BF217" i="3"/>
  <c r="T217" i="3"/>
  <c r="R217" i="3"/>
  <c r="P217" i="3"/>
  <c r="BI207" i="3"/>
  <c r="BH207" i="3"/>
  <c r="BG207" i="3"/>
  <c r="BF207" i="3"/>
  <c r="T207" i="3"/>
  <c r="R207" i="3"/>
  <c r="P207" i="3"/>
  <c r="BI204" i="3"/>
  <c r="BH204" i="3"/>
  <c r="BG204" i="3"/>
  <c r="BF204" i="3"/>
  <c r="T204" i="3"/>
  <c r="R204" i="3"/>
  <c r="P204" i="3"/>
  <c r="BI201" i="3"/>
  <c r="BH201" i="3"/>
  <c r="BG201" i="3"/>
  <c r="BF201" i="3"/>
  <c r="T201" i="3"/>
  <c r="R201" i="3"/>
  <c r="P201" i="3"/>
  <c r="BI197" i="3"/>
  <c r="BH197" i="3"/>
  <c r="BG197" i="3"/>
  <c r="BF197" i="3"/>
  <c r="T197" i="3"/>
  <c r="R197" i="3"/>
  <c r="P197" i="3"/>
  <c r="BI195" i="3"/>
  <c r="BH195" i="3"/>
  <c r="BG195" i="3"/>
  <c r="BF195" i="3"/>
  <c r="T195" i="3"/>
  <c r="R195" i="3"/>
  <c r="P195" i="3"/>
  <c r="BI191" i="3"/>
  <c r="BH191" i="3"/>
  <c r="BG191" i="3"/>
  <c r="BF191" i="3"/>
  <c r="T191" i="3"/>
  <c r="R191" i="3"/>
  <c r="P191" i="3"/>
  <c r="BI183" i="3"/>
  <c r="BH183" i="3"/>
  <c r="BG183" i="3"/>
  <c r="BF183" i="3"/>
  <c r="T183" i="3"/>
  <c r="R183" i="3"/>
  <c r="P183" i="3"/>
  <c r="BI178" i="3"/>
  <c r="BH178" i="3"/>
  <c r="BG178" i="3"/>
  <c r="BF178" i="3"/>
  <c r="T178" i="3"/>
  <c r="R178" i="3"/>
  <c r="P178" i="3"/>
  <c r="BI173" i="3"/>
  <c r="BH173" i="3"/>
  <c r="BG173" i="3"/>
  <c r="BF173" i="3"/>
  <c r="T173" i="3"/>
  <c r="R173" i="3"/>
  <c r="P173" i="3"/>
  <c r="BI170" i="3"/>
  <c r="BH170" i="3"/>
  <c r="BG170" i="3"/>
  <c r="BF170" i="3"/>
  <c r="T170" i="3"/>
  <c r="R170" i="3"/>
  <c r="P170" i="3"/>
  <c r="BI165" i="3"/>
  <c r="BH165" i="3"/>
  <c r="BG165" i="3"/>
  <c r="BF165" i="3"/>
  <c r="T165" i="3"/>
  <c r="R165" i="3"/>
  <c r="P165" i="3"/>
  <c r="BI161" i="3"/>
  <c r="BH161" i="3"/>
  <c r="BG161" i="3"/>
  <c r="BF161" i="3"/>
  <c r="T161" i="3"/>
  <c r="R161" i="3"/>
  <c r="P161" i="3"/>
  <c r="BI153" i="3"/>
  <c r="BH153" i="3"/>
  <c r="BG153" i="3"/>
  <c r="BF153" i="3"/>
  <c r="T153" i="3"/>
  <c r="R153" i="3"/>
  <c r="P153" i="3"/>
  <c r="BI148" i="3"/>
  <c r="BH148" i="3"/>
  <c r="BG148" i="3"/>
  <c r="BF148" i="3"/>
  <c r="T148" i="3"/>
  <c r="R148" i="3"/>
  <c r="P148" i="3"/>
  <c r="BI145" i="3"/>
  <c r="BH145" i="3"/>
  <c r="BG145" i="3"/>
  <c r="BF145" i="3"/>
  <c r="T145" i="3"/>
  <c r="R145" i="3"/>
  <c r="P145" i="3"/>
  <c r="BI142" i="3"/>
  <c r="BH142" i="3"/>
  <c r="BG142" i="3"/>
  <c r="BF142" i="3"/>
  <c r="T142" i="3"/>
  <c r="R142" i="3"/>
  <c r="P142" i="3"/>
  <c r="J135" i="3"/>
  <c r="F135" i="3"/>
  <c r="F133" i="3"/>
  <c r="E131" i="3"/>
  <c r="J91" i="3"/>
  <c r="F91" i="3"/>
  <c r="F89" i="3"/>
  <c r="E87" i="3"/>
  <c r="J24" i="3"/>
  <c r="E24" i="3"/>
  <c r="J136" i="3"/>
  <c r="J23" i="3"/>
  <c r="J18" i="3"/>
  <c r="E18" i="3"/>
  <c r="F92" i="3"/>
  <c r="J17" i="3"/>
  <c r="J12" i="3"/>
  <c r="J89" i="3"/>
  <c r="E7" i="3"/>
  <c r="E129" i="3" s="1"/>
  <c r="J37" i="2"/>
  <c r="J36" i="2"/>
  <c r="AY95" i="1" s="1"/>
  <c r="J35" i="2"/>
  <c r="AX95" i="1" s="1"/>
  <c r="BI158" i="2"/>
  <c r="BH158" i="2"/>
  <c r="BG158" i="2"/>
  <c r="BF158" i="2"/>
  <c r="T158" i="2"/>
  <c r="T157" i="2"/>
  <c r="R158" i="2"/>
  <c r="R157" i="2"/>
  <c r="P158" i="2"/>
  <c r="P157" i="2"/>
  <c r="BI154" i="2"/>
  <c r="BH154" i="2"/>
  <c r="BG154" i="2"/>
  <c r="BF154" i="2"/>
  <c r="T154" i="2"/>
  <c r="R154" i="2"/>
  <c r="P154" i="2"/>
  <c r="BI151" i="2"/>
  <c r="BH151" i="2"/>
  <c r="BG151" i="2"/>
  <c r="BF151" i="2"/>
  <c r="T151" i="2"/>
  <c r="R151" i="2"/>
  <c r="P151" i="2"/>
  <c r="BI145" i="2"/>
  <c r="BH145" i="2"/>
  <c r="BG145" i="2"/>
  <c r="BF145" i="2"/>
  <c r="T145" i="2"/>
  <c r="R145" i="2"/>
  <c r="P145" i="2"/>
  <c r="BI142" i="2"/>
  <c r="BH142" i="2"/>
  <c r="BG142" i="2"/>
  <c r="BF142" i="2"/>
  <c r="T142" i="2"/>
  <c r="R142" i="2"/>
  <c r="P142" i="2"/>
  <c r="BI139" i="2"/>
  <c r="BH139" i="2"/>
  <c r="BG139" i="2"/>
  <c r="BF139" i="2"/>
  <c r="T139" i="2"/>
  <c r="R139" i="2"/>
  <c r="P139" i="2"/>
  <c r="BI137" i="2"/>
  <c r="BH137" i="2"/>
  <c r="BG137" i="2"/>
  <c r="BF137" i="2"/>
  <c r="T137" i="2"/>
  <c r="R137" i="2"/>
  <c r="P137" i="2"/>
  <c r="BI134" i="2"/>
  <c r="BH134" i="2"/>
  <c r="BG134" i="2"/>
  <c r="BF134" i="2"/>
  <c r="T134" i="2"/>
  <c r="R134" i="2"/>
  <c r="P134" i="2"/>
  <c r="BI130" i="2"/>
  <c r="BH130" i="2"/>
  <c r="BG130" i="2"/>
  <c r="BF130" i="2"/>
  <c r="T130" i="2"/>
  <c r="T129" i="2" s="1"/>
  <c r="T128" i="2" s="1"/>
  <c r="R130" i="2"/>
  <c r="R129" i="2" s="1"/>
  <c r="R128" i="2" s="1"/>
  <c r="P130" i="2"/>
  <c r="P129" i="2" s="1"/>
  <c r="P128" i="2" s="1"/>
  <c r="BI125" i="2"/>
  <c r="BH125" i="2"/>
  <c r="BG125" i="2"/>
  <c r="BF125" i="2"/>
  <c r="T125" i="2"/>
  <c r="T124" i="2" s="1"/>
  <c r="R125" i="2"/>
  <c r="R124" i="2" s="1"/>
  <c r="P125" i="2"/>
  <c r="P124" i="2"/>
  <c r="J119" i="2"/>
  <c r="F119" i="2"/>
  <c r="F117" i="2"/>
  <c r="E115" i="2"/>
  <c r="J91" i="2"/>
  <c r="F91" i="2"/>
  <c r="F89" i="2"/>
  <c r="E87" i="2"/>
  <c r="J24" i="2"/>
  <c r="E24" i="2"/>
  <c r="J120" i="2" s="1"/>
  <c r="J23" i="2"/>
  <c r="J18" i="2"/>
  <c r="E18" i="2"/>
  <c r="F120" i="2" s="1"/>
  <c r="J17" i="2"/>
  <c r="J12" i="2"/>
  <c r="J117" i="2" s="1"/>
  <c r="E7" i="2"/>
  <c r="E113" i="2"/>
  <c r="L90" i="1"/>
  <c r="AM90" i="1"/>
  <c r="AM89" i="1"/>
  <c r="L89" i="1"/>
  <c r="AM87" i="1"/>
  <c r="L87" i="1"/>
  <c r="L85" i="1"/>
  <c r="L84" i="1"/>
  <c r="J121" i="4"/>
  <c r="J836" i="3"/>
  <c r="BK833" i="3"/>
  <c r="BK826" i="3"/>
  <c r="J807" i="3"/>
  <c r="BK802" i="3"/>
  <c r="J785" i="3"/>
  <c r="J782" i="3"/>
  <c r="BK779" i="3"/>
  <c r="J771" i="3"/>
  <c r="BK761" i="3"/>
  <c r="BK746" i="3"/>
  <c r="BK731" i="3"/>
  <c r="J716" i="3"/>
  <c r="J708" i="3"/>
  <c r="J698" i="3"/>
  <c r="BK688" i="3"/>
  <c r="BK682" i="3"/>
  <c r="BK671" i="3"/>
  <c r="J644" i="3"/>
  <c r="J634" i="3"/>
  <c r="J626" i="3"/>
  <c r="J624" i="3"/>
  <c r="J616" i="3"/>
  <c r="BK613" i="3"/>
  <c r="BK610" i="3"/>
  <c r="J606" i="3"/>
  <c r="BK601" i="3"/>
  <c r="J597" i="3"/>
  <c r="J595" i="3"/>
  <c r="BK591" i="3"/>
  <c r="BK589" i="3"/>
  <c r="BK585" i="3"/>
  <c r="J583" i="3"/>
  <c r="BK581" i="3"/>
  <c r="BK574" i="3"/>
  <c r="J572" i="3"/>
  <c r="BK562" i="3"/>
  <c r="J556" i="3"/>
  <c r="BK554" i="3"/>
  <c r="BK548" i="3"/>
  <c r="BK540" i="3"/>
  <c r="BK536" i="3"/>
  <c r="J534" i="3"/>
  <c r="BK530" i="3"/>
  <c r="J526" i="3"/>
  <c r="BK524" i="3"/>
  <c r="J518" i="3"/>
  <c r="J514" i="3"/>
  <c r="BK511" i="3"/>
  <c r="J506" i="3"/>
  <c r="BK498" i="3"/>
  <c r="BK490" i="3"/>
  <c r="J480" i="3"/>
  <c r="BK478" i="3"/>
  <c r="BK473" i="3"/>
  <c r="J462" i="3"/>
  <c r="BK454" i="3"/>
  <c r="J447" i="3"/>
  <c r="BK443" i="3"/>
  <c r="BK433" i="3"/>
  <c r="BK430" i="3"/>
  <c r="BK427" i="3"/>
  <c r="BK419" i="3"/>
  <c r="BK417" i="3"/>
  <c r="J408" i="3"/>
  <c r="BK403" i="3"/>
  <c r="J394" i="3"/>
  <c r="BK390" i="3"/>
  <c r="J385" i="3"/>
  <c r="J381" i="3"/>
  <c r="J379" i="3"/>
  <c r="BK375" i="3"/>
  <c r="J371" i="3"/>
  <c r="BK369" i="3"/>
  <c r="BK367" i="3"/>
  <c r="J365" i="3"/>
  <c r="J363" i="3"/>
  <c r="BK361" i="3"/>
  <c r="BK357" i="3"/>
  <c r="J353" i="3"/>
  <c r="BK347" i="3"/>
  <c r="BK345" i="3"/>
  <c r="BK339" i="3"/>
  <c r="BK337" i="3"/>
  <c r="BK335" i="3"/>
  <c r="BK333" i="3"/>
  <c r="BK329" i="3"/>
  <c r="J326" i="3"/>
  <c r="BK321" i="3"/>
  <c r="J319" i="3"/>
  <c r="J315" i="3"/>
  <c r="BK308" i="3"/>
  <c r="J302" i="3"/>
  <c r="BK296" i="3"/>
  <c r="BK293" i="3"/>
  <c r="BK287" i="3"/>
  <c r="BK284" i="3"/>
  <c r="J284" i="3"/>
  <c r="J281" i="3"/>
  <c r="J278" i="3"/>
  <c r="BK276" i="3"/>
  <c r="J274" i="3"/>
  <c r="J272" i="3"/>
  <c r="BK268" i="3"/>
  <c r="BK266" i="3"/>
  <c r="BK263" i="3"/>
  <c r="J260" i="3"/>
  <c r="BK252" i="3"/>
  <c r="J248" i="3"/>
  <c r="J245" i="3"/>
  <c r="BK234" i="3"/>
  <c r="J229" i="3"/>
  <c r="BK224" i="3"/>
  <c r="BK217" i="3"/>
  <c r="J204" i="3"/>
  <c r="J201" i="3"/>
  <c r="BK197" i="3"/>
  <c r="J195" i="3"/>
  <c r="BK183" i="3"/>
  <c r="J161" i="3"/>
  <c r="BK153" i="3"/>
  <c r="J148" i="3"/>
  <c r="BK142" i="3"/>
  <c r="J151" i="2"/>
  <c r="J142" i="2"/>
  <c r="J130" i="2"/>
  <c r="BK121" i="4"/>
  <c r="BK1163" i="3"/>
  <c r="BK1159" i="3"/>
  <c r="J1156" i="3"/>
  <c r="J1153" i="3"/>
  <c r="J1148" i="3"/>
  <c r="J1144" i="3"/>
  <c r="BK1134" i="3"/>
  <c r="J1129" i="3"/>
  <c r="BK1059" i="3"/>
  <c r="J1056" i="3"/>
  <c r="BK1054" i="3"/>
  <c r="J1052" i="3"/>
  <c r="J1050" i="3"/>
  <c r="BK1046" i="3"/>
  <c r="J1042" i="3"/>
  <c r="J1040" i="3"/>
  <c r="J1038" i="3"/>
  <c r="BK1036" i="3"/>
  <c r="J1032" i="3"/>
  <c r="J1024" i="3"/>
  <c r="J1020" i="3"/>
  <c r="BK1012" i="3"/>
  <c r="J1010" i="3"/>
  <c r="J1008" i="3"/>
  <c r="J1005" i="3"/>
  <c r="BK1001" i="3"/>
  <c r="J998" i="3"/>
  <c r="BK996" i="3"/>
  <c r="J993" i="3"/>
  <c r="J989" i="3"/>
  <c r="J985" i="3"/>
  <c r="J977" i="3"/>
  <c r="BK972" i="3"/>
  <c r="BK960" i="3"/>
  <c r="J956" i="3"/>
  <c r="BK951" i="3"/>
  <c r="BK943" i="3"/>
  <c r="BK937" i="3"/>
  <c r="BK930" i="3"/>
  <c r="J928" i="3"/>
  <c r="J926" i="3"/>
  <c r="J924" i="3"/>
  <c r="BK922" i="3"/>
  <c r="J922" i="3"/>
  <c r="J920" i="3"/>
  <c r="BK918" i="3"/>
  <c r="BK916" i="3"/>
  <c r="J914" i="3"/>
  <c r="J912" i="3"/>
  <c r="BK910" i="3"/>
  <c r="BK906" i="3"/>
  <c r="J904" i="3"/>
  <c r="J901" i="3"/>
  <c r="BK896" i="3"/>
  <c r="BK890" i="3"/>
  <c r="BK887" i="3"/>
  <c r="BK885" i="3"/>
  <c r="J879" i="3"/>
  <c r="BK877" i="3"/>
  <c r="J874" i="3"/>
  <c r="BK866" i="3"/>
  <c r="BK863" i="3"/>
  <c r="J858" i="3"/>
  <c r="J855" i="3"/>
  <c r="BK852" i="3"/>
  <c r="J850" i="3"/>
  <c r="J847" i="3"/>
  <c r="BK844" i="3"/>
  <c r="BK840" i="3"/>
  <c r="J838" i="3"/>
  <c r="BK836" i="3"/>
  <c r="J830" i="3"/>
  <c r="BK828" i="3"/>
  <c r="J826" i="3"/>
  <c r="J802" i="3"/>
  <c r="BK799" i="3"/>
  <c r="J797" i="3"/>
  <c r="J795" i="3"/>
  <c r="J790" i="3"/>
  <c r="BK785" i="3"/>
  <c r="J779" i="3"/>
  <c r="BK771" i="3"/>
  <c r="BK768" i="3"/>
  <c r="J753" i="3"/>
  <c r="J746" i="3"/>
  <c r="J739" i="3"/>
  <c r="J731" i="3"/>
  <c r="BK725" i="3"/>
  <c r="BK708" i="3"/>
  <c r="J666" i="3"/>
  <c r="BK642" i="3"/>
  <c r="J639" i="3"/>
  <c r="J631" i="3"/>
  <c r="J628" i="3"/>
  <c r="BK624" i="3"/>
  <c r="BK616" i="3"/>
  <c r="J610" i="3"/>
  <c r="BK597" i="3"/>
  <c r="BK595" i="3"/>
  <c r="J593" i="3"/>
  <c r="J589" i="3"/>
  <c r="BK587" i="3"/>
  <c r="J585" i="3"/>
  <c r="J581" i="3"/>
  <c r="J579" i="3"/>
  <c r="BK576" i="3"/>
  <c r="J574" i="3"/>
  <c r="BK568" i="3"/>
  <c r="J566" i="3"/>
  <c r="BK564" i="3"/>
  <c r="J560" i="3"/>
  <c r="J558" i="3"/>
  <c r="J554" i="3"/>
  <c r="J552" i="3"/>
  <c r="J550" i="3"/>
  <c r="J548" i="3"/>
  <c r="J546" i="3"/>
  <c r="J544" i="3"/>
  <c r="J542" i="3"/>
  <c r="J540" i="3"/>
  <c r="J538" i="3"/>
  <c r="BK534" i="3"/>
  <c r="J532" i="3"/>
  <c r="J530" i="3"/>
  <c r="J524" i="3"/>
  <c r="J522" i="3"/>
  <c r="BK514" i="3"/>
  <c r="BK506" i="3"/>
  <c r="J503" i="3"/>
  <c r="BK493" i="3"/>
  <c r="J485" i="3"/>
  <c r="J482" i="3"/>
  <c r="BK480" i="3"/>
  <c r="J478" i="3"/>
  <c r="J476" i="3"/>
  <c r="BK467" i="3"/>
  <c r="BK459" i="3"/>
  <c r="J457" i="3"/>
  <c r="J454" i="3"/>
  <c r="J450" i="3"/>
  <c r="BK447" i="3"/>
  <c r="BK438" i="3"/>
  <c r="BK424" i="3"/>
  <c r="J419" i="3"/>
  <c r="J417" i="3"/>
  <c r="BK415" i="3"/>
  <c r="BK412" i="3"/>
  <c r="BK410" i="3"/>
  <c r="J403" i="3"/>
  <c r="J399" i="3"/>
  <c r="J396" i="3"/>
  <c r="BK392" i="3"/>
  <c r="J390" i="3"/>
  <c r="J388" i="3"/>
  <c r="BK385" i="3"/>
  <c r="BK383" i="3"/>
  <c r="BK377" i="3"/>
  <c r="J373" i="3"/>
  <c r="BK371" i="3"/>
  <c r="J367" i="3"/>
  <c r="BK363" i="3"/>
  <c r="J359" i="3"/>
  <c r="J357" i="3"/>
  <c r="BK351" i="3"/>
  <c r="BK349" i="3"/>
  <c r="J347" i="3"/>
  <c r="J345" i="3"/>
  <c r="J343" i="3"/>
  <c r="BK341" i="3"/>
  <c r="J337" i="3"/>
  <c r="J329" i="3"/>
  <c r="J323" i="3"/>
  <c r="BK317" i="3"/>
  <c r="BK315" i="3"/>
  <c r="BK313" i="3"/>
  <c r="J311" i="3"/>
  <c r="BK305" i="3"/>
  <c r="J299" i="3"/>
  <c r="J290" i="3"/>
  <c r="J276" i="3"/>
  <c r="BK272" i="3"/>
  <c r="J268" i="3"/>
  <c r="J263" i="3"/>
  <c r="BK255" i="3"/>
  <c r="BK245" i="3"/>
  <c r="BK239" i="3"/>
  <c r="BK220" i="3"/>
  <c r="BK207" i="3"/>
  <c r="BK195" i="3"/>
  <c r="BK191" i="3"/>
  <c r="BK178" i="3"/>
  <c r="J173" i="3"/>
  <c r="J170" i="3"/>
  <c r="BK165" i="3"/>
  <c r="BK148" i="3"/>
  <c r="BK145" i="3"/>
  <c r="J142" i="3"/>
  <c r="BK158" i="2"/>
  <c r="J154" i="2"/>
  <c r="J145" i="2"/>
  <c r="BK139" i="2"/>
  <c r="BK137" i="2"/>
  <c r="J134" i="2"/>
  <c r="BK130" i="2"/>
  <c r="J125" i="2"/>
  <c r="BK1171" i="3"/>
  <c r="J1171" i="3"/>
  <c r="BK1167" i="3"/>
  <c r="J1163" i="3"/>
  <c r="BK1153" i="3"/>
  <c r="J1134" i="3"/>
  <c r="J1059" i="3"/>
  <c r="BK1050" i="3"/>
  <c r="J1048" i="3"/>
  <c r="J1044" i="3"/>
  <c r="BK1032" i="3"/>
  <c r="BK1028" i="3"/>
  <c r="BK1016" i="3"/>
  <c r="J1012" i="3"/>
  <c r="BK1008" i="3"/>
  <c r="J1001" i="3"/>
  <c r="J996" i="3"/>
  <c r="BK985" i="3"/>
  <c r="BK977" i="3"/>
  <c r="J972" i="3"/>
  <c r="J960" i="3"/>
  <c r="BK946" i="3"/>
  <c r="BK939" i="3"/>
  <c r="J937" i="3"/>
  <c r="BK914" i="3"/>
  <c r="BK908" i="3"/>
  <c r="BK904" i="3"/>
  <c r="BK899" i="3"/>
  <c r="BK893" i="3"/>
  <c r="BK882" i="3"/>
  <c r="J877" i="3"/>
  <c r="BK869" i="3"/>
  <c r="J863" i="3"/>
  <c r="BK858" i="3"/>
  <c r="BK855" i="3"/>
  <c r="J852" i="3"/>
  <c r="BK850" i="3"/>
  <c r="BK847" i="3"/>
  <c r="J844" i="3"/>
  <c r="J840" i="3"/>
  <c r="BK838" i="3"/>
  <c r="J833" i="3"/>
  <c r="BK830" i="3"/>
  <c r="J828" i="3"/>
  <c r="BK807" i="3"/>
  <c r="J799" i="3"/>
  <c r="BK797" i="3"/>
  <c r="BK795" i="3"/>
  <c r="BK790" i="3"/>
  <c r="BK782" i="3"/>
  <c r="J768" i="3"/>
  <c r="J761" i="3"/>
  <c r="BK753" i="3"/>
  <c r="BK739" i="3"/>
  <c r="J725" i="3"/>
  <c r="BK716" i="3"/>
  <c r="BK698" i="3"/>
  <c r="J688" i="3"/>
  <c r="J682" i="3"/>
  <c r="J671" i="3"/>
  <c r="BK666" i="3"/>
  <c r="BK644" i="3"/>
  <c r="J642" i="3"/>
  <c r="BK639" i="3"/>
  <c r="BK634" i="3"/>
  <c r="BK631" i="3"/>
  <c r="BK628" i="3"/>
  <c r="BK626" i="3"/>
  <c r="J613" i="3"/>
  <c r="BK606" i="3"/>
  <c r="J601" i="3"/>
  <c r="BK593" i="3"/>
  <c r="J591" i="3"/>
  <c r="J587" i="3"/>
  <c r="BK583" i="3"/>
  <c r="BK579" i="3"/>
  <c r="J576" i="3"/>
  <c r="BK572" i="3"/>
  <c r="J568" i="3"/>
  <c r="BK566" i="3"/>
  <c r="J564" i="3"/>
  <c r="J562" i="3"/>
  <c r="BK560" i="3"/>
  <c r="BK558" i="3"/>
  <c r="BK556" i="3"/>
  <c r="BK552" i="3"/>
  <c r="BK550" i="3"/>
  <c r="BK546" i="3"/>
  <c r="BK544" i="3"/>
  <c r="BK542" i="3"/>
  <c r="BK538" i="3"/>
  <c r="J536" i="3"/>
  <c r="BK532" i="3"/>
  <c r="BK526" i="3"/>
  <c r="BK522" i="3"/>
  <c r="BK518" i="3"/>
  <c r="J511" i="3"/>
  <c r="BK503" i="3"/>
  <c r="J498" i="3"/>
  <c r="J493" i="3"/>
  <c r="J490" i="3"/>
  <c r="BK485" i="3"/>
  <c r="BK482" i="3"/>
  <c r="BK476" i="3"/>
  <c r="J473" i="3"/>
  <c r="J467" i="3"/>
  <c r="BK462" i="3"/>
  <c r="J459" i="3"/>
  <c r="BK457" i="3"/>
  <c r="BK450" i="3"/>
  <c r="J443" i="3"/>
  <c r="J438" i="3"/>
  <c r="J433" i="3"/>
  <c r="J430" i="3"/>
  <c r="J427" i="3"/>
  <c r="J424" i="3"/>
  <c r="J415" i="3"/>
  <c r="J412" i="3"/>
  <c r="J410" i="3"/>
  <c r="BK408" i="3"/>
  <c r="BK399" i="3"/>
  <c r="BK396" i="3"/>
  <c r="BK394" i="3"/>
  <c r="J392" i="3"/>
  <c r="BK388" i="3"/>
  <c r="J383" i="3"/>
  <c r="BK381" i="3"/>
  <c r="BK379" i="3"/>
  <c r="J377" i="3"/>
  <c r="J375" i="3"/>
  <c r="BK373" i="3"/>
  <c r="J369" i="3"/>
  <c r="BK365" i="3"/>
  <c r="J361" i="3"/>
  <c r="BK359" i="3"/>
  <c r="BK353" i="3"/>
  <c r="J351" i="3"/>
  <c r="J349" i="3"/>
  <c r="BK343" i="3"/>
  <c r="J341" i="3"/>
  <c r="J339" i="3"/>
  <c r="J335" i="3"/>
  <c r="J333" i="3"/>
  <c r="BK326" i="3"/>
  <c r="BK323" i="3"/>
  <c r="J321" i="3"/>
  <c r="BK319" i="3"/>
  <c r="J317" i="3"/>
  <c r="J313" i="3"/>
  <c r="BK311" i="3"/>
  <c r="J308" i="3"/>
  <c r="J305" i="3"/>
  <c r="BK302" i="3"/>
  <c r="BK299" i="3"/>
  <c r="J296" i="3"/>
  <c r="J293" i="3"/>
  <c r="BK290" i="3"/>
  <c r="J287" i="3"/>
  <c r="BK281" i="3"/>
  <c r="BK278" i="3"/>
  <c r="BK274" i="3"/>
  <c r="J266" i="3"/>
  <c r="BK260" i="3"/>
  <c r="J255" i="3"/>
  <c r="J252" i="3"/>
  <c r="BK248" i="3"/>
  <c r="J239" i="3"/>
  <c r="J234" i="3"/>
  <c r="BK229" i="3"/>
  <c r="J224" i="3"/>
  <c r="J220" i="3"/>
  <c r="J217" i="3"/>
  <c r="J207" i="3"/>
  <c r="BK204" i="3"/>
  <c r="BK201" i="3"/>
  <c r="J197" i="3"/>
  <c r="J191" i="3"/>
  <c r="J183" i="3"/>
  <c r="J178" i="3"/>
  <c r="BK173" i="3"/>
  <c r="BK170" i="3"/>
  <c r="J165" i="3"/>
  <c r="BK161" i="3"/>
  <c r="J153" i="3"/>
  <c r="J145" i="3"/>
  <c r="J158" i="2"/>
  <c r="BK154" i="2"/>
  <c r="BK151" i="2"/>
  <c r="BK145" i="2"/>
  <c r="BK142" i="2"/>
  <c r="J139" i="2"/>
  <c r="J137" i="2"/>
  <c r="BK134" i="2"/>
  <c r="BK125" i="2"/>
  <c r="AS94" i="1"/>
  <c r="J1167" i="3"/>
  <c r="J1159" i="3"/>
  <c r="BK1156" i="3"/>
  <c r="BK1148" i="3"/>
  <c r="BK1144" i="3"/>
  <c r="BK1129" i="3"/>
  <c r="BK1056" i="3"/>
  <c r="J1054" i="3"/>
  <c r="BK1052" i="3"/>
  <c r="BK1048" i="3"/>
  <c r="J1046" i="3"/>
  <c r="BK1044" i="3"/>
  <c r="BK1042" i="3"/>
  <c r="BK1040" i="3"/>
  <c r="BK1038" i="3"/>
  <c r="J1036" i="3"/>
  <c r="J1028" i="3"/>
  <c r="BK1024" i="3"/>
  <c r="BK1020" i="3"/>
  <c r="J1016" i="3"/>
  <c r="BK1010" i="3"/>
  <c r="BK1005" i="3"/>
  <c r="BK998" i="3"/>
  <c r="BK993" i="3"/>
  <c r="BK989" i="3"/>
  <c r="BK956" i="3"/>
  <c r="J951" i="3"/>
  <c r="J946" i="3"/>
  <c r="J943" i="3"/>
  <c r="J939" i="3"/>
  <c r="J930" i="3"/>
  <c r="BK928" i="3"/>
  <c r="BK926" i="3"/>
  <c r="BK924" i="3"/>
  <c r="BK920" i="3"/>
  <c r="J918" i="3"/>
  <c r="J916" i="3"/>
  <c r="BK912" i="3"/>
  <c r="J910" i="3"/>
  <c r="J908" i="3"/>
  <c r="J906" i="3"/>
  <c r="BK901" i="3"/>
  <c r="J899" i="3"/>
  <c r="J896" i="3"/>
  <c r="J893" i="3"/>
  <c r="J890" i="3"/>
  <c r="J887" i="3"/>
  <c r="J885" i="3"/>
  <c r="J882" i="3"/>
  <c r="BK879" i="3"/>
  <c r="BK874" i="3"/>
  <c r="J869" i="3"/>
  <c r="J866" i="3"/>
  <c r="F37" i="4"/>
  <c r="BD97" i="1" s="1"/>
  <c r="J34" i="4"/>
  <c r="AW97" i="1"/>
  <c r="F36" i="4"/>
  <c r="BC97" i="1" s="1"/>
  <c r="F35" i="4"/>
  <c r="BB97" i="1" s="1"/>
  <c r="BK141" i="3" l="1"/>
  <c r="T141" i="3"/>
  <c r="T223" i="3"/>
  <c r="BK251" i="3"/>
  <c r="J251" i="3"/>
  <c r="J101" i="3"/>
  <c r="T251" i="3"/>
  <c r="R398" i="3"/>
  <c r="T398" i="3"/>
  <c r="P414" i="3"/>
  <c r="T414" i="3"/>
  <c r="P484" i="3"/>
  <c r="R484" i="3"/>
  <c r="P521" i="3"/>
  <c r="R521" i="3"/>
  <c r="P600" i="3"/>
  <c r="T600" i="3"/>
  <c r="P609" i="3"/>
  <c r="T609" i="3"/>
  <c r="P623" i="3"/>
  <c r="BK630" i="3"/>
  <c r="J630" i="3"/>
  <c r="J111" i="3"/>
  <c r="R630" i="3"/>
  <c r="BK801" i="3"/>
  <c r="J801" i="3"/>
  <c r="J112" i="3"/>
  <c r="R801" i="3"/>
  <c r="T945" i="3"/>
  <c r="R1004" i="3"/>
  <c r="R1058" i="3"/>
  <c r="T133" i="2"/>
  <c r="R150" i="2"/>
  <c r="R141" i="3"/>
  <c r="P223" i="3"/>
  <c r="P1058" i="3"/>
  <c r="BK133" i="2"/>
  <c r="P133" i="2"/>
  <c r="BK150" i="2"/>
  <c r="J150" i="2" s="1"/>
  <c r="J102" i="2" s="1"/>
  <c r="T150" i="2"/>
  <c r="P141" i="3"/>
  <c r="BK223" i="3"/>
  <c r="J223" i="3"/>
  <c r="J99" i="3"/>
  <c r="R223" i="3"/>
  <c r="BK244" i="3"/>
  <c r="J244" i="3" s="1"/>
  <c r="J100" i="3" s="1"/>
  <c r="P244" i="3"/>
  <c r="R244" i="3"/>
  <c r="T244" i="3"/>
  <c r="P251" i="3"/>
  <c r="R251" i="3"/>
  <c r="BK398" i="3"/>
  <c r="J398" i="3"/>
  <c r="J102" i="3"/>
  <c r="P398" i="3"/>
  <c r="BK414" i="3"/>
  <c r="J414" i="3"/>
  <c r="J103" i="3"/>
  <c r="R414" i="3"/>
  <c r="BK484" i="3"/>
  <c r="J484" i="3" s="1"/>
  <c r="J104" i="3" s="1"/>
  <c r="T484" i="3"/>
  <c r="BK521" i="3"/>
  <c r="J521" i="3"/>
  <c r="J106" i="3"/>
  <c r="T521" i="3"/>
  <c r="BK600" i="3"/>
  <c r="J600" i="3"/>
  <c r="J108" i="3"/>
  <c r="R600" i="3"/>
  <c r="BK609" i="3"/>
  <c r="J609" i="3"/>
  <c r="J109" i="3"/>
  <c r="R609" i="3"/>
  <c r="BK623" i="3"/>
  <c r="J623" i="3" s="1"/>
  <c r="J110" i="3" s="1"/>
  <c r="R623" i="3"/>
  <c r="T623" i="3"/>
  <c r="P630" i="3"/>
  <c r="T630" i="3"/>
  <c r="P801" i="3"/>
  <c r="T801" i="3"/>
  <c r="BK945" i="3"/>
  <c r="J945" i="3"/>
  <c r="J113" i="3"/>
  <c r="P945" i="3"/>
  <c r="R945" i="3"/>
  <c r="T1004" i="3"/>
  <c r="BK1058" i="3"/>
  <c r="J1058" i="3"/>
  <c r="J116" i="3" s="1"/>
  <c r="R133" i="2"/>
  <c r="R132" i="2" s="1"/>
  <c r="R123" i="2" s="1"/>
  <c r="P150" i="2"/>
  <c r="BK1004" i="3"/>
  <c r="J1004" i="3"/>
  <c r="J115" i="3" s="1"/>
  <c r="P1004" i="3"/>
  <c r="T1058" i="3"/>
  <c r="BE863" i="3"/>
  <c r="BE877" i="3"/>
  <c r="BE887" i="3"/>
  <c r="BE893" i="3"/>
  <c r="BE899" i="3"/>
  <c r="BE904" i="3"/>
  <c r="BE906" i="3"/>
  <c r="BE910" i="3"/>
  <c r="BE918" i="3"/>
  <c r="BE928" i="3"/>
  <c r="BE937" i="3"/>
  <c r="BE939" i="3"/>
  <c r="BE960" i="3"/>
  <c r="BE977" i="3"/>
  <c r="BE989" i="3"/>
  <c r="BE1010" i="3"/>
  <c r="BE1012" i="3"/>
  <c r="BE1016" i="3"/>
  <c r="BE1042" i="3"/>
  <c r="BE1044" i="3"/>
  <c r="BE1054" i="3"/>
  <c r="BE1134" i="3"/>
  <c r="BE1153" i="3"/>
  <c r="BE1159" i="3"/>
  <c r="BK517" i="3"/>
  <c r="J517" i="3"/>
  <c r="J105" i="3"/>
  <c r="BE121" i="4"/>
  <c r="BK120" i="4"/>
  <c r="J120" i="4"/>
  <c r="J98" i="4"/>
  <c r="E85" i="2"/>
  <c r="J89" i="2"/>
  <c r="F92" i="2"/>
  <c r="BE139" i="2"/>
  <c r="BE142" i="2"/>
  <c r="BE145" i="2"/>
  <c r="BE158" i="2"/>
  <c r="BK124" i="2"/>
  <c r="J124" i="2"/>
  <c r="J97" i="2" s="1"/>
  <c r="E85" i="3"/>
  <c r="J133" i="3"/>
  <c r="BE148" i="3"/>
  <c r="BE153" i="3"/>
  <c r="BE165" i="3"/>
  <c r="BE170" i="3"/>
  <c r="BE195" i="3"/>
  <c r="BE197" i="3"/>
  <c r="BE201" i="3"/>
  <c r="BE220" i="3"/>
  <c r="BE224" i="3"/>
  <c r="BE239" i="3"/>
  <c r="BE245" i="3"/>
  <c r="BE263" i="3"/>
  <c r="BE272" i="3"/>
  <c r="BE276" i="3"/>
  <c r="BE278" i="3"/>
  <c r="BE287" i="3"/>
  <c r="BE293" i="3"/>
  <c r="BE299" i="3"/>
  <c r="BE308" i="3"/>
  <c r="BE311" i="3"/>
  <c r="BE315" i="3"/>
  <c r="BE317" i="3"/>
  <c r="BE319" i="3"/>
  <c r="BE321" i="3"/>
  <c r="BE323" i="3"/>
  <c r="BE329" i="3"/>
  <c r="BE349" i="3"/>
  <c r="BE351" i="3"/>
  <c r="BE357" i="3"/>
  <c r="BE363" i="3"/>
  <c r="BE371" i="3"/>
  <c r="BE373" i="3"/>
  <c r="BE377" i="3"/>
  <c r="BE379" i="3"/>
  <c r="BE385" i="3"/>
  <c r="BE392" i="3"/>
  <c r="BE403" i="3"/>
  <c r="BE410" i="3"/>
  <c r="BE412" i="3"/>
  <c r="BE419" i="3"/>
  <c r="BE430" i="3"/>
  <c r="BE438" i="3"/>
  <c r="BE454" i="3"/>
  <c r="BE459" i="3"/>
  <c r="BE467" i="3"/>
  <c r="BE524" i="3"/>
  <c r="BE530" i="3"/>
  <c r="BE536" i="3"/>
  <c r="BE540" i="3"/>
  <c r="BE544" i="3"/>
  <c r="BE550" i="3"/>
  <c r="BE554" i="3"/>
  <c r="BE564" i="3"/>
  <c r="BE566" i="3"/>
  <c r="BE568" i="3"/>
  <c r="BE576" i="3"/>
  <c r="BE581" i="3"/>
  <c r="BE587" i="3"/>
  <c r="BE589" i="3"/>
  <c r="BE591" i="3"/>
  <c r="BE601" i="3"/>
  <c r="BE610" i="3"/>
  <c r="BE616" i="3"/>
  <c r="BE624" i="3"/>
  <c r="BE626" i="3"/>
  <c r="BE631" i="3"/>
  <c r="BE639" i="3"/>
  <c r="BE671" i="3"/>
  <c r="BE682" i="3"/>
  <c r="BE688" i="3"/>
  <c r="BE708" i="3"/>
  <c r="BE731" i="3"/>
  <c r="BE746" i="3"/>
  <c r="BE785" i="3"/>
  <c r="BE795" i="3"/>
  <c r="BE802" i="3"/>
  <c r="BE807" i="3"/>
  <c r="BE826" i="3"/>
  <c r="BE833" i="3"/>
  <c r="BE838" i="3"/>
  <c r="BE844" i="3"/>
  <c r="BE852" i="3"/>
  <c r="BE855" i="3"/>
  <c r="BE866" i="3"/>
  <c r="BE879" i="3"/>
  <c r="BE890" i="3"/>
  <c r="BE896" i="3"/>
  <c r="BE916" i="3"/>
  <c r="BE920" i="3"/>
  <c r="BE930" i="3"/>
  <c r="BE972" i="3"/>
  <c r="BE998" i="3"/>
  <c r="BE1005" i="3"/>
  <c r="BE1020" i="3"/>
  <c r="BE1046" i="3"/>
  <c r="BE1052" i="3"/>
  <c r="BE1144" i="3"/>
  <c r="BE1148" i="3"/>
  <c r="BE1163" i="3"/>
  <c r="BE1167" i="3"/>
  <c r="BE1171" i="3"/>
  <c r="J92" i="2"/>
  <c r="BE151" i="2"/>
  <c r="BE154" i="2"/>
  <c r="J92" i="3"/>
  <c r="F136" i="3"/>
  <c r="BE142" i="3"/>
  <c r="BE145" i="3"/>
  <c r="BE161" i="3"/>
  <c r="BE183" i="3"/>
  <c r="BE191" i="3"/>
  <c r="BE204" i="3"/>
  <c r="BE217" i="3"/>
  <c r="BE234" i="3"/>
  <c r="BE248" i="3"/>
  <c r="BE252" i="3"/>
  <c r="BE255" i="3"/>
  <c r="BE260" i="3"/>
  <c r="BE266" i="3"/>
  <c r="BE268" i="3"/>
  <c r="BE274" i="3"/>
  <c r="BE296" i="3"/>
  <c r="BE302" i="3"/>
  <c r="BE313" i="3"/>
  <c r="BE335" i="3"/>
  <c r="BE339" i="3"/>
  <c r="BE345" i="3"/>
  <c r="BE353" i="3"/>
  <c r="BE361" i="3"/>
  <c r="BE365" i="3"/>
  <c r="BE369" i="3"/>
  <c r="BE375" i="3"/>
  <c r="BE381" i="3"/>
  <c r="BE383" i="3"/>
  <c r="BE390" i="3"/>
  <c r="BE394" i="3"/>
  <c r="BE399" i="3"/>
  <c r="BE408" i="3"/>
  <c r="BE417" i="3"/>
  <c r="BE427" i="3"/>
  <c r="BE433" i="3"/>
  <c r="BE443" i="3"/>
  <c r="BE447" i="3"/>
  <c r="BE457" i="3"/>
  <c r="BE462" i="3"/>
  <c r="BE473" i="3"/>
  <c r="BE478" i="3"/>
  <c r="BE482" i="3"/>
  <c r="BE490" i="3"/>
  <c r="BE498" i="3"/>
  <c r="BE503" i="3"/>
  <c r="BE511" i="3"/>
  <c r="BE514" i="3"/>
  <c r="BE518" i="3"/>
  <c r="BE522" i="3"/>
  <c r="BE526" i="3"/>
  <c r="BE532" i="3"/>
  <c r="BE542" i="3"/>
  <c r="BE548" i="3"/>
  <c r="BE556" i="3"/>
  <c r="BE562" i="3"/>
  <c r="BE574" i="3"/>
  <c r="BE583" i="3"/>
  <c r="BE585" i="3"/>
  <c r="BE593" i="3"/>
  <c r="BE613" i="3"/>
  <c r="BE628" i="3"/>
  <c r="BE634" i="3"/>
  <c r="BE644" i="3"/>
  <c r="BE716" i="3"/>
  <c r="BE761" i="3"/>
  <c r="BE768" i="3"/>
  <c r="BE782" i="3"/>
  <c r="BE797" i="3"/>
  <c r="BE799" i="3"/>
  <c r="BE830" i="3"/>
  <c r="BE836" i="3"/>
  <c r="BE850" i="3"/>
  <c r="BE858" i="3"/>
  <c r="BE869" i="3"/>
  <c r="BE874" i="3"/>
  <c r="BE882" i="3"/>
  <c r="BE885" i="3"/>
  <c r="BE901" i="3"/>
  <c r="BE908" i="3"/>
  <c r="BE912" i="3"/>
  <c r="BE914" i="3"/>
  <c r="BE922" i="3"/>
  <c r="BE924" i="3"/>
  <c r="BE926" i="3"/>
  <c r="BE943" i="3"/>
  <c r="BE946" i="3"/>
  <c r="BE951" i="3"/>
  <c r="BE956" i="3"/>
  <c r="BE985" i="3"/>
  <c r="BE993" i="3"/>
  <c r="BE996" i="3"/>
  <c r="BE1001" i="3"/>
  <c r="BE1008" i="3"/>
  <c r="BE1024" i="3"/>
  <c r="BE1028" i="3"/>
  <c r="BE1032" i="3"/>
  <c r="BE1036" i="3"/>
  <c r="BE1038" i="3"/>
  <c r="BE1040" i="3"/>
  <c r="BE1048" i="3"/>
  <c r="BE1050" i="3"/>
  <c r="BE1056" i="3"/>
  <c r="BE1059" i="3"/>
  <c r="BE1129" i="3"/>
  <c r="BE1156" i="3"/>
  <c r="BE125" i="2"/>
  <c r="BE130" i="2"/>
  <c r="BE134" i="2"/>
  <c r="BE137" i="2"/>
  <c r="BK129" i="2"/>
  <c r="J129" i="2"/>
  <c r="J99" i="2"/>
  <c r="BK157" i="2"/>
  <c r="J157" i="2" s="1"/>
  <c r="J103" i="2" s="1"/>
  <c r="BE173" i="3"/>
  <c r="BE178" i="3"/>
  <c r="BE207" i="3"/>
  <c r="BE229" i="3"/>
  <c r="BE281" i="3"/>
  <c r="BE284" i="3"/>
  <c r="BE290" i="3"/>
  <c r="BE305" i="3"/>
  <c r="BE326" i="3"/>
  <c r="BE333" i="3"/>
  <c r="BE337" i="3"/>
  <c r="BE341" i="3"/>
  <c r="BE343" i="3"/>
  <c r="BE347" i="3"/>
  <c r="BE359" i="3"/>
  <c r="BE367" i="3"/>
  <c r="BE388" i="3"/>
  <c r="BE396" i="3"/>
  <c r="BE415" i="3"/>
  <c r="BE424" i="3"/>
  <c r="BE450" i="3"/>
  <c r="BE476" i="3"/>
  <c r="BE480" i="3"/>
  <c r="BE485" i="3"/>
  <c r="BE493" i="3"/>
  <c r="BE506" i="3"/>
  <c r="BE534" i="3"/>
  <c r="BE538" i="3"/>
  <c r="BE546" i="3"/>
  <c r="BE552" i="3"/>
  <c r="BE558" i="3"/>
  <c r="BE560" i="3"/>
  <c r="BE572" i="3"/>
  <c r="BE579" i="3"/>
  <c r="BE595" i="3"/>
  <c r="BE597" i="3"/>
  <c r="BE606" i="3"/>
  <c r="BE642" i="3"/>
  <c r="BE666" i="3"/>
  <c r="BE698" i="3"/>
  <c r="BE725" i="3"/>
  <c r="BE739" i="3"/>
  <c r="BE753" i="3"/>
  <c r="BE771" i="3"/>
  <c r="BE779" i="3"/>
  <c r="BE790" i="3"/>
  <c r="BE828" i="3"/>
  <c r="BE840" i="3"/>
  <c r="BE847" i="3"/>
  <c r="BK1000" i="3"/>
  <c r="J1000" i="3"/>
  <c r="J114" i="3"/>
  <c r="E85" i="4"/>
  <c r="J89" i="4"/>
  <c r="F92" i="4"/>
  <c r="J92" i="4"/>
  <c r="F35" i="3"/>
  <c r="BB96" i="1"/>
  <c r="F34" i="4"/>
  <c r="BA97" i="1"/>
  <c r="F36" i="2"/>
  <c r="BC95" i="1"/>
  <c r="F34" i="2"/>
  <c r="BA95" i="1"/>
  <c r="F37" i="2"/>
  <c r="BD95" i="1"/>
  <c r="F34" i="3"/>
  <c r="BA96" i="1"/>
  <c r="F36" i="3"/>
  <c r="BC96" i="1" s="1"/>
  <c r="F35" i="2"/>
  <c r="BB95" i="1"/>
  <c r="F37" i="3"/>
  <c r="BD96" i="1"/>
  <c r="J33" i="4"/>
  <c r="AV97" i="1"/>
  <c r="AT97" i="1"/>
  <c r="J34" i="2"/>
  <c r="AW95" i="1" s="1"/>
  <c r="J34" i="3"/>
  <c r="AW96" i="1" s="1"/>
  <c r="P140" i="3" l="1"/>
  <c r="T132" i="2"/>
  <c r="T123" i="2"/>
  <c r="R599" i="3"/>
  <c r="T599" i="3"/>
  <c r="P599" i="3"/>
  <c r="T140" i="3"/>
  <c r="T139" i="3"/>
  <c r="P132" i="2"/>
  <c r="P123" i="2"/>
  <c r="AU95" i="1" s="1"/>
  <c r="BK132" i="2"/>
  <c r="J132" i="2" s="1"/>
  <c r="J100" i="2" s="1"/>
  <c r="R140" i="3"/>
  <c r="R139" i="3"/>
  <c r="BK140" i="3"/>
  <c r="J141" i="3"/>
  <c r="J98" i="3"/>
  <c r="BK599" i="3"/>
  <c r="J599" i="3"/>
  <c r="J107" i="3"/>
  <c r="BK119" i="4"/>
  <c r="J119" i="4" s="1"/>
  <c r="J97" i="4" s="1"/>
  <c r="BK128" i="2"/>
  <c r="J128" i="2"/>
  <c r="J98" i="2"/>
  <c r="J133" i="2"/>
  <c r="J101" i="2"/>
  <c r="BK123" i="2"/>
  <c r="J123" i="2"/>
  <c r="J30" i="2" s="1"/>
  <c r="AG95" i="1" s="1"/>
  <c r="BD94" i="1"/>
  <c r="W33" i="1"/>
  <c r="BA94" i="1"/>
  <c r="AW94" i="1"/>
  <c r="AK30" i="1"/>
  <c r="BC94" i="1"/>
  <c r="W32" i="1"/>
  <c r="BB94" i="1"/>
  <c r="W31" i="1"/>
  <c r="F33" i="3"/>
  <c r="AZ96" i="1" s="1"/>
  <c r="F33" i="4"/>
  <c r="AZ97" i="1"/>
  <c r="F33" i="2"/>
  <c r="AZ95" i="1" s="1"/>
  <c r="J33" i="2"/>
  <c r="AV95" i="1"/>
  <c r="AT95" i="1"/>
  <c r="J33" i="3"/>
  <c r="AV96" i="1" s="1"/>
  <c r="AT96" i="1" s="1"/>
  <c r="BK139" i="3" l="1"/>
  <c r="J139" i="3"/>
  <c r="P139" i="3"/>
  <c r="AU96" i="1" s="1"/>
  <c r="AU94" i="1" s="1"/>
  <c r="J39" i="2"/>
  <c r="BK118" i="4"/>
  <c r="J118" i="4"/>
  <c r="J96" i="4"/>
  <c r="J140" i="3"/>
  <c r="J97" i="3" s="1"/>
  <c r="J96" i="2"/>
  <c r="AN95" i="1"/>
  <c r="J30" i="3"/>
  <c r="AG96" i="1"/>
  <c r="AN96" i="1"/>
  <c r="AZ94" i="1"/>
  <c r="W29" i="1" s="1"/>
  <c r="AX94" i="1"/>
  <c r="AY94" i="1"/>
  <c r="W30" i="1"/>
  <c r="J96" i="3" l="1"/>
  <c r="J39" i="3"/>
  <c r="J30" i="4"/>
  <c r="AG97" i="1"/>
  <c r="AN97" i="1"/>
  <c r="AV94" i="1"/>
  <c r="AK29" i="1" s="1"/>
  <c r="J39" i="4" l="1"/>
  <c r="AG94" i="1"/>
  <c r="AK26" i="1"/>
  <c r="AK35" i="1" s="1"/>
  <c r="AT94" i="1"/>
  <c r="AN94" i="1" l="1"/>
</calcChain>
</file>

<file path=xl/sharedStrings.xml><?xml version="1.0" encoding="utf-8"?>
<sst xmlns="http://schemas.openxmlformats.org/spreadsheetml/2006/main" count="9595" uniqueCount="1905">
  <si>
    <t>Export Komplet</t>
  </si>
  <si>
    <t/>
  </si>
  <si>
    <t>2.0</t>
  </si>
  <si>
    <t>ZAMOK</t>
  </si>
  <si>
    <t>False</t>
  </si>
  <si>
    <t>{4c385341-2355-427e-98e6-7cf170c2c9f2}</t>
  </si>
  <si>
    <t>0,01</t>
  </si>
  <si>
    <t>21</t>
  </si>
  <si>
    <t>12</t>
  </si>
  <si>
    <t>REKAPITULACE STAVBY</t>
  </si>
  <si>
    <t>v ---  níže se nacházejí doplnkové a pomocné údaje k sestavám  --- v</t>
  </si>
  <si>
    <t>Návod na vyplnění</t>
  </si>
  <si>
    <t>0,001</t>
  </si>
  <si>
    <t>Kód:</t>
  </si>
  <si>
    <t>22019B-26/II</t>
  </si>
  <si>
    <t>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</si>
  <si>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</si>
  <si>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22019B - č.p. 37 - Doubravice - Oprava obvodového pláště  budova Obecního úřadu)</t>
  </si>
  <si>
    <t>KSO:</t>
  </si>
  <si>
    <t>CC-CZ:</t>
  </si>
  <si>
    <t>Místo:</t>
  </si>
  <si>
    <t>Doubravice</t>
  </si>
  <si>
    <t>Datum:</t>
  </si>
  <si>
    <t>8. 7. 2026</t>
  </si>
  <si>
    <t>Zadavatel:</t>
  </si>
  <si>
    <t>IČ:</t>
  </si>
  <si>
    <t>00275751</t>
  </si>
  <si>
    <t>Obec Hrubá Skála</t>
  </si>
  <si>
    <t>DIČ:</t>
  </si>
  <si>
    <t>CZ275751</t>
  </si>
  <si>
    <t>Uchazeč:</t>
  </si>
  <si>
    <t>Vyplň údaj</t>
  </si>
  <si>
    <t>Projektant:</t>
  </si>
  <si>
    <t>46506942</t>
  </si>
  <si>
    <t>PROFES PROJEKT spol. s r.o.</t>
  </si>
  <si>
    <t>CZ46506942</t>
  </si>
  <si>
    <t>True</t>
  </si>
  <si>
    <t>Zpracovatel:</t>
  </si>
  <si>
    <t xml:space="preserve"> </t>
  </si>
  <si>
    <t>Poznámka:</t>
  </si>
  <si>
    <t xml:space="preserve">Případná jména výrobců a obchodní názvy u položek jsou pouze informativní, uvedené jako reference technických parametrů, vzájemné kompatibility zařízení a dostupnosti odborného servisu._x000D_
Lze použít výrobky ekvivalentních vlastností jiných výrobců._x000D_
</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</si>
  <si>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</si>
  <si>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</si>
  <si>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</si>
  <si>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</si>
  <si>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</si>
  <si>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</si>
  <si>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</si>
  <si>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</si>
  <si>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</si>
  <si>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</si>
  <si>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</si>
  <si>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</si>
  <si>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</si>
  <si>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</si>
  <si>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</si>
  <si>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</si>
  <si>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</si>
  <si>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</si>
  <si>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</si>
  <si>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</si>
  <si>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</si>
  <si>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</si>
  <si>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</si>
  <si>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</si>
  <si>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</si>
  <si>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</si>
  <si>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</si>
  <si>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</si>
  <si>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</si>
  <si>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</si>
  <si>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</si>
  <si>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</si>
  <si>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</si>
  <si>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</si>
  <si>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</si>
  <si>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</si>
  <si>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</si>
  <si>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</si>
  <si>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</si>
  <si>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</si>
  <si>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</si>
  <si>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</si>
  <si>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</si>
  <si>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</si>
  <si>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</si>
  <si>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22019A-VRN</t>
  </si>
  <si>
    <t>22019A-VRN - Vedlejší rozpočtové náklady</t>
  </si>
  <si>
    <t>STA</t>
  </si>
  <si>
    <t>1</t>
  </si>
  <si>
    <t>{87c62674-e668-404f-8a94-ff0fd0129194}</t>
  </si>
  <si>
    <t>2</t>
  </si>
  <si>
    <t>22019A-01</t>
  </si>
  <si>
    <t>22019A-01 - D.1.1 - Stavební část</t>
  </si>
  <si>
    <t>{6d935f6d-fb5b-4958-b1b3-bc7f6af0e558}</t>
  </si>
  <si>
    <t>22019A-01-D.1.4</t>
  </si>
  <si>
    <t>22019A-01-D.1.4.g - Ochrana před bleskem</t>
  </si>
  <si>
    <t>{bcd3a7a9-f3a5-4974-90d7-5822856f2a57}</t>
  </si>
  <si>
    <t>KRYCÍ LIST SOUPISU PRACÍ</t>
  </si>
  <si>
    <t>Objekt:</t>
  </si>
  <si>
    <t>22019A-VRN - 22019A-VRN - Vedlejší rozpočtové náklady</t>
  </si>
  <si>
    <t>REKAPITULACE ČLENĚNÍ SOUPISU PRACÍ</t>
  </si>
  <si>
    <t>Kód dílu - Popis</t>
  </si>
  <si>
    <t>Cena celkem [CZK]</t>
  </si>
  <si>
    <t>Náklady ze soupisu prací</t>
  </si>
  <si>
    <t>-1</t>
  </si>
  <si>
    <t>HZS - Hodinové zúčtovací sazby</t>
  </si>
  <si>
    <t>N00 - Nepojmenované práce</t>
  </si>
  <si>
    <t xml:space="preserve">    N01 - Nepojmenovaný díl</t>
  </si>
  <si>
    <t>VRN - Vedlejší rozpočtové náklady</t>
  </si>
  <si>
    <t xml:space="preserve">    VRN1 - Průzkumné, geodetické a projektové práce</t>
  </si>
  <si>
    <t xml:space="preserve">    VRN3 - Zařízení staveniště</t>
  </si>
  <si>
    <t xml:space="preserve">    VRN4 - Inženýrská činnost</t>
  </si>
  <si>
    <t>SOUPIS PRACÍ</t>
  </si>
  <si>
    <t>PČ</t>
  </si>
  <si>
    <t>MJ</t>
  </si>
  <si>
    <t>Množství</t>
  </si>
  <si>
    <t>J.cena [CZK]</t>
  </si>
  <si>
    <t>Cenová soustava</t>
  </si>
  <si>
    <t>J. Nh [h]</t>
  </si>
  <si>
    <t>Nh celkem [h]</t>
  </si>
  <si>
    <t>J. hmotnost [t]</t>
  </si>
  <si>
    <t>Hmotnost celkem [t]</t>
  </si>
  <si>
    <t>J. suť [t]</t>
  </si>
  <si>
    <t>Suť Celkem [t]</t>
  </si>
  <si>
    <t>Náklady soupisu celkem</t>
  </si>
  <si>
    <t>HZS</t>
  </si>
  <si>
    <t>Hodinové zúčtovací sazby</t>
  </si>
  <si>
    <t>4</t>
  </si>
  <si>
    <t>ROZPOCET</t>
  </si>
  <si>
    <t>K</t>
  </si>
  <si>
    <t>HZS4111</t>
  </si>
  <si>
    <t>Hodinová zúčtovací sazba jeřáb s obsluhou  resp. dle požadavku zhotovitele</t>
  </si>
  <si>
    <t>hod</t>
  </si>
  <si>
    <t>512</t>
  </si>
  <si>
    <t>-1245903872</t>
  </si>
  <si>
    <t>PP</t>
  </si>
  <si>
    <t>Online PSC</t>
  </si>
  <si>
    <t>https://podminky.urs.cz/item/CS_URS_2023_02/HZS4111</t>
  </si>
  <si>
    <t>N00</t>
  </si>
  <si>
    <t>Nepojmenované práce</t>
  </si>
  <si>
    <t>N01</t>
  </si>
  <si>
    <t>Nepojmenovaný díl</t>
  </si>
  <si>
    <t>012503000</t>
  </si>
  <si>
    <t>Vytyčení podzemních sítí a zařízení</t>
  </si>
  <si>
    <t>kpl</t>
  </si>
  <si>
    <t>1024</t>
  </si>
  <si>
    <t>1531456900</t>
  </si>
  <si>
    <t>VRN</t>
  </si>
  <si>
    <t>Vedlejší rozpočtové náklady</t>
  </si>
  <si>
    <t>5</t>
  </si>
  <si>
    <t>VRN1</t>
  </si>
  <si>
    <t>Průzkumné, geodetické a projektové práce</t>
  </si>
  <si>
    <t>3</t>
  </si>
  <si>
    <t>013244000</t>
  </si>
  <si>
    <t>Dokumentace pro provádění stavby - výrobní dokumentace - detaily řešení styku kcí nezjistitelných při zpracování PD</t>
  </si>
  <si>
    <t>-1504017475</t>
  </si>
  <si>
    <t>Dokumentace pro provádění stavby-výrobní dokumentace</t>
  </si>
  <si>
    <t>https://podminky.urs.cz/item/CS_URS_2023_02/013244000</t>
  </si>
  <si>
    <t>0132-44-001</t>
  </si>
  <si>
    <t>Akustické trasování fasády</t>
  </si>
  <si>
    <t>665233040</t>
  </si>
  <si>
    <t>013254000</t>
  </si>
  <si>
    <t>Dokumentace skutečného provedení stavby</t>
  </si>
  <si>
    <t>1495292097</t>
  </si>
  <si>
    <t>https://podminky.urs.cz/item/CS_URS_2023_02/013254000</t>
  </si>
  <si>
    <t>6</t>
  </si>
  <si>
    <t>013274000</t>
  </si>
  <si>
    <t>Pasportizace objektu před započetím prací</t>
  </si>
  <si>
    <t>90773962</t>
  </si>
  <si>
    <t>https://podminky.urs.cz/item/CS_URS_2023_02/013274000</t>
  </si>
  <si>
    <t>7</t>
  </si>
  <si>
    <t>013294000</t>
  </si>
  <si>
    <t>Ostatní dokumentace -  VÝROBNÍ DÍLENSKÁ, DETAILY - po zřízení lešení detailní zaměření  prvků vč. nadstřešních (podklad pro repasi resp. repliku)</t>
  </si>
  <si>
    <t>487022741</t>
  </si>
  <si>
    <t>Ostatní dokumentace</t>
  </si>
  <si>
    <t>https://podminky.urs.cz/item/CS_URS_2023_02/013294000</t>
  </si>
  <si>
    <t>VV</t>
  </si>
  <si>
    <t>Mezisoučet</t>
  </si>
  <si>
    <t>VRN3</t>
  </si>
  <si>
    <t>Zařízení staveniště</t>
  </si>
  <si>
    <t>8</t>
  </si>
  <si>
    <t>030001000</t>
  </si>
  <si>
    <t>1217260321</t>
  </si>
  <si>
    <t>https://podminky.urs.cz/item/CS_URS_2023_02/030001000</t>
  </si>
  <si>
    <t>9</t>
  </si>
  <si>
    <t>034002000</t>
  </si>
  <si>
    <t>Zabezpečení staveniště</t>
  </si>
  <si>
    <t>2036093263</t>
  </si>
  <si>
    <t>https://podminky.urs.cz/item/CS_URS_2023_02/034002000</t>
  </si>
  <si>
    <t>VRN4</t>
  </si>
  <si>
    <t>Inženýrská činnost</t>
  </si>
  <si>
    <t>10</t>
  </si>
  <si>
    <t>043154000</t>
  </si>
  <si>
    <t>Zkoušky hutnicí</t>
  </si>
  <si>
    <t>-1593951188</t>
  </si>
  <si>
    <t>https://podminky.urs.cz/item/CS_URS_2023_02/043154000</t>
  </si>
  <si>
    <t>22019A-01 - 22019A-01 - D.1.1 - Stavební část</t>
  </si>
  <si>
    <t>HSV - Práce a dodávky HSV</t>
  </si>
  <si>
    <t xml:space="preserve">    1 - Zemní práce</t>
  </si>
  <si>
    <t xml:space="preserve">    2 - Zakládání</t>
  </si>
  <si>
    <t xml:space="preserve">    5 - Komunikace pozemní</t>
  </si>
  <si>
    <t xml:space="preserve">    6 - Úpravy povrchů, podlahy a osazování výplní</t>
  </si>
  <si>
    <t xml:space="preserve">    8 - Trubní vedení</t>
  </si>
  <si>
    <t xml:space="preserve">    9 - Ostatní konstrukce a práce, bourání</t>
  </si>
  <si>
    <t xml:space="preserve">    997 - Přesun sutě</t>
  </si>
  <si>
    <t xml:space="preserve">    998 - Přesun hmot</t>
  </si>
  <si>
    <t xml:space="preserve">    9A - Kamenické prvky</t>
  </si>
  <si>
    <t>PSV - Práce a dodávky PSV</t>
  </si>
  <si>
    <t xml:space="preserve">    711 - Izolace proti vodě, vlhkosti a plynům</t>
  </si>
  <si>
    <t xml:space="preserve">    712 - Povlakové krytiny</t>
  </si>
  <si>
    <t xml:space="preserve">    741 - Elektroinstalace - silnoproud</t>
  </si>
  <si>
    <t xml:space="preserve">    762 - Konstrukce tesařské</t>
  </si>
  <si>
    <t xml:space="preserve">    764 - Konstrukce klempířské - měď</t>
  </si>
  <si>
    <t xml:space="preserve">    765 - Krytina skládaná</t>
  </si>
  <si>
    <t xml:space="preserve">    766 - Konstrukce truhlářské</t>
  </si>
  <si>
    <t xml:space="preserve">    767 - Konstrukce zámečnické</t>
  </si>
  <si>
    <t xml:space="preserve">    783 - Dokončovací práce - nátěry</t>
  </si>
  <si>
    <t>HSV</t>
  </si>
  <si>
    <t>Práce a dodávky HSV</t>
  </si>
  <si>
    <t>Zemní práce</t>
  </si>
  <si>
    <t>111211101</t>
  </si>
  <si>
    <t>Odstranění křovin a stromů průměru kmene do 100 mm i s kořeny sklonu terénu do 1:5 ručně</t>
  </si>
  <si>
    <t>m2</t>
  </si>
  <si>
    <t>2141216243</t>
  </si>
  <si>
    <t>Odstranění křovin a stromů s odstraněním kořenů ručně průměru kmene do 100 mm jakékoliv plochy v rovině nebo ve svahu o sklonu do 1:5</t>
  </si>
  <si>
    <t>https://podminky.urs.cz/item/CS_URS_2023_02/111211101</t>
  </si>
  <si>
    <t>113107142</t>
  </si>
  <si>
    <t>Odstranění podkladu živičného tl přes 50 do 100 mm ručně</t>
  </si>
  <si>
    <t>-1220319541</t>
  </si>
  <si>
    <t>Odstranění podkladů nebo krytů ručně s přemístěním hmot na skládku na vzdálenost do 3 m nebo s naložením na dopravní prostředek živičných, o tl. vrstvy přes 50 do 100 mm</t>
  </si>
  <si>
    <t>https://podminky.urs.cz/item/CS_URS_2023_02/113107142</t>
  </si>
  <si>
    <t>122252203</t>
  </si>
  <si>
    <t>Odkopávky a prokopávky nezapažené pro silnice a dálnice v hornině třídy těžitelnosti I objem do 100 m3 strojně</t>
  </si>
  <si>
    <t>m3</t>
  </si>
  <si>
    <t>-1621365821</t>
  </si>
  <si>
    <t>Odkopávky a prokopávky nezapažené pro silnice a dálnice strojně v hornině třídy těžitelnosti I do 100 m3</t>
  </si>
  <si>
    <t>https://podminky.urs.cz/item/CS_URS_2023_02/122252203</t>
  </si>
  <si>
    <t>24*0,25</t>
  </si>
  <si>
    <t>132151104</t>
  </si>
  <si>
    <t>Hloubení rýh nezapažených š do 800 mm v hornině třídy těžitelnosti I skupiny 1 a 2 objem přes 100 m3 strojně</t>
  </si>
  <si>
    <t>-314223068</t>
  </si>
  <si>
    <t>Hloubení nezapažených rýh šířky do 800 mm strojně s urovnáním dna do předepsaného profilu a spádu v hornině třídy těžitelnosti I skupiny 1 a 2 přes 100 m3</t>
  </si>
  <si>
    <t>https://podminky.urs.cz/item/CS_URS_2023_02/132151104</t>
  </si>
  <si>
    <t>213</t>
  </si>
  <si>
    <t xml:space="preserve">Mezisoučet  výkop kolem objektu </t>
  </si>
  <si>
    <t>(7,5+6,8)*0,6*1</t>
  </si>
  <si>
    <t>Mezisoučet  dešťová a splašková kanalizace</t>
  </si>
  <si>
    <t>Součet</t>
  </si>
  <si>
    <t>132151104-cz</t>
  </si>
  <si>
    <t>očištění zdiva zákl.kcí od zeminy</t>
  </si>
  <si>
    <t>-1829446293</t>
  </si>
  <si>
    <t>1,5*(6,3+9+4,5+3+5,5+7,7+1,5+4+8+9,5+6,5+21)</t>
  </si>
  <si>
    <t>133151101</t>
  </si>
  <si>
    <t>Hloubení šachet nezapažených v hornině třídy těžitelnosti I skupiny 1 a 2 objem do 20 m3  (základ pro stožáry)</t>
  </si>
  <si>
    <t>-1065842298</t>
  </si>
  <si>
    <t>Hloubení nezapažených šachet strojně v hornině třídy těžitelnosti I skupiny 1 a 2 do 20 m3</t>
  </si>
  <si>
    <t>https://podminky.urs.cz/item/CS_URS_2023_02/133151101</t>
  </si>
  <si>
    <t>(1,6*1,6*1,5)*2</t>
  </si>
  <si>
    <t>Mezisoučet  základ pro stožáry</t>
  </si>
  <si>
    <t>139001101</t>
  </si>
  <si>
    <t>Příplatek za ztížení vykopávky v blízkosti podzemního vedení</t>
  </si>
  <si>
    <t>1868747743</t>
  </si>
  <si>
    <t>Příplatek k cenám hloubených vykopávek za ztížení vykopávky v blízkosti podzemního vedení nebo výbušnin pro jakoukoliv třídu horniny</t>
  </si>
  <si>
    <t>https://podminky.urs.cz/item/CS_URS_2023_02/139001101</t>
  </si>
  <si>
    <t>162751117</t>
  </si>
  <si>
    <t>Vodorovné přemístění přes 9 000 do 10000 m výkopku/sypaniny z horniny třídy těžitelnosti I skupiny 1 až 3  resp. na skládku zhotovitele</t>
  </si>
  <si>
    <t>-892604457</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</si>
  <si>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</si>
  <si>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https://podminky.urs.cz/item/CS_URS_2023_02/162751117</t>
  </si>
  <si>
    <t>171201231</t>
  </si>
  <si>
    <t>Poplatek za uložení zeminy a kamení na recyklační skládce (skládkovné) kód odpadu 17 05 04</t>
  </si>
  <si>
    <t>t</t>
  </si>
  <si>
    <t>-255783434</t>
  </si>
  <si>
    <t>Poplatek za uložení stavebního odpadu na recyklační skládce (skládkovné) zeminy a kamení zatříděného do Katalogu odpadů pod kódem 17 05 04</t>
  </si>
  <si>
    <t>https://podminky.urs.cz/item/CS_URS_2023_02/171201231</t>
  </si>
  <si>
    <t>213*2</t>
  </si>
  <si>
    <t>174151101</t>
  </si>
  <si>
    <t>Zásyp jam, šachet rýh nebo kolem objektů sypaninou se zhutněním  (kolem patek pro stožáry)</t>
  </si>
  <si>
    <t>-147982601</t>
  </si>
  <si>
    <t>Zásyp sypaninou z jakékoliv horniny strojně s uložením výkopku ve vrstvách se zhutněním jam, šachet, rýh nebo kolem objektů v těchto vykopávkách</t>
  </si>
  <si>
    <t>https://podminky.urs.cz/item/CS_URS_2023_02/174151101</t>
  </si>
  <si>
    <t xml:space="preserve">7,68-(1,3*0,8*0,8*2) </t>
  </si>
  <si>
    <t>Mezisoučet  kolem patek pro stožáry</t>
  </si>
  <si>
    <t>8,58</t>
  </si>
  <si>
    <t>Mezisoučet kanalizace,drenáž</t>
  </si>
  <si>
    <t>11</t>
  </si>
  <si>
    <t>174151101-1</t>
  </si>
  <si>
    <t>Zásyp jam, šachet rýh nebo kolem objektů sypaninou se zhutněním - kolem objektu</t>
  </si>
  <si>
    <t>1446246656</t>
  </si>
  <si>
    <t>M</t>
  </si>
  <si>
    <t>58343959</t>
  </si>
  <si>
    <t xml:space="preserve">kamenivo drcené hrubé frakce 32/63 </t>
  </si>
  <si>
    <t>1705486388</t>
  </si>
  <si>
    <t>kamenivo drcené hrubé frakce 32/63</t>
  </si>
  <si>
    <t>13</t>
  </si>
  <si>
    <t>181351103.cz</t>
  </si>
  <si>
    <t>Rozprostření ornice tl vrstvy do 200 mm pl přes 100 do 500 m2 v rovině nebo ve svahu do 1:5 strojně  v č. dodání ornice</t>
  </si>
  <si>
    <t>1178946428</t>
  </si>
  <si>
    <t>Rozprostření a urovnání ornice v rovině nebo ve svahu sklonu do 1:5 strojně při souvislé ploše přes 100 do 500 m2, tl. vrstvy do 200 mm</t>
  </si>
  <si>
    <t>358</t>
  </si>
  <si>
    <t>14</t>
  </si>
  <si>
    <t>181411121</t>
  </si>
  <si>
    <t>Založení lučního trávníku výsevem pl do 1000 m2 v rovině a ve svahu do 1:5</t>
  </si>
  <si>
    <t>-479575542</t>
  </si>
  <si>
    <t>Založení trávníku na půdě předem připravené plochy do 1000 m2 výsevem včetně utažení lučního v rovině nebo na svahu do 1:5</t>
  </si>
  <si>
    <t>https://podminky.urs.cz/item/CS_URS_2023_02/181411121</t>
  </si>
  <si>
    <t>15</t>
  </si>
  <si>
    <t>00572470</t>
  </si>
  <si>
    <t>osivo směs travní univerzál</t>
  </si>
  <si>
    <t>kg</t>
  </si>
  <si>
    <t>-125763039</t>
  </si>
  <si>
    <t>358*0,02 'Přepočtené koeficientem množství</t>
  </si>
  <si>
    <t>16</t>
  </si>
  <si>
    <t>181951112</t>
  </si>
  <si>
    <t>Úprava pláně v hornině třídy těžitelnosti I skupiny 1 až 3 se zhutněním strojně</t>
  </si>
  <si>
    <t>-2017171803</t>
  </si>
  <si>
    <t>Úprava pláně vyrovnáním výškových rozdílů strojně v hornině třídy těžitelnosti I, skupiny 1 až 3 se zhutněním</t>
  </si>
  <si>
    <t>https://podminky.urs.cz/item/CS_URS_2023_02/181951112</t>
  </si>
  <si>
    <t>24</t>
  </si>
  <si>
    <t>Mezisoučet (mozaika)</t>
  </si>
  <si>
    <t xml:space="preserve">Mezisoučet (kolem objektu) </t>
  </si>
  <si>
    <t>30</t>
  </si>
  <si>
    <t>17</t>
  </si>
  <si>
    <t>184853511</t>
  </si>
  <si>
    <t>Chemické odplevelení před založením kultury přes 20 m2 postřikem na široko v rovině a svahu do 1:5 strojně</t>
  </si>
  <si>
    <t>-692514725</t>
  </si>
  <si>
    <t>Chemické odplevelení půdy před založením kultury, trávníku nebo zpevněných ploch strojně o výměře jednotlivě přes 20 m2 postřikem na široko v rovině nebo na svahu do 1:5</t>
  </si>
  <si>
    <t>https://podminky.urs.cz/item/CS_URS_2023_02/184853511</t>
  </si>
  <si>
    <t>18</t>
  </si>
  <si>
    <t>629995101</t>
  </si>
  <si>
    <t>Očištění vnějších ploch tlakovou vodou</t>
  </si>
  <si>
    <t>1143913792</t>
  </si>
  <si>
    <t>Očištění vnějších ploch tlakovou vodou omytím</t>
  </si>
  <si>
    <t>https://podminky.urs.cz/item/CS_URS_2023_02/629995101</t>
  </si>
  <si>
    <t>Zakládání</t>
  </si>
  <si>
    <t>19</t>
  </si>
  <si>
    <t>R</t>
  </si>
  <si>
    <t>270A2101</t>
  </si>
  <si>
    <t>Základy ze ŽB tř. C 16/20 pro konstrukce a budovy včetně výztuže  (patky stožárů)</t>
  </si>
  <si>
    <t>-1385700246</t>
  </si>
  <si>
    <t>Základy pro konstrukce a budovy ze železobetonu (včetně výztuže 120 kg/m3) třídy C 16/20</t>
  </si>
  <si>
    <t>https://podminky.urs.cz/item/CS_URS_2023_02/270A2101</t>
  </si>
  <si>
    <t>1,2*0,8*0,8*2-0,144</t>
  </si>
  <si>
    <t>20</t>
  </si>
  <si>
    <t>270A2301</t>
  </si>
  <si>
    <t>Základy pro konstrukce a budovy bednění základů, odstranění bednění</t>
  </si>
  <si>
    <t>-1069508187</t>
  </si>
  <si>
    <t>https://podminky.urs.cz/item/CS_URS_2023_02/270A2301</t>
  </si>
  <si>
    <t>1,2*0,8*4*2</t>
  </si>
  <si>
    <t>273313511</t>
  </si>
  <si>
    <t>Základové desky z betonu tř. C 12/15 (podklad pro patky stožáru)</t>
  </si>
  <si>
    <t>-1174172701</t>
  </si>
  <si>
    <t>Základy z betonu prostého desky z betonu kamenem neprokládaného tř. C 12/15</t>
  </si>
  <si>
    <t>https://podminky.urs.cz/item/CS_URS_2023_02/273313511</t>
  </si>
  <si>
    <t>(1,1*1,1*0,1)*2</t>
  </si>
  <si>
    <t>22</t>
  </si>
  <si>
    <t>278311152</t>
  </si>
  <si>
    <t>Zálivka kotevních otvorů z betonu tř. C 20/25 obj přes 0,02 do 0,10 m3</t>
  </si>
  <si>
    <t>-1839479662</t>
  </si>
  <si>
    <t>Zálivka kotevních otvorů z betonu bez zvýšených nároků na prostředí tř. C 20/25 při objemu jednoho otvoru přes 0,02 do 0,10 m3</t>
  </si>
  <si>
    <t>https://podminky.urs.cz/item/CS_URS_2023_02/278311152</t>
  </si>
  <si>
    <t>2*(0,3*0,3*0,8)</t>
  </si>
  <si>
    <t>Mezisoučet stožár vlajek</t>
  </si>
  <si>
    <t>Komunikace pozemní</t>
  </si>
  <si>
    <t>23</t>
  </si>
  <si>
    <t>564231011</t>
  </si>
  <si>
    <t>Podklad nebo podsyp ze štěrkopísku ŠP plochy do 100 m2 tl 100 mm   (okapový chodník)</t>
  </si>
  <si>
    <t>426726830</t>
  </si>
  <si>
    <t>Podklad nebo podsyp ze štěrkopísku ŠP s rozprostřením, vlhčením a zhutněním plochy jednotlivě do 100 m2, po zhutnění tl. 100 mm  (okapový chodník)</t>
  </si>
  <si>
    <t>https://podminky.urs.cz/item/CS_URS_2023_02/564231011</t>
  </si>
  <si>
    <t>D2D1CHPIII</t>
  </si>
  <si>
    <t>Obslužné komunikace dlážděné zatížení CH podloží PIII - DL 60 mm, L 30 mm, ŠD 150 mm</t>
  </si>
  <si>
    <t>269185231</t>
  </si>
  <si>
    <t>Obslužné místní a nemotoristické komunikace,odstavné a parkovací plochy,dočasné a účelové komunikace: Vozovka dlážděná D návrhová úroveň porušení D2 třída dopravního zatížení CH typ podloží PIII dlažba tl. 60 mm; lože tl. 30 mm; ŠD tl. 150 mm</t>
  </si>
  <si>
    <t>https://podminky.urs.cz/item/CS_URS_2023_02/D2D1CHPIII</t>
  </si>
  <si>
    <t>Úpravy povrchů, podlahy a osazování výplní</t>
  </si>
  <si>
    <t>25</t>
  </si>
  <si>
    <t>621311101</t>
  </si>
  <si>
    <t>Vápenná omítka hrubá jednovrstvá nezatřená vnějších podhledů nanášená ručně</t>
  </si>
  <si>
    <t>30200387</t>
  </si>
  <si>
    <t>Omítka vápenná vnějších ploch nanášená ručně jednovrstvá, tloušťky do 15 mm hrubá nezatřená podhledů</t>
  </si>
  <si>
    <t>https://podminky.urs.cz/item/CS_URS_2023_02/621311101</t>
  </si>
  <si>
    <t>26</t>
  </si>
  <si>
    <t>622326455.cz</t>
  </si>
  <si>
    <t>Oprava vnější vápenocementové omítky s celoplošným přeštukováním členitosti 3 v rozsahu přes 30 do 40 %  vč. penetrace podkladu</t>
  </si>
  <si>
    <t>-81056695</t>
  </si>
  <si>
    <t>Oprava vápenocementové omítky s celoplošným přeštukováním vnějších ploch stupně členitosti 3, v rozsahu opravované plochy přes 30 do 40%
vč. penetrace podkladu</t>
  </si>
  <si>
    <t>343</t>
  </si>
  <si>
    <t>27</t>
  </si>
  <si>
    <t>629991001</t>
  </si>
  <si>
    <t>Zakrytí podélných ploch fólií volně položenou</t>
  </si>
  <si>
    <t>336719198</t>
  </si>
  <si>
    <t>Zakrytí vnějších ploch před znečištěním včetně pozdějšího odkrytí ploch podélných rovných (např. chodníků) fólií položenou volně</t>
  </si>
  <si>
    <t>https://podminky.urs.cz/item/CS_URS_2023_02/629991001</t>
  </si>
  <si>
    <t>28</t>
  </si>
  <si>
    <t>629991011</t>
  </si>
  <si>
    <t>Zakrytí výplní otvorů a svislých ploch fólií přilepenou lepící páskou</t>
  </si>
  <si>
    <t>-1665220702</t>
  </si>
  <si>
    <t>Zakrytí vnějších ploch před znečištěním včetně pozdějšího odkrytí výplní otvorů a svislých ploch fólií přilepenou lepící páskou</t>
  </si>
  <si>
    <t>https://podminky.urs.cz/item/CS_URS_2023_02/629991011</t>
  </si>
  <si>
    <t>29</t>
  </si>
  <si>
    <t>R-1-A.00-1001</t>
  </si>
  <si>
    <t>úprava stávajících travních ploch dotčených stavbou</t>
  </si>
  <si>
    <t>1349576192</t>
  </si>
  <si>
    <t>R-6-A.00-2001</t>
  </si>
  <si>
    <t>Očištění základového zdiva odsekání hrubých nerovností, popř. hrubé vyspravení zdiva z cca 30% před aplikací nopové folie</t>
  </si>
  <si>
    <t>953810792</t>
  </si>
  <si>
    <t>1,5*(6,3+9+4,5+3+5,5+7,7+1,5+4+8+9,5+6,5+21)*0,3</t>
  </si>
  <si>
    <t xml:space="preserve">Mezisoučet </t>
  </si>
  <si>
    <t>31</t>
  </si>
  <si>
    <t>R-9-A.00-2001</t>
  </si>
  <si>
    <t>001A- STÁVAJÍCÍ DŘEVĚNÉ DVOUKŘÍDLÉ DVOJITÉ OKNO  1.360x1.660mm, OTVÍRAVÉ DOVNITŘ   S MALOVANÝMI DŘEVĚNÝMI OKENICEMI</t>
  </si>
  <si>
    <t>704918856</t>
  </si>
  <si>
    <t>001A- STÁVAJÍCÍ DŘEVĚNÉ DVOUKŘÍDLÉ DVOJITÉ OKNO  1.360x1.660mm, OTVÍRAVÉ DOVNITŘ   S MALOVANÝMI DŘEVĚNÝMI OKENICEMI
STÁVAJÍCÍ STAV A: 
-	BEZ DEŠTĚNÍ NIKY, DROBNÉ POŠKOZENÍ DŘEVA, RÁMY OKEN MAJÍ POPRASKANÝ ZELENÝ KRYCÍ NÁTĚR, KOVÁNÍ NAPADENÉ RZÍ, POPRASKANÁ VNĚJŠÍ TABULE SKLA LEVÉHO KŘÍDLA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OKENICE:
PŘED ZAHÁJENÍM PRACÍ BUDOU ŠETRNĚ DEMONTOVÁNY A ULOŽENY U INVESTORA, PO DOKONČENÍ STAVEBNÍCH  PRACÍ ZPĚTNĚ  OSAZENY</t>
  </si>
  <si>
    <t>32</t>
  </si>
  <si>
    <t>R-9-A.00-2002</t>
  </si>
  <si>
    <t>001B- STÁVAJÍCÍ DŘEVĚNÉ DVOUKŘÍDLÉ DVOJITÉ OKNO  1.370x1.660mm, OTVÍRAVÉ DOVNITŘ   S MALOVANÝMI DŘEVĚNÝMI OKENICEMI</t>
  </si>
  <si>
    <t>-1399916379</t>
  </si>
  <si>
    <t xml:space="preserve">001B- STÁVAJÍCÍ DŘEVĚNÉ DVOUKŘÍDLÉ DVOJITÉ OKNO  1.30x1.660mm, OTVÍRAVÉ DOVNITŘ   S MALOVANÝMI DŘEVĚNÝMI OKENICEMI
STÁVAJÍCÍ STAV B: 
-	BEZ DEŠTĚNÍ NIKY, DROBNÉ POŠKOZENÍ DŘEVA, RÁMY OKEN MAJÍ POPRASKANÝ ZELENÝ KRYCÍ NÁTĚR, KOVÁNÍ NAPADENÉ RZÍ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OKENICE:
PŘED ZAHÁJENÍM PRACÍ BUDOU ŠETRNĚ DEMONTOVÁNY A ULOŽENY U INVESTORA, PO DOKONČENÍ STAVEBNÍCH  PRACÍ ZPĚTNĚ  OSAZENY.
</t>
  </si>
  <si>
    <t>33</t>
  </si>
  <si>
    <t>R-9-A.00-2003</t>
  </si>
  <si>
    <t>001C- STÁVAJÍCÍ DŘEVĚNÉ DVOUKŘÍDLÉ DVOJITÉ OKNO  , OTVÍRAVÉ DOVNITŘ   S MALOVANÝMI DŘEVĚNÝMI OKENICEMI</t>
  </si>
  <si>
    <t>1550551664</t>
  </si>
  <si>
    <t xml:space="preserve">001C- STÁVAJÍCÍ DŘEVĚNÉ DVOUKŘÍDLÉ DVOJITÉ OKNO  1.30x1.660mm, OTVÍRAVÉ DOVNITŘ   S MALOVANÝMI DŘEVĚNÝMI OKENICEMI
 STÁVAJÍCÍ STAV C:
-	BEZ DEŠTĚNÍ NIKY, OKNO JE TĚŽKO DOSTUPNÉ K PODROBNĚJŠÍ ANALÝZE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</si>
  <si>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34</t>
  </si>
  <si>
    <t>R-9-A.00-2004</t>
  </si>
  <si>
    <t>001D- STÁVAJÍCÍ DŘEVĚNÉ DVOUKŘÍDLÉ DVOJITÉ OKNO 1320x1640 , OTVÍRAVÉ DOVNITŘ   S MALOVANÝMI DŘEVĚNÝMI OKENICEMI</t>
  </si>
  <si>
    <t>-2001607203</t>
  </si>
  <si>
    <t xml:space="preserve">001D- STÁVAJÍCÍ DŘEVĚNÉ DVOUKŘÍDLÉ DVOJITÉ OKNO 1320x1640 , OTVÍRAVÉ DOVNITŘ   S MALOVANÝMI DŘEVĚNÝMI OKENICEMI
STÁVAJÍCÍ STAV D: 
-	DROBNÉ POŠKOZENÍ DŘEVA, RÁMY OKEN MAJÍ POPRASKANÝ ZELENÝ KRYCÍ NÁTĚR, KOVÁNÍ NAPADENÉ RZÍ, CHYBÍ 1 ROHOVNÍK, PRASKLÁ TABULKA SKLA V INTERIÉRU LEVÉHO KŘÍDLA A V EXTERIÉRU PRAVÉHO KŘÍDLA
-	POPRASKANÝ VNITŘNÍ NÁTĚR OKENIC, KOVÁNÍ NAPADENÉ RZÍ,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D: KOVANÝ OZDOBNÝ ROHOVNÍK BUDE DOPLNĚN - PŘESNÁ KOPIE STÁVAJÍCÍCH
OKENICE:
PŘED ZAHÁJENÍM PRACÍ BUDOU ŠETRNĚ DEMONTOVÁNY A ULOŽENY U INVESTORA, PO DOKONČENÍ STAVEBNÍCH  PRACÍ ZPĚTNĚ  OSAZENY.
</t>
  </si>
  <si>
    <t>35</t>
  </si>
  <si>
    <t>R-9-A.00-2005</t>
  </si>
  <si>
    <t>001E- STÁVAJÍCÍ DŘEVĚNÉ DVOUKŘÍDLÉ DVOJITÉ OKNO 1300x1640 , OTVÍRAVÉ DOVNITŘ   S MALOVANÝMI DŘEVĚNÝMI OKENICEMI</t>
  </si>
  <si>
    <t>-1878813010</t>
  </si>
  <si>
    <t xml:space="preserve">001E- STÁVAJÍCÍ DŘEVĚNÉ DVOUKŘÍDLÉ DVOJITÉ OKNO 1320x1640 , OTVÍRAVÉ DOVNITŘ   S MALOVANÝMI DŘEVĚNÝMI OKENICEMI
STÁVAJÍCÍ STAV E: 
-	DROBNÉ POŠKOZENÍ DŘEVA, RÁMY OKEN MAJÍ POPRASKANÝ ZELENÝ KRYCÍ NÁTĚR, KOVÁNÍ NAPADENÉ RZÍ, POZDĚJI PŘIDANÉ ŽALUZIE UVNITŘ ŠPALETY, CHYBĚJÍCÍ KOVÁNÍ 2                 SLOUŽÍCÍ K UKOTVENÍ VITRÁŽNÍ TYČE, PRASKLÉ 2 TABULKY SKLA V EXTERIÉRU, NESOURODÝ POPRÝSKANÝ LAK
-	POPRASKANÝ VNITŘNÍ NÁTĚR OKENIC, KOVÁNÍ NAPADENÉ RZÍ, DROBNÉ POŠKOZENÍ DŘEVA, JEDNA ČÁST KOVÁNÍ NENÍ PŘIŠROUBOVANÁ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 OKENICE: PŘED ZAHÁJENÍM PRACÍ BUDOU ŠETRNĚ DEMONTOVÁNY A ULOŽENY U INVESTORA, PO DOKONČENÍ STAVEBNÍCH  PRACÍ ZPĚTNĚ  OSAZENY.
</t>
  </si>
  <si>
    <t>36</t>
  </si>
  <si>
    <t>R-9-A.00-2006</t>
  </si>
  <si>
    <t>001F- STÁVAJÍCÍ DŘEVĚNÉ DVOUKŘÍDLÉ DVOJITÉ OKNO 1300x1640 , OTVÍRAVÉ DOVNITŘ   S MALOVANÝMI DŘEVĚNÝMI OKENICEMI</t>
  </si>
  <si>
    <t>-1937196454</t>
  </si>
  <si>
    <t xml:space="preserve">001F- STÁVAJÍCÍ DŘEVĚNÉ DVOUKŘÍDLÉ DVOJITÉ OKNO 1320x1640 , OTVÍRAVÉ DOVNITŘ   S MALOVANÝMI DŘEVĚNÝMI OKENICEMI
STÁVAJÍCÍ STAV F: 
-	DROBNÉ POŠKOZENÍ DŘEVA, RÁMY OKEN MAJÍ POPRASKANÝ ZELENÝ KRYCÍ NÁTĚR, KOVÁNÍ NAPADENÉ RZÍ, POZDĚJI PŘIDANÉ ŽALUZIE UVNITŘ ŠPALETY, CHYBĚJÍCÍ KOVÁNÍ 2 SLOUŽÍCÍ K UKOTVENÍ VITRÁŽNÍ TYČE, NESOURODÝ POPRÝSKANÝ LAK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</si>
  <si>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37</t>
  </si>
  <si>
    <t>R-9-A.00-2007</t>
  </si>
  <si>
    <t>001G- STÁVAJÍCÍ DŘEVĚNÉ DVOUKŘÍDLÉ DVOJITÉ OKNO 1300x1630 , OTVÍRAVÉ DOVNITŘ   S MALOVANÝMI DŘEVĚNÝMI OKENICEMI</t>
  </si>
  <si>
    <t>-2115562851</t>
  </si>
  <si>
    <t xml:space="preserve">001F- STÁVAJÍCÍ DŘEVĚNÉ DVOUKŘÍDLÉ DVOJITÉ OKNO 1320x1640 , OTVÍRAVÉ DOVNITŘ   S MALOVANÝMI DŘEVĚNÝMI OKENICEMI
STÁVAJÍCÍ STAV G: 
-	DROBNÉ POŠKOZENÍ DŘEVA, RÁMY OKEN MAJÍ POPRASKANÝ ZELENÝ KRYCÍ NÁTĚR, KOVÁNÍ NAPADENÉ RZÍ, PRVEK PŘIDĚLANÝ PŘED OKENNÍ RÁM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</si>
  <si>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38</t>
  </si>
  <si>
    <t>R-9-A.00-2028</t>
  </si>
  <si>
    <t xml:space="preserve">002 A - STÁVAJÍCÍ DŘEVĚNÉ DVOUKŘÍDLÉ DVOJITÉ OKNO, OTVÍRAVÉ DOVNITŘ </t>
  </si>
  <si>
    <t>2070120502</t>
  </si>
  <si>
    <t xml:space="preserve">002 A - STÁVAJÍCÍ DŘEVĚNÉ DVOUKŘÍDLÉ DVOJITÉ OKNO, OTVÍRAVÉ DOVNITŘ 
STÁVAJÍCÍ STAV A: DROBNÉ POŠKOZENÍ DŘEVA, RÁMY OKEN MAJÍ POPRASKANÝ ZELENÝ KRYCÍ NÁTĚR, KOVÁNÍ NAPADENÉ RZÍ, POPRASKANÁ VNĚJŠÍ TABULE SKLA PRAVÉHO KŘÍDLA, POŠKRÁBANÁ VNĚJŠÍ TABULE SKLA LEVÉHO KŘÍDLA A PRAVÁ VNITŘNÍHO, CHYBÍ KOVÁNÍ 2, DOPLNĚNO O 1 HÁČEK PO OBOU STRANÁCH DEŠTĚNÍ NA PŘICHYCENÍ ZÁCLONY (PRAVDĚPODOBNĚ NEPŮVODNÍ), DATOVÝ ROZVOD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</si>
  <si>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39</t>
  </si>
  <si>
    <t>R-9-A.00-2029</t>
  </si>
  <si>
    <t xml:space="preserve">002 B - STÁVAJÍCÍ DŘEVĚNÉ DVOUKŘÍDLÉ DVOJITÉ OKNO 1280x1830, OTVÍRAVÉ DOVNITŘ </t>
  </si>
  <si>
    <t>1204382200</t>
  </si>
  <si>
    <t xml:space="preserve">002 B - STÁVAJÍCÍ DŘEVĚNÉ DVOUKŘÍDLÉ DVOJITÉ OKNO 1280x1830, OTVÍRAVÉ DOVNITŘ 
STÁVAJÍCÍ STAV B:
 DROBNÉ POŠKOZENÍ DŘEVA, RÁMY OKEN MAJÍ POPRASKANÝ ZELENÝ KRYCÍ NÁTĚR, KOVÁNÍ NAPADENÉ RZÍ,  POPRASKANÁ VNĚJŠÍ TABULE SKLA PRAVÉHO KŘÍDLA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</si>
  <si>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40</t>
  </si>
  <si>
    <t>R-9-A.00-2030</t>
  </si>
  <si>
    <t xml:space="preserve">002C  - STÁVAJÍCÍ DŘEVĚNÉ DVOUKŘÍDLÉ DVOJITÉ OKNO 1295x1835, OTVÍRAVÉ DOVNITŘ </t>
  </si>
  <si>
    <t>-1854426417</t>
  </si>
  <si>
    <t xml:space="preserve">002 C - STÁVAJÍCÍ DŘEVĚNÉ DVOUKŘÍDLÉ DVOJITÉ OKNO 1280x1830, OTVÍRAVÉ DOVNITŘ 
STÁVAJÍCÍ STAV C: DROBNÉ POŠKOZENÍ DŘEVA, RÁMY OKEN MAJÍ POPRASKANÝ ZELENÝ KRYCÍ NÁTĚR, KOVÁNÍ NAPADENÉ RZÍ, BEZ VNITŘNÍHO DŘEVĚNÉHO OBLOŽENÍ POD PARAPETEM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</si>
  <si>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41</t>
  </si>
  <si>
    <t>R-9-A.00-2031</t>
  </si>
  <si>
    <t xml:space="preserve">002D  - STÁVAJÍCÍ DŘEVĚNÉ DVOUKŘÍDLÉ DVOJITÉ OKNO 1295x1835, OTVÍRAVÉ DOVNITŘ </t>
  </si>
  <si>
    <t>1297329961</t>
  </si>
  <si>
    <t xml:space="preserve">002 D - STÁVAJÍCÍ DŘEVĚNÉ DVOUKŘÍDLÉ DVOJITÉ OKNO 1295x1835, OTVÍRAVÉ DOVNITŘ 
STÁVAJÍCÍ STAV D: DROBNÉ POŠKOZENÍ DŘEVA, RÁMY OKEN MAJÍ POPRASKANÝ ZELENÝ KRYCÍ NÁTĚR, KOVÁNÍ NAPADENÉ RZÍ
NÁVRH: 
2 MOŽNÉ VARIANTY OPRAVY:
1. ZÁSAH SE BUDE TÝKAT POUZE POŠKOZENÝCH ČÁSTÍ KŘÍDEL OKNA - VÝMĚNA POPRASKANÝCH TABULÍ SKLA + NOVÝ NÁTĚR
2. Z DŮVODU STEJNÉ BAREVNOSTI, KTERÉ SE MŮŽE ZMĚNIT ČASEM, DOJDE K NOVÉMU NÁTĚRU VŠECH RÁMŮ ŠPALETOVÉHO OKNA, VČETNĚ DEŠTĚNÍ ŠPALETY, DEŠTĚNÍ V INTERIÉRU ZŮSTANE V PŮVODNÍ BARVĚ BEZ ZÁSAHU SE ZACHOVÁNÍM MALOVANÉ HORNÍ ČÁSTI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</si>
  <si>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42</t>
  </si>
  <si>
    <t>R-9-A.00-2032</t>
  </si>
  <si>
    <t xml:space="preserve">002 E - STÁVAJÍCÍ DŘEVĚNÉ DVOUKŘÍDLÉ DVOJITÉ OKNO 1280x1830, OTVÍRAVÉ DOVNITŘ </t>
  </si>
  <si>
    <t>2027437840</t>
  </si>
  <si>
    <t xml:space="preserve">002 E - STÁVAJÍCÍ DŘEVĚNÉ DVOUKŘÍDLÉ DVOJITÉ OKNO 1280x1830, OTVÍRAVÉ DOVNITŘ 
STÁVAJÍCÍ STAV E: DROBNÉ POŠKOZENÍ DŘEVA, RÁMY OKEN MAJÍ POPRASKANÝ ZELENÝ KRYCÍ NÁTĚR, KOVÁNÍ NAPADENÉ RZÍ, DATOVÝ ROZVOD
NÁVRH: 
2 MOŽNÉ VARIANTY OPRAVY:
1. ZÁSAH SE BUDE TÝKAT POUZE POŠKOZENÝCH ČÁSTÍ KŘÍDEL OKNA - VÝMĚNA POPRASKANÝCH TABULÍ SKLA + NOVÝ NÁTĚR
2. Z DŮVODU STEJNÉ BAREVNOSTI, KTERÉ SE MŮŽE ZMĚNIT ČASEM, DOJDE K NOVÉMU NÁTĚRU VŠECH RÁMŮ ŠPALETOVÉHO OKNA, VČETNĚ DEŠTĚNÍ ŠPALETY, DEŠTĚNÍ V INTERIÉRU ZŮSTANE V PŮVODNÍ BARVĚ BEZ ZÁSAHU SE ZACHOVÁNÍM MALOVANÉ HORNÍ ČÁSTI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</si>
  <si>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43</t>
  </si>
  <si>
    <t>R-9-A.00-2033</t>
  </si>
  <si>
    <t xml:space="preserve">002 F - STÁVAJÍCÍ DŘEVĚNÉ DVOUKŘÍDLÉ DVOJITÉ OKNO 1280x1830, OTVÍRAVÉ DOVNITŘ </t>
  </si>
  <si>
    <t>1752351449</t>
  </si>
  <si>
    <t xml:space="preserve">002 F - STÁVAJÍCÍ DŘEVĚNÉ DVOUKŘÍDLÉ DVOJITÉ OKNO 1280x1830, OTVÍRAVÉ DOVNITŘ 
STÁVAJÍCÍ STAV F: DROBNÉ POŠKOZENÍ DŘEVA, RÁMY OKEN MAJÍ POPRASKANÝ ZELENÝ KRYCÍ NÁTĚR, KOVÁNÍ NAPADENÉ RZÍ, DATOVÝ ROZVOD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</si>
  <si>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44</t>
  </si>
  <si>
    <t>R-9-A.00-2033G</t>
  </si>
  <si>
    <t xml:space="preserve">002 G - STÁVAJÍCÍ DŘEVĚNÉ DVOUKŘÍDLÉ DVOJITÉ OKNO 1295x1835, OTVÍRAVÉ DOVNITŘ </t>
  </si>
  <si>
    <t>-1998691600</t>
  </si>
  <si>
    <t xml:space="preserve">002 G - STÁVAJÍCÍ DŘEVĚNÉ DVOUKŘÍDLÉ DVOJITÉ OKNO 1295x1835, OTVÍRAVÉ DOVNITŘ 
STÁVAJÍCÍ STAV G: DROBNÉ POŠKOZENÍ DŘEVA, RÁMY OKEN MAJÍ POPRASKANÝ ZELENÝ KRYCÍ NÁTĚR, KOVÁNÍ NAPADENÉ RZÍ, KOVANÝ PLOCHÝ OBRTLÍK (PRAVDĚPODOBNĚ NEPŮVODNÍ) UMÍSTĚN NA HORNÍM VLYSU KŘÍDLA VNĚJŠÍHO OKNA, POPRASKANÁ VNĚJŠÍ TABULE SKLA LEVÉHO KŘÍDLA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</si>
  <si>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45</t>
  </si>
  <si>
    <t>R-9-A.00-2034</t>
  </si>
  <si>
    <t xml:space="preserve">003A - STÁVAJÍCÍ DŘEVĚNÉ JEDNOKŘÍDLÉ OKNO, OTVÍRAVÉ DOVNITŘ </t>
  </si>
  <si>
    <t>-1148490246</t>
  </si>
  <si>
    <t>003A - STÁVAJÍCÍ DŘEVĚNÉ JEDNOKŘÍDLÉ OKNO 550x1120mm, OTVÍRAVÉ DOVNITŘ 
ZASKLÍVÁNÍ DO OLOVA
STÁVAJÍCÍ STAV A: DROBNÉ POŠKOZENÍ DŘEVA, RÁMY OKEN MAJÍ POPRASKANÝ ZELENÝ KRYCÍ NÁTĚR, KOVÁNÍ + MŘÍŽ NAPADANÁ RZÍ, TUHÉ OTVÍRÁNÍ
NÁVRH: 
-	BUDE ODSTRANĚN STÁVAJÍCÍ NÁTĚR BEZ ZÁSAHU DO STÁVAJÍCÍHO ZASKLENÍ
-	DEMONTÁŽ KOVÁNÍ 
-	DROBNÉ OPRAVY DŘEVA VYSAZENÍM, ZPEVŇOVÁNÍM
-	2X LAZUROVACÍ KRYCÍ NÁTĚR, ODSTÍN DLE PŮVODNÍHO NÁTĚRU (BUDE UPŘESNĚN), DLE POŽADAVKU NPÚ BUDE DOPLNĚN 2X OLEJOVÝ VNITŘNÍ NÁTĚR (BAREVNOST DLE                 STÁVAJÍCÍ)
                NOVÁ POVRCHOVÁ ÚPRAVA KOVÁNÍ - OČIŠTĚNÍ KOVÁNÍ NA KOV, ZBAVENÍ KOROZE, ODMAŠTĚNÍ, VYSUŠENÍ A   
                POKOVENÍ TRADIČNÍ HISTORICKOU TECHNIKOU
-	NOVÁ POVRCHOVÁ ÚPRAVA MŘÍŽE - OTRYSKÁNÍ, OPATŘENÍ ŽÁROVÝM ZINKEM, 2 X KRYCÍ NÁTĚR ČERNÉ GRAFITOVÉ BARVY
-	VYČIŠTĚNÍ A PŘÍPADNÁ REPASE VITRÁŽÍ (ZASKLENÍ DO OLOVA) BUDE PROVEDENA CERTIFIKOVANÝM RESTAURÁTOREM
V RÁMCI PRACÍ BUDE ODSTRANĚN KERAMICKÝ PARAPET A ZÁROVEŇ BUDE NEPRŮHLEDNÉ SKLO PŘEMÍSTĚNO SMĚREM DO INTERIÉRU PRO ZACHOVÁNÍ JEDNOTNÉHO RÁZU OKEN Z EXTERIÉRU.</t>
  </si>
  <si>
    <t>46</t>
  </si>
  <si>
    <t>R-9-A.00-2035</t>
  </si>
  <si>
    <t xml:space="preserve">003B - STÁVAJÍCÍ DŘEVĚNÉ JEDNOKŘÍDLÉ OKNO 540x1160, OTVÍRAVÉ DOVNITŘ </t>
  </si>
  <si>
    <t>-1113597133</t>
  </si>
  <si>
    <t xml:space="preserve">003B - STÁVAJÍCÍ DŘEVĚNÉ JEDNOKŘÍDLÉ OKNO 550x1120mm, OTVÍRAVÉ DOVNITŘ 
STÁVAJÍCÍ STAV  B: DROBNÉ POŠKOZENÍ DŘEVA, RÁMY OKEN MAJÍ POPRASKANÝ ZELENÝ KRYCÍ NÁTĚR, KOVÁNÍ + MŘÍŽ NAPADANÁ RZÍ, TUHÉ OTVÍRÁNÍ
ZASKLÍVÁNÍ DO OLOVA
NÁVRH: 
-	BUDE ODSTRANĚN STÁVAJÍCÍ NÁTĚR BEZ ZÁSAHU DO STÁVAJÍCÍHO ZASKLENÍ
-	DEMONTÁŽ KOVÁNÍ 
-	DROBNÉ OPRAVY DŘEVA VYSAZENÍM, ZPEVŇOVÁNÍM
-	2X LAZUROVACÍ KRYCÍ NÁTĚR, ODSTÍN DLE PŮVODNÍHO NÁTĚRU (BUDE UPŘESNĚN), DLE POŽADAVKU NPÚ BUDE DOPLNĚN 2X OLEJOVÝ VNITŘNÍ NÁTĚR (BAREVNOST DLE                 STÁVAJÍCÍ)
               NOVÁ POVRCHOVÁ ÚPRAVA KOVÁNÍ - OČIŠTĚNÍ KOVÁNÍ NA KOV, ZBAVENÍ KOROZE, ODMAŠTĚNÍ, VYSUŠENÍ A   POKOVENÍ TRADIČNÍ HISTORICKOU TECHNIKOU
-	NOVÁ POVRCHOVÁ ÚPRAVA MŘÍŽE - OTRYSKÁNÍ, OPATŘENÍ ŽÁROVÝM ZINKEM, 2 X KRYCÍ NÁTĚR ČERNÉ GRAFITOVÉ BARVY
-	VYČIŠTĚNÍ A PŘÍPADNÁ REPASE VITRÁŽÍ (ZASKLENÍ DO OLOVA) BUDE PROVEDENA CERTIFIKOVANÝM RESTAURÁTOREM
V RÁMCI PRACÍ BUDE ODSTRANĚN KERAMICKÝ PARAPET A ZÁROVEŇ BUDE NEPRŮHLEDNÉ SKLO PŘEMÍSTĚNO SMĚREM DO INTERIÉRU PRO ZACHOVÁNÍ JEDNOTNÉHO RÁZU OKEN Z EXTERIÉRU.
</t>
  </si>
  <si>
    <t>47</t>
  </si>
  <si>
    <t>R-9-A.00-2036</t>
  </si>
  <si>
    <t xml:space="preserve">003C - STÁVAJÍCÍ DŘEVĚNÉ JEDNOKŘÍDLÉ OKNO 570x1162, OTVÍRAVÉ DOVNITŘ </t>
  </si>
  <si>
    <t>-202481462</t>
  </si>
  <si>
    <t>003C - STÁVAJÍCÍ DŘEVĚNÉ JEDNOKŘÍDLÉ OKNO 570x1162mm, OTVÍRAVÉ DOVNITŘ 
STÁVAJÍCÍ STAV C: 
PARAPET INT/EX: KERAMICKÝ/KÁMENNÝ
ZASKLENÍ: JEDNODUCHÉ ZASKLENÍ S JEDNOU VODOROVNOU PŘÍČLÍ, VNĚJŠÍ OKNO - VZOROVANÉ JEDNOSKLO S VODOROVNOU PŘÍČLÍ
OKENNÍ MŘÍŽ
MÍSTNOST: WC
STAV: DROBNÉ POŠKOZENÍ DŘEVA, RÁMY OKEN MAJÍ POPRASKANÝ ZELENÝ KRYCÍ NÁTĚR, KOVÁNÍ + MŘÍŽ NAPADANÁ RZÍ, TUHÉ OTVÍRÁNÍ, PRASKLÁ KERAMICKÁ DLAŽDICE MEZI RÁMY OKEN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t>
  </si>
  <si>
    <t>48</t>
  </si>
  <si>
    <t>R-9-A.00-2037</t>
  </si>
  <si>
    <t xml:space="preserve">003D - STÁVAJÍCÍ DŘEVĚNÉ JEDNOKŘÍDLÉ OKNO 570x1162, OTVÍRAVÉ DOVNITŘ </t>
  </si>
  <si>
    <t>-717264606</t>
  </si>
  <si>
    <t xml:space="preserve">003D - STÁVAJÍCÍ DŘEVĚNÉ JEDNOKŘÍDLÉ OKNO 570x1162mm, OTVÍRAVÉ DOVNITŘ 
STÁVAJÍCÍ STAV D: 
PARAPET INT/EX: DŘEVĚNNÝ/KÁMEN
ZASKLENÍ: JEDNODUCHÉ ZASKLENÍ S JEDNOU VODOROVNOU PŘÍČLÍ
OKENNÍ MŘÍŽ
STAV: DROBNÉ POŠKOZENÍ DŘEVA, RÁMY OKEN MAJÍ POPRASKANÝ ZELENÝ KRYCÍ NÁTĚR, KOVÁNÍ + MŘÍŽ NAPADANÁ RZÍ
NÁVRH: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</si>
  <si>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49</t>
  </si>
  <si>
    <t>R-9-A.00-2038</t>
  </si>
  <si>
    <t xml:space="preserve">003E - STÁVAJÍCÍ DŘEVĚNÉ JEDNOKŘÍDLÉ OKNO 570x1162, OTVÍRAVÉ DOVNITŘ </t>
  </si>
  <si>
    <t>951698290</t>
  </si>
  <si>
    <t xml:space="preserve">00E - STÁVAJÍCÍ DŘEVĚNÉ JEDNOKŘÍDLÉ OKNO 570x1162mm, OTVÍRAVÉ DOVNITŘ 
STÁVAJÍCÍ STAV E: 
PARAPET INT/EX: ZDIVO/KÁMEN
ZASKLENÍ: JEDNODUCHÉ ZASKLENÍ S JEDNOU VODOROVNOU PŘÍČLÍ, VNĚJŠÍ OKNO - VZOROVANÉ JEDNOSKLO S VODOROVNOU PŘÍČLÍ
OKENNÍ MŘÍŽ
MÍSTNOST: WC
STAV: DROBNÉ POŠKOZENÍ DŘEVA, RÁMY OKEN MAJÍ POPRASKANÝ ZELENÝ KRYCÍ NÁTĚR, KOVÁNÍ + MŘÍŽ NAPADANÁ RZÍ
NÁVRH: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</si>
  <si>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50</t>
  </si>
  <si>
    <t>R-9-A.00-2039</t>
  </si>
  <si>
    <t xml:space="preserve">003F - STÁVAJÍCÍ DŘEVĚNÉ JEDNOKŘÍDLÉ OKNO 570x1162, OTVÍRAVÉ DOVNITŘ </t>
  </si>
  <si>
    <t>603768304</t>
  </si>
  <si>
    <t xml:space="preserve">00F - STÁVAJÍCÍ DŘEVĚNÉ JEDNOKŘÍDLÉ OKNO 570x1162mm, OTVÍRAVÉ DOVNITŘ 
STÁVAJÍCÍ STAV F: 
PARAPET INT/EX: KERAMICKÝ/KAMENNÝ
ZASKLENÍ: JEDNODUCHÉ ZASKLENÍ S JEDNOU VODOROVNOU PŘÍČLÍ
MÍSTNOST: WC
STAV: DROBNÉ POŠKOZENÍ DŘEVA, RÁMY OKEN MAJÍ POPRASKANÝ ZELENÝ KRYCÍ NÁTĚR, KOVÁNÍ NAPADENÉ RZÍ, PRASKLÁ KERAMICKÁ DLAŽDICE MEZI RÁMY OKEN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</si>
  <si>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51</t>
  </si>
  <si>
    <t>R-9-A.00-2040</t>
  </si>
  <si>
    <t xml:space="preserve">003G - STÁVAJÍCÍ DŘEVĚNÉ JEDNOKŘÍDLÉ OKNO 570x1162, OTVÍRAVÉ DOVNITŘ </t>
  </si>
  <si>
    <t>-1120146022</t>
  </si>
  <si>
    <t xml:space="preserve">00G - STÁVAJÍCÍ DŘEVĚNÉ JEDNOKŘÍDLÉ OKNO 570x1162mm, OTVÍRAVÉ DOVNITŘ 
STÁVAJÍCÍ STAV G: 
PARAPET INT/EX: DŘEVĚNNÝ/KAMENNÝ
ZASKLENÍ: JEDNODUCHÉ ZASKLENÍ S JEDNOU VODOROVNOU PŘÍČLÍ
STAV: OKNO JE TĚŽKO DOSTUPNÉ K PODROBNĚJŠÍ ANALÝZE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</si>
  <si>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52</t>
  </si>
  <si>
    <t>R-9-A.00-2041</t>
  </si>
  <si>
    <t xml:space="preserve">003H - STÁVAJÍCÍ DŘEVĚNÉ JEDNOKŘÍDLÉ OKNO 570x1162, OTVÍRAVÉ DOVNITŘ </t>
  </si>
  <si>
    <t>1528294094</t>
  </si>
  <si>
    <t xml:space="preserve">00H - STÁVAJÍCÍ DŘEVĚNÉ JEDNOKŘÍDLÉ OKNO 570x1162mm, OTVÍRAVÉ DOVNITŘ 
STÁVAJÍCÍ STAV H: 
PARAPET INT/EX: ZDĚNÝ/KAMENNÝ
ZASKLENÍ: JEDNODUCHÉ ZASKLENÍ S JEDNOU VODOROVNOU PŘÍČLÍ, VNĚJŠÍ OKNO - VZOROVANÉ JEDNOSKLO S JEDNOU VODOROVNOU PŘÍČLÍ
MÍSTNOST: WC
STAV: DROBNÉ POŠKOZENÍ DŘEVA, RÁMY OKEN MAJÍ POPRASKANÝ ZELENÝ KRYCÍ NÁTĚR, KOVÁNÍ NAPADENÉ RZÍ, PRASKLÁ KERAMICKÁ DLAŽDICE MEZI RÁMY OKEN, POPRASKANÝ TMEL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</si>
  <si>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53</t>
  </si>
  <si>
    <t>R-9-A.00-2060</t>
  </si>
  <si>
    <t>004 A,B  - STÁVAJÍCÍ DŘEVĚNÉ  JEDNODUCHÉ OKNO   830x510</t>
  </si>
  <si>
    <t>799432368</t>
  </si>
  <si>
    <t xml:space="preserve">004 A+004 B- STÁVAJÍCÍ DŘEVĚNÉ  JEDNODUCHÉ OKNO   830x510
SOUČASNÝ STAV
ZELENÝ KRYCÍ VNĚJŠÍ NÁTĚR
PARAPET INT/EX: -/KÁMEN
ZASKLENÍ: JEDNODUCHÉ VZOROVANÉ ZASKLENÍ S JEDNOU PŘÍČNOU PŘÍČLÍ
KOVÁNÍ + STÁVAJÍCÍ STAV: OKNO JE TĚŽKO DOSTUPNÉ K PODROBNĚJŠÍ ANALÝZE, ZASKLENÍ VYPADÁ NEPORUŠENĚ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	NOVÁ POVRCHOVÁ ÚPRAVA KOVÁNÍ - OČIŠTĚNÍ KOVÁNÍ NA KOV, ZBAVENÍ KOROZE, ODMAŠTĚNÍ, VYSUŠENÍ A NÁSLEDNÉ POKOVENÍ TRADIČNÍ HISTORICKOU TECHNIKOU
</t>
  </si>
  <si>
    <t>54</t>
  </si>
  <si>
    <t>r-9-a.00-2061</t>
  </si>
  <si>
    <t>005 - STÁVAJÍCÍ DŘEVĚNÉ  JEDNODUCHÉ OKNO 790x 600</t>
  </si>
  <si>
    <t>1006997217</t>
  </si>
  <si>
    <t xml:space="preserve">005 - STÁVAJÍCÍ DŘEVĚNÉ PRAVDĚPODOBNĚ JEDNODUCHÉ OKNO
ZELENÝ KRYCÍ VNĚJŠÍ NÁTĚR
PARAPET INT/EX: -/KÁMEN
ZASKLENÍ: JEDNODUCHÉ VZOROVANÉ ZASKLENÍ S JEDNOU PŘÍČNOU PŘÍČLÍ
KOVÁNÍ + STÁVAJÍCÍ STAV: OKNO JE TĚŽKO DOSTUPNÉ K PODROBNĚJŠÍ ANALÝZE, ZASKLENÍ VYPADÁ NEPORUŠENĚ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t>
  </si>
  <si>
    <t>55</t>
  </si>
  <si>
    <t>R-9-A.00-2062</t>
  </si>
  <si>
    <t>006 - NOVÉ DŘEVĚNÉ JEDNODUCHÉ OKNO  2002 x 2537   viz podrobný popis</t>
  </si>
  <si>
    <t>2030624430</t>
  </si>
  <si>
    <t xml:space="preserve">006 - NOVÉ DŘEVĚNÉ JEDNODUCHÉ OKNO  2002 x 2537   viz podrobný popis
OTVÍRAVÉ DOVNITŘ + PEVNÉ ZASKLENÍ
ZASKLENÍ: 
- JEDNODUCHÉ ZASKLENÍ S PŘÍČLEMI
- ČIRÉ PRŮHLEDNÉ SKLO NA SKLEN. TMEL
MATERIÁL: MODŘÍN, VLHKOST DŘEVA MAX. 12 %
KDE BUDE NUTNÉ PROFILY ZCELA VYMĚNIT (NOVÁ KŘÍDLA), JE NUTNÉ POUŽÍT STEJNĚ PROFILOVANÝCH A SUBTILNÍCH PROFILŮ JAKO NA STÁVAJÍCÍCH DEGRADOVANÝCH OKNECH
NÁTĚR: DLE POŽADAVKU NPÚ BUDE DOPLNĚN LAZUROVACÍ KRYCÍ NÁTĚR (BAREVNOST DLE STÁVAJÍCÍ)
KOVÁNÍ:
- REPLIKA KOVÁNÍ VE STEJNÉM MATERIÁLU  POVRCHOVÁ ÚPRAVA  POKOVENÍ
- MOŽNÁ VARIANTA - JEDNORAMENNÝ PLOCHÝ OBRTLÍK NA NOSNÉM PLECHU + NA KŘÍDLU OKNA ZARÁŽKA, ROHOVNÍK 2KS NA JEDNOM KŘÍDLE, OKENNÍ ROHOVNÍKOVÝ ZÁVĚS 2KS NA   JEDNOM KŘÍDLE, OKENNÍ ZÁVĚS ROVNÝ 1KS NA JEDNOM KŘÍDLE - VŠE V JEDNODUCHÉM NEZDOBNÉM STYLU - VIZ KOVÁNÍ V PODKROVÍ
 </t>
  </si>
  <si>
    <t>56</t>
  </si>
  <si>
    <t>R-9-A.00-2063</t>
  </si>
  <si>
    <t>007 - NOVÉ DŘEVĚNÉ JEDNODUCHÉ OKNO  3097 X 2704  VIZ PODROBNÝ POPIS</t>
  </si>
  <si>
    <t>-1035194863</t>
  </si>
  <si>
    <t xml:space="preserve">007 - NOVÉ DŘEVĚNÉ JEDNODUCHÉ OKNO  3097 X 2704  VIZ PODROBNÝ POPIS
OTVÍRAVÉ DOVNITŘ + PEVNÉ ZASKLENÍ
ZASKLENÍ: 
- JEDNODUCHÉ ZASKLENÍ S PŘÍČLEMI
- ČIRÉ PRŮHLEDNÉ SKLO NA SKLEN. TMEL
MATERIÁL: MODŘÍN, VLHKOST DŘEVA MAX. 12 %
KDE BUDE NUTNÉ PROFILY ZCELA VYMĚNIT (NOVÁ KŘÍDLA), JE NUTNÉ POUŽÍT STEJNĚ PROFILOVANÝCH A SUBTILNÍCH PROFILŮ JAKO NA STÁVAJÍCÍCH DEGRADOVANÝCH OKNECH
NÁTĚR: DLE POŽADAVKU NPÚ BUDE DOPLNĚN LAZUROVACÍ KRYCÍ NÁTĚR (BAREVNOST DLE STÁVAJÍCÍ)
KOVÁNÍ:
- REPLIKA KOVÁNÍ VE STEJNÉM MATERIÁLU POVRCH.ÚPRAVA POKOVENÍ
- MOŽNÁ VARIANTA - JEDNORAMENNÝ PLOCHÝ OBRTLÍK NA NOSNÉM PLECHU + NA KŘÍDLU OKNA ZARÁŽKA, ROHOVNÍK 2KS NA JEDNOM KŘÍDLE, OKENNÍ ROHOVNÍKOVÝ ZÁVĚS 2KS NA JEDNOM KŘÍDLE, OKENNÍ ZÁVĚS ROVNÝ 1KS NA JEDNOM KŘÍDLE - VŠE V JEDNODUCHÉM NEZDOBNÉM STYLU - VIZ KOVÁNÍ V PODKROVÍ
</t>
  </si>
  <si>
    <t>57</t>
  </si>
  <si>
    <t>R-9-A.00-2064</t>
  </si>
  <si>
    <t xml:space="preserve">008 - STÁVAJÍCÍ DŘEVĚNÉ DVOUKŘÍDLÉ OKNO, OTVÍRAVÉ DOVNITŘ </t>
  </si>
  <si>
    <t>-2104260684</t>
  </si>
  <si>
    <t xml:space="preserve">008 - STÁVAJÍCÍ DŘEVĚNÉ DVOUKŘÍDLÉ OKNO, OTVÍRAVÉ DOVNITŘ 
ZASKLENÍ DO OLOVA
A:	CCA 1220x1720 mm     1 KS
B: 	CCA 1210x1690 mm     1 KS
C:	CCA 1210x1560 mm     1 KS
ZELENÝ KRYCÍ VNĚJŠÍ NÁTĚR, VNITŘNÍ DŘEVĚNÉ ČÁSTI NATŘENÉ PRAVDĚPODOBNĚ OLEJEM  
PARAPET INT/EX: KÁMEN/KÁMEN
ZASKLENÍ: JEDNODUCHÉ ZASKLENÍ SE DVĚMA VODOROVNÝMI PŘÍČLEMI NA KAŽDÉM KŘÍDLE - ZASKLÍVÁNÍ DO OLOVA
KOVÁNÍ: KOVANÁ VINUTÁ OLIVA NA NOSNÉM OZDOBNÉM PLECHU + PLECHEM KRYTÁ ŠKVÍRA V DRUHÉM OKENNÍM KŘÍDLE, OZDOBNÝ ROHOVNÍK 2KS NA JEDNOM KŘÍDLE, OKENNÍ OZDOBNÝ ROHOVNÍKOVÝ ZÁVĚS KULIČKOVÝ 2KS NA JEDNOM KŘÍDLE, OKENNÍ ZÁVĚS KULIČKOVÝ ROVNÝ OZDOBNÝ 1KS NA JEDNOM KŘÍDLE, VNITŘNÍ PRŮBĚŽNÁ TYČ A SKOBA 2KS (NAHOŘE A DOLE)
STÁVAJÍCÍ STAV A: DROBNÉ POŠKOZENÍ DŘEVA, KOVÁNÍ NAPADENÉ RZÍ, OKENNÍ MŘÍŽ Z EXTERIÉRU NAPADENÁ RZÍ
STÁVAJÍCÍ STAV B, C: DROBNÉ POŠKOZENÍ DŘEVA, KOVÁNÍ NAPADENÉ RZÍ 
NÁVRH: 
-	BUDE ODSTRANĚN STÁVAJÍCÍ NÁTĚR BEZ ZÁSAHU DO STÁVAJÍCÍHO ZASKLENÍ
-	DEMONTÁŽ KOVÁNÍ
-	DROBNÉ OPRAVY DŘEVA VYSAZENÍM, ZPEVŇOVÁNÍM
-	2X LAZUROVACÍ KRYCÍ NÁTĚR, ODSTÍN DLE PŮVODNÍHO NÁTĚRU (BUDE UPŘESNĚN),        
                DLE POŽADAVKU NPÚ, VNITŘNÍ NÁTĚR (BAREVNOST DLE STÁVAJÍCÍ)
                NOVÁ POVRCHOVÁ ÚPRAVA KOVÁNÍ BEZ MŘÍŽE - OČIŠTĚNÍ KOVÁNÍ NA KOV,    
               ZBAVENÍ KOROZE, OČIŠTĚNÍ, ODMAŠTĚNÍ, VYSUŠENÍ A NÁSLEDNÉ POKOVENÍ   
                TRADIČNÍ HISTORICKOU TECHNIKOU
-	NOVÁ POVRCHOVÁ ÚPRAVA MŘÍŽE - OTRYSKÁNÍ, OPATŘENÍ ŽÁROVÝM ZINKEM, 2x VRCHNÍ NÁTĚR
-	VYČIŠTĚNÍ A PŘÍPADNÁ REPASE VITRÁŽÍ (ZASKLENÍ DO OLOVA) BUDE PROVEDENA CERTIFIKOVANÝM RESTAURÁTOREM
</t>
  </si>
  <si>
    <t>58</t>
  </si>
  <si>
    <t>R-9-A.00-2065</t>
  </si>
  <si>
    <t>009 - STÁVAJÍCÍ DŘEVĚNÉ JEDNODUCHÉ OKNO, OTVÍRAVÉ DOVNITŘ  viz podrobný popis</t>
  </si>
  <si>
    <t>477143854</t>
  </si>
  <si>
    <t xml:space="preserve">009 - STÁVAJÍCÍ DŘEVĚNÉ JEDNODUCHÉ OKNO, OTVÍRAVÉ DOVNITŘ  viz podrobný popis
505 x 1130                 1 ks
500 x 1130                 1 ks
ZELENÝ KRYCÍ VNĚJŠÍ NÁTĚR
PARAPET INT/EX: KÁMEN/KÁMEN
ZASKLENÍ: JEDNODUCHÉ ZASKLENÍ SE DVĚMA VODOROVNÝMI PŘÍČLEMI NA KAŽDÉM KŘÍDLE - ZASKLÍVÁNÍ DO OLOVA
KOVÁNÍ: KOVANÝ JEDNORAMENNÝ OZDOBNÝ VINUTÝ OBRTLÍK NA NOSNÉM PLECHU + NA KŘÍDLU OKNA ZARÁŽKA, OZDOBNÝ ROHOVNÍK, OKENNÍ OZDOBNÝ ROHOVNÍKOVÝ ZÁVĚS KULIČKOVÝ, OKENNÍ ZÁVĚS KULIČKOVÝ ROVNÝ OZDOBNÝ 
STÁVAJÍCÍ STAV A, B: OKNO JE TĚŽKO DOSTUPNÉ K PODROBNĚJŠÍ ANALÝZE 
NÁVRH:
-	BUDE ODSTRANĚN STÁVAJÍCÍ NÁTĚR BEZ ZÁSAHU DO STÁVAJÍCÍHO ZASKLENÍ
-	DEMONTÁŽ KOVÁNÍ 
-	DROBNÉ OPRAVY DŘEVA VYSAZENÍM, ZPEVŇOVÁNÍM
-	2X LAZUROVACÍ KRYCÍ NÁTĚR, ODSTÍN DLE PŮVODNÍHO NÁTĚRU (BUDE UPŘESNĚN)DLE POŽADAVKU NPÚ, BUDE DOPLNĚN 2X OLEJOVÝ VNITŘNÍ NÁTĚR (BAREVNOST DLE                 STÁVAJÍCÍ)
               NOVÁ POVRCHOVÁ ÚPRAVA KOVÁNÍ - OČIŠTĚNÍ KOVÁNÍ NA KOV, ZBAVENÍ    
               KOROZE, ODMAŠTĚNÍ, VYSUŠENÍ A POKOVENÍ TRADIČNÍ HISTORICKOU TECHNIKOU
-	VYČIŠTĚNÍ A PŘÍPADNÁ REPASE VITRÁŽÍ (ZASKLENÍ DO OLOVA) BUDE PROVEDENA CERTIFIKOVANÝM RESTAURÁTOREM
</t>
  </si>
  <si>
    <t>59</t>
  </si>
  <si>
    <t>R-9-A.00-2066</t>
  </si>
  <si>
    <t>010 - STÁVAJÍCÍ DŘEVĚNÉ DVOJITÉ OKNO, OTVÍRAVÉ DOVNITŘ 425 x 970  viz podrobný popis</t>
  </si>
  <si>
    <t>-779631386</t>
  </si>
  <si>
    <t xml:space="preserve">010 - STÁVAJÍCÍ DŘEVĚNÉ DVOJITÉ OKNO, OTVÍRAVÉ DOVNITŘ 425 x 970
ZELENÝ KRYCÍ NÁTĚR (EXTERIÉR VNĚJŠÍHO RÁMU), HNĚDÝ KRYCÍ NÁTĚR 
PARAPET INT/EX: NENÍ/KÁMEN
ZASKLENÍ: DVOJITÉ OKNO S JEDNODUCHÝM ZASKLENÍM SE DVĚMI VODOROVNÝMI PŘÍČLEMI
KOVÁNÍ: VNĚJŠÍ OKNO: KOVANÝ JEDNORAMENNÝ PLOCHÝ OBRTLÍK NA NOSNÉM PLECHU + NA KŘÍDLU OKNA DRÁT S OKEM, PEVNÁ OKENNÍ KLIČKA S OKEM A LÍMCEM, OKENNÍ ZÁVĚSY KULIČKOVÉ 2KS NA JEDNO KŘÍDLO, ROHOVNÍK 2KS, 
KOTVENÍ OKNA DO ZDI 4KS
VNITŘNÍ: KOVANÝ JEDNORAMENNÝ OZDOBNÝ VINUTÝ OBRTLÍK NA NOSNÉM PLECHU + NA KŘÍDLU OKNA ZARÁŽKA, OZDOBNÝ ROHOVNÍK, OKENNÍ OZDOBNÝ ROHOVNÍKOVÝ ZÁVĚS KULIČKOVÝ, OKENNÍ ZÁVĚS KULIČKOVÝ ROVNÝ OZDOBNÝ 
STÁVAJÍCÍ STAV A: DROBNÉ POŠKOZENÍ DŘEVA, RÁMY OKEN MAJÍ POPRASKANÝ ZELENÝ KRYCÍ NÁTĚR, KOVÁNÍ NAPADANÉ RZÍ, HNĚDÝ KRYCÍ NÁTĚR KOVÁNÍ, TUHÉ OTVÍRÁNÍ
STÁVAJÍCÍ STAV B: DROBNÉ POŠKOZENÍ DŘEVA, RÁMY OKEN MAJÍ POPRASKANÝ ZELENÝ KRYCÍ NÁTĚR, KOVÁNÍ NAPADANÉ RZÍ, POPRASKANÁ  VNĚJŠÍ TABULE SKLA, TUHÉ OTVÍRÁNÍ
NÁVRH: 
-	BUDE ODSTRANĚN STÁVAJÍCÍ NÁTĚR BEZ ZÁSAHU DO STÁVAJÍCÍHO ZASKLENÍ
-	DEMONTÁŽ KOVÁNÍ 
-	DROBNÉ OPRAVY DŘEVA VYSAZENÍM, ZPEVŇOVÁNÍM, TMELENÍM
-	2X LAZUROVACÍ KRYCÍ NÁTĚR, ODSTÍN DLE PŮVODNÍHO NÁTĚRU (BUDE UPŘESNĚN), DLE POŽADAVKU NPÚ BUDE 2X OLEJOVÝ VNITŘNÍ NÁTĚR (BAREVNOST DLE STÁVAJÍCÍ)
                NOVÁ POVRCHOVÁ ÚPRAVA KOVÁNÍ - OČIŠTĚNÍ KOVÁNÍ NA KOV, ZBAVENÍ KOROZE,   
                ODMAŠTĚNÍ, VYSUŠENÍ A POKOVENÍ TRADIČNÍ HISTORICKOU TECHNIKOU
-	B: VÝMĚNA VNĚJŠÍ TABULE SKLA NA SKLEN. TMEL, ČIRÉ PRŮHLEDNÉ SKLO SE DVĚMA VODOROVNÝMI PŘÍČLEMI
</t>
  </si>
  <si>
    <t>60</t>
  </si>
  <si>
    <t>R-9-A.00-2067</t>
  </si>
  <si>
    <t>011 - STÁVAJÍCÍ DŘEVĚNÉ DVOJITÉ OKNO, OTVÍRAVÉ DOVNITŘ   500 x 735</t>
  </si>
  <si>
    <t>874618647</t>
  </si>
  <si>
    <t xml:space="preserve">011 - STÁVAJÍCÍ DŘEVĚNÉ DVOJITÉ OKNO, OTVÍRAVÉ DOVNITŘ   500 x 735
ZELENÝ KRYCÍ NÁTĚR (EXTERIÉR RÁMU) - PRAVDĚPODOBNĚ PŮVODNÍ
PARAPET INT/EX: ZDĚNÝ/?
ZASKLENÍ: DVOJITÉ OKNO S JEDNODUCHÝM ZASKLENÍM (INT - 2x VODOROVNÁ PŘÍČLE) 
KOVÁNÍ: OKENNÍ ZÁVĚSY KULIČKOVÉ 2KS NA JEDNO KŘÍDLO, KOVANÝ JEDNORAMENNÝ PLOCHÝ OBRTLÍK NA NOSNÉM PLECHU + NA KŘÍDLU OKNA DRÁT S OKEM, PEVNÁ OKENNÍ KLIČKA S OKEM A LÍMCEM, ROHOVNÍK 2KS, ZAJIŠŤOVACÍ HÁČEK NA PLECHU (EXTERIÉR VNITŘNÍHO OKNA)
STÁVAJÍCÍ STAV A: DROBNÉ POŠKOZENÍ DŘEVA, RÁMY OKEN MAJÍ POPRASKANÝ ZELENÝ KRYCÍ NÁTĚR, VNĚJŠÍ OKNO NAHRAZENO TABULÍ Z TVRDÉHO PLASTU PŘIPEVNĚNÉHO HŘEBÍKY SE ZPUCHŘELOU TĚSNÍCÍ GUMOU, KOVÁNÍ NAPADANÉ RZÍ, PRASKLÁ TABULE SKLA V INTERIÉRU, VYDROLENÁ ČÁST ZDI V PROSTORU MEZI OKNY
STÁVAJÍCÍ STAV B: DROBNÉ POŠKOZENÍ DŘEVA, RÁMY OKEN MAJÍ POPRASKANÝ ZELENÝ KRYCÍ NÁTĚR, VNĚJŠÍ OKNO NAHRAZENO TABULÍ Z TVRDÉHO PLASTU PŘIPEVNĚNÉHO HŘEBÍKY SE ZPUCHŘELOU TĚSNÍCÍ GUMOU, KOVÁNÍ NAPADANÉ RZÍ, PRASKLÁ TABULE SKLA V INTERIÉRU
NÁVRH: 
-	BUDE ODSTRANĚN STÁVAJÍCÍ NÁTĚR
-	DEMONTÁŽ KOVÁNÍ
-	DROBNÉ OPRAVY DŘEVA VYSAZENÍM, ZPEVŇOVÁNÍM, TMELENÍM
-	NOVÁ PREVENTIVNÍ POVRCHOVÁ ÚPRAVA DŘEVA PROTI DŘEVOKAZNÝM HOUBÁM A PLÍSNÍM + LAZUROVACÍ KRYCÍ NÁTĚR, ODSTÍN DLE PŮVODNÍHO NÁTĚRU (BUDE UPŘESNĚN) 
-	NOVÁ POVRCHOVÁ ÚPRAVA KOVÁNÍ - ZBAVENÍ KOROZE, OČIŠTĚNÍ, ODMAŠTĚNÍ, ANTIKOROZNÍ NÁTĚR, VYSUŠENÍ A NÁSLEDNÉ POKOVENÍ TRADIČNÍ HISTORICKOU TECHNIKOU 
-	B: VÝMĚNA TABULE SKLA NA SKLEN. TMEL, ČIRÉ PRŮHLEDNÉ SKLO
NOVÉ VNĚJŠÍ OKNO: 
NASAZOVACÍ KŘÍDLO SE DVĚMA VODOROVNÝMI PŘÍČLEMI - OKNO NELZE OTEVÍRAT, POUZE ODEJMOUT
MATERIÁL: MODŘÍN, VLHKOST DŘEVA MAX. 12 %
NÁTĚR: 2X LAZUROVACÍ KRYCÍ NÁTĚR Z EXTERIÉRU, ODSTÍN DLE PŮVODNÍHO NÁTĚRU (BUDE UPŘESNĚN)
KOVÁNÍ: 4X KOVANÝ JEDNORAMENNÝ PLOCHÝ OBRTLÍK NA NOSNÉM PLECHU + NA KŘÍDLU OKNA DRÁT S OKEM (KOPIE KOVÁNÍ DLE STÁVAJÍCÍCH DOCHOVANÝCH) NÁSLEDNÉ POKOVENÍ TRADIČNÍ HISTORICKOU TECHNIKOU 
ZASKLENÍ: ČIRÉ PRŮHLEDNÉ SKLO NA SKLEN. TMEL 
REPLIKA VNITŘNÍHO OKNA DTTO VENKOVNÍ, POVRCHOVÁ ÚPRAVA OLEJ. NÁTĚR
</t>
  </si>
  <si>
    <t>61</t>
  </si>
  <si>
    <t>R-9-A.00-2068</t>
  </si>
  <si>
    <t xml:space="preserve">012 - STÁVAJÍCÍ PŮLKRUHOVÉ DŘEVĚNÉ DVOJITÉ OKNO VE STŘEŠNÍM VIKÝŘI,OTVÍRAVÉ DOVNITŘ  </t>
  </si>
  <si>
    <t>1400535128</t>
  </si>
  <si>
    <t xml:space="preserve">012 - STÁVAJÍCÍ PŮLKRUHOVÉ DŘEVĚNÉ DVOJITÉ OKNO VE STŘEŠNÍM VIKÝŘI,OTVÍRAVÉ DOVNITŘ    565 x 741 mm
ZELENÝ KRYCÍ NÁTĚR (EXTERIÉR VNĚJŠÍHO RÁMU) - PRAVDĚPODOBNĚ PŮVODNÍ
PARAPET INT/EX: DŘEVĚNÝ/KLEMPÍŘSKÝ VÝROBEK
ZASKLENÍ: DVOJITÉ OKNO S JEDNODUCHÝM ZASKLENÍM
KOVÁNÍ: VNITŘNÍ: OKENNÍ ZÁVĚSY 2KS NA JEDNO KŘÍDLO, KOVANÝ JEDNORAMENNÝ KLIČKOVÝ OBRTLÍK + NA KŘÍDLU OKNA ZARÁŽKA,  
VNĚJŠÍ OKNO: KOVANÝ JEDNORAMENNÝ KLIČKOVÝ OBRTLÍK
STÁVAJÍCÍ STAV A: DROBNÉ POŠKOZENÍ DŘEVA, KOVÁNÍ NAPADANÉ RZÍ, TUHÉ/NEMOŽNÉ OTVÍRÁNÍ OTVÍRAVÉ ČÁSTI 
STÁVAJÍCÍ STAV B: DROBNÉ POŠKOZENÍ DŘEVA, KOVÁNÍ NAPADANÉ RZÍ, VNĚJŠÍMU OKNU CHYBÍ OBRTLÍK K OTVÍRÁNÍ
NÁVRH: 
-	BUDE ODSTRANĚN STÁVAJÍCÍ NÁTĚR
-	DEMONTÁŽ KOVÁNÍ
-	DROBNÉ OPRAVY DŘEVA VYSAZENÍM, ZPEVŇOVÁNÍM
-	VNĚJŠÍ OKNO 2X LAZUROVACÍ KRYCÍ NÁTĚR, ODSTÍN DLE PŮVODNÍHO NÁTĚRU (BUDE UPŘESNĚN) 
-	VNITŘNÍ OKNO 2X OLEJOVÝ NÁTĚR
-	NOVÁ POVRCHOVÁ ÚPRAVA KOVÁNÍ - ZBAVENÍ KOROZE, OČIŠTĚNÍ, ODMAŠTĚNÍ, VYSUŠENÍ A NÁSLEDNÉ POKOVENÍ TRADIČNÍ HISTORICKOU TECHNIKOU
-	A: KOVANÝ OBRTLÍK K OTVÍRÁNÍ BUDE DOPLNĚN (KOPIE DLE OBRTLÍKU OKNA 012B)
</t>
  </si>
  <si>
    <t>62</t>
  </si>
  <si>
    <t>R-9-A.00-2069</t>
  </si>
  <si>
    <t>013 A,B - STÁVAJÍCÍ PŮLKRUHOVÉ DŘEVĚNÉ JEDNODUCHÉ OKNO VE STŘEŠNÍM VIKÝŘI, SKLÁPĚCÍ   580 x 440 mm</t>
  </si>
  <si>
    <t>1769372729</t>
  </si>
  <si>
    <t xml:space="preserve">013 A,B - STÁVAJÍCÍ PŮLKRUHOVÉ DŘEVĚNÉ JEDNODUCHÉ OKNO VE STŘEŠNÍM VIKÝŘI, SKLÁPĚCÍ   580 x 440 mm
ZELENÝ KRYCÍ NÁTĚR (EXTERIÉR VNĚJŠÍHO RÁMU) 
PARAPET INT/EX: DŘEVĚNÝ/KLEMPÍŘSKÝ VÝROBEK
OPLECHOVANÉ VNITŘNÍ OSTĚNÍ
ZASKLENÍ: JEDNOSKLO
KOVÁNÍ: KOVANÝ JEDNORAMENNÝ KLIČKOVÝ OBRTLÍK NA NOSNÉM PLECHU 2KS PŘI SPODNÍ HRANĚ, MADLO K OTVÍRÁNÍ
STÁVAJÍCÍ STAV: DROBNÉ POŠKOZENÍ DŘEVA, RÁMY OKEN MAJÍ POPRASKANÝ ZELENÝ KRYCÍ NÁTĚR, KOVÁNÍ NAPADANÉ RZÍ, TUHÉ OTVÍRÁNÍ, OPLECHOVÁNÍ VNITŘNÍHO OSTĚNÍ V HORŠÍM STAVU
NÁVRH: 
-	BUDE ODSTRANĚN STÁVAJÍCÍ NÁTĚR
-	DEMONTÁŽ KOVÁNÍ
-	DROBNÉ OPRAVY DŘEVA VYSAZENÍM, ZPEVŇOVÁNÍM
-	2X LAZUROVACÍ KRYCÍ NÁTĚR, ODSTÍN DLE PŮVODNÍHO NÁTĚRU (BUDE UPŘESNĚN) 
-	NOVÁ POVRCHOVÁ ÚPRAVA KOVÁNÍ - ZBAVENÍ KOROZE, OČIŠTĚNÍ, ODMAŠTĚNÍ, VYSUŠENÍ A NÁSLEDNÉ POKOVENÍ TRADIČNÍ HISTORICKOU TECHNIKOU
</t>
  </si>
  <si>
    <t>63</t>
  </si>
  <si>
    <t>R-9-A.00-2070</t>
  </si>
  <si>
    <t xml:space="preserve">013 C,D - STÁVAJÍCÍ PŮLKRUHOVÉ DŘEVĚNÉ DVOJITÉ OKNO VE STŘEŠNÍM VIKÝŘI, SKLÁPĚCÍ </t>
  </si>
  <si>
    <t>-1743820128</t>
  </si>
  <si>
    <t xml:space="preserve">013 C,D - STÁVAJÍCÍ PŮLKRUHOVÉ DŘEVĚNÉ DVOJITÉ OKNO VE STŘEŠNÍM VIKÝŘI, SKLÁPĚCÍ   640 x 440 mm
PARAPET INT/EX: NENÍ/KLEMPÍŘSKÝ VÝROBEK
OBLOŽENÉ OSTĚNÍ A PROSTOR MEZI OKNY DŘEVEM 
ZASKLENÍ: DVOJITÉ OKNO S JEDNODUCHÝM ZASKLENÍM
KOVÁNÍ: VNITŘNÍ: OKENNÍ ZÁVĚSY 2KS NA JEDNO KŘÍDLO PŘI SPODNÍ HRANĚ, KOVANÝ JEDNORAMENNÝ KLIČKOVÝ OBRTLÍK + NA KŘÍDLU OKNA DRÁT S OKEM
VNĚJŠÍ OKNO: OKENNÍ ZÁVĚSY 2KS NA JEDNO KŘÍDLO PŘI SPODNÍ HRANĚ, KOVANÝ JEDNORAMENNÝ KLIČKOVÝ OBRTLÍK + NA KŘÍDLU OKNA PLECH S ÚKOSEM 
STÁVAJÍCÍ STAV C: DROBNÉ POŠKOZENÍ DŘEVA, KOVÁNÍ NAPADANÉ RZÍ, TUHÉ OTVÍRÁNÍ VNĚJŠÍHO OKNA, OPADANÁ OMÍTKA A VYDROLENÁ ČÁST ZDIVA KOLEM OKENNÍCH OTVORŮ 
STÁVAJÍCÍ STAV D: DROBNÉ BĚŽNÉ POŠKOZENÍ DŘEVA + POŠKOZENÍ DŘEVA PTAČÍM TRUSEM, KOVÁNÍ NAPADANÉ RZÍ, TUHÉ OTVÍRÁNÍ VNĚJŠÍHO OKNA, OPADANÁ OMÍTKA A VYDROLENÁ ČÁST ZDIVA KOLEM OKENNÍCH OTVORŮ  
-	NÁVRH: 
-	REPLIKA OKNA S REPASOVANÝM KOVÁNÍM 
-	MATERIÁL: MODŘÍN, VLHKOST DŘEVA MAX. 12%
-	VNĚJŠÍ OKNO: 2X LAZUROVACÍ KRYCÍ NÁTĚR (BAREVNOST DLE STÁVAJÍCÍHO)
-	VNITŘNÍ OKNO: 2X OLEJOVÝ BEZBARVÝ NÁTĚR
-	NOVÁ POVRCHOVÁ ÚPRAVA KOVÁNÍ - ZBAVENÍ KOROZE, OČIŠTĚNÍ, ODMAŠTĚNÍ, VYSUŠENÍ A NÁSLEDNÉ POKOVENÍ TRADIČNÍ HISTORICKOU TECHNIKOU
</t>
  </si>
  <si>
    <t>64</t>
  </si>
  <si>
    <t>R-9-A.00-2071b</t>
  </si>
  <si>
    <t>014B -  NOVÉ DŘEVĚNÉ JEDNODUCHÉ PŮLKRUHOVÉ OKNO, SKLÁPĚCÍ   625 X 297</t>
  </si>
  <si>
    <t>-1095818471</t>
  </si>
  <si>
    <t xml:space="preserve">014 - STÁVAJÍCÍ + NOVÉ DŘEVĚNÉ JEDNODUCHÉ PŮLKRUHOVÉ OKNO, SKLÁPĚCÍ    625 x 297
ZELENÝ KRYCÍ NÁTĚR (EXTERIÉR) - PRAVDĚPODOBNĚ PŮVODNÍ
PARAPET INT/EX: DŘEVĚNÝ/KLEMPÍŘSKÝ VÝROBEK
ZASKLENÍ: JEDNOSKLO
KOVÁNÍ A: KOVANÝ JEDNORAMENNÝ KLIČKOVÝ OBRTLÍK NA NOSNÉM PLECHU 2KS PŘI SPODNÍ HRANĚ, MADLO K OTVÍRÁNÍ 
KOVÁNÍ B: -    NOVÉ   dtto  STÁVAJÍCÍ
STÁVAJÍCÍ STAV B: PŮVODNÍ OKENNÍ RÁM VYSAZEN A OPŘEN O ZEĎ POD OKENNÍ OTVOR - SILNĚ POŠKOZENÉ DŘEVO PTAČÍM TRUSEM, ROZBITÁ OKENNÍ TABULE, MADLO ZACHOVALÉ, OBRTLÍKY NEBYLY NALEZENY; OKENNÍ OTVOR ZAOPATŘEN PLETIVEM PROTI VNIKNUTÍ PTACTVA
NOVÉ OKNO B: 
SKLÁPĚJÍCÍ DŘEVĚNÉ JEDNODUCHÉ PŮLKRUHOVÉ OKNO  
MATERIÁL: MODŘÍN, VLHKOST DŘEVA MAX. 12 %
NÁTĚR: 2x LAZUROVACÍ KRYCÍ NÁTĚR Z EXTERIÉRU, ODSTÍN DLE PŮVODNÍHO NÁTĚRU (BUDE UPŘESNĚN)
KOVÁNÍ: PŘÍPADNÁ REPASE STÁVAJÍCÍHO MADLA S NOVOU POVRCHOVOU ÚPRAVOU, NOVÝ JEDNORAMENNÝ KLIČKOVÝ OBRTLÍK NA NOSNÉM PLECHU 2KS PŘI SPODNÍ HRANĚ (KOPIE KOVÁNÍ DLE STÁVAJÍCÍCH DOCHOVANÝCH)
POVRCHOVÁ ÚPRAVA POKOVENÍM
ZASKLENÍ: ČIRÉ PRŮHLEDNÉ SKLO NA SKLEN. TMEL </t>
  </si>
  <si>
    <t>65</t>
  </si>
  <si>
    <t>R-9-A.00-2071A</t>
  </si>
  <si>
    <t>014A - STÁVAJÍCÍ + NOVÉ DŘEVĚNÉ JEDNODUCHÉ PŮLKRUHOVÉ OKNO, SKLÁPĚCÍ 625 X 297</t>
  </si>
  <si>
    <t>1463766316</t>
  </si>
  <si>
    <t xml:space="preserve">014 - STÁVAJÍCÍ + NOVÉ DŘEVĚNÉ JEDNODUCHÉ PŮLKRUHOVÉ OKNO, SKLÁPĚCÍ    625 x 297
ZELENÝ KRYCÍ NÁTĚR (EXTERIÉR) - PRAVDĚPODOBNĚ PŮVODNÍ
PARAPET INT/EX: DŘEVĚNÝ/KLEMPÍŘSKÝ VÝROBEK
ZASKLENÍ: JEDNOSKLO
KOVÁNÍ A: KOVANÝ JEDNORAMENNÝ KLIČKOVÝ OBRTLÍK NA NOSNÉM PLECHU 2KS PŘI SPODNÍ HRANĚ, MADLO K OTVÍRÁNÍ 
KOVÁNÍ B: - 
STÁVAJÍCÍ STAV A: DROBNÉ POŠKOZENÍ DŘEVA, RÁMY OKEN MAJÍ POPRASKANÝ ZELENÝ KRYCÍ NÁTĚR, KOVÁNÍ NAPADANÉ RZÍ, TUHÉ OTVÍRÁNÍ
NÁVRH:
-               BUDE ODSTRANĚN STÁVAJÍCÍ NÁTĚR
-	DEMONTÁŽ KOVÁNÍ
-	DROBNÉ OPRAVY DŘEVA VYSAZENÍM, ZPEVŇOVÁNÍM
-	2x LAZUROVACÍ KRYCÍ NÁTĚR, ODSTÍN DLE PŮVODNÍHO NÁTĚRU (BUDE UPŘESNĚN) 
-	NOVÁ POVRCHOVÁ ÚPRAVA KOVÁNÍ - OČIŠTĚNÍ KOVÁNÍ NA KOV, ZBAVENÍ KOROZE, ODMAŠTĚNÍ, VYSUŠENÍ A NÁSLEDNÉ POKOVENÍ TRADIČNÍ HISTORICKOU TECHNIKOU 
</t>
  </si>
  <si>
    <t>66</t>
  </si>
  <si>
    <t>R-9-A.00-2072</t>
  </si>
  <si>
    <t xml:space="preserve">015 - STÁVAJÍCÍ DŘEVĚNÉ JEDNODUCHÉ OKNO, OTVÍRAVÉ DOVNITŘ </t>
  </si>
  <si>
    <t>114650869</t>
  </si>
  <si>
    <t xml:space="preserve">015 - STÁVAJÍCÍ DŘEVĚNÉ JEDNODUCHÉ OKNO, OTVÍRAVÉ DOVNITŘ     270 x 630 mm
ZELENÝ KRYCÍ NÁTĚR (EXTERIÉR) - PRAVDĚPODOBNĚ PŮVODNÍ
PARAPET INT/EX: NENÍ/ZDĚNÝ 
ZASKLENÍ: JEDNOSKLO
KOVÁNÍ A: OKENNÍ ZÁVĚSY KULIČKOVÉ 2KS NA JEDNO KŘÍDLO, ROHOVNÍK 4KS, KOVANÝ JEDNORAMENNÝ PLOCHÝ OBRTLÍK NA NOSNÉM PLECHU + NA KŘÍDLU OKNA DRÁT S OZUBEM, KOTVENÍ OKNA DO ZDI 4KS
KOVÁNÍ B: OKENNÍ ZÁVĚSY KULIČKOVÉ 2KS NA JEDNO KŘÍDLO, ROHOVNÍK 4KS, KOVANÝ JEDNODUCHÝ PLOCHÝ OBRTLÍK NA NOSNÉM PLECHU + NA KŘÍDLU OKNA DRÁT S OZUBEM, PEVNÁ OKENNÍ KLIČKA S OKEM A LÍMCEM, KOTVENÍ OKNA DO ZDI 4KS
STÁVAJÍCÍ STAV A+B: RÁMY OKEN MAJÍ POPRASKANÝ ZELENÝ KRYCÍ NÁTĚR, KOVÁNÍ NAPADANÉ RZÍ
NÁVRH: 
-	BUDE ODSTRANĚN STÁVAJÍCÍ NÁTĚR
-	DEMONTÁŽ KOVÁNÍ
-	2x LAZUROVACÍ NÁTĚR, ODSTÍN DLE PŮVODNÍHO NÁTĚRU (BUDE UPŘESNĚN) 
-	NOVÁ POVRCHOVÁ ÚPRAVA KOVÁNÍ - ZBAVENÍ KOROZE, OČIŠTĚNÍ, ODMAŠTĚNÍ, VYSUŠENÍ A NÁSLEDNÉ POKOVENÍ
</t>
  </si>
  <si>
    <t>67</t>
  </si>
  <si>
    <t>R-9-A.00-2073</t>
  </si>
  <si>
    <t>016 - STÁVAJÍCÍ DŘEVĚNÉ JEDNODUCHÉ DVOUKŘÍDLÉ OKNO, OTVÍRAVÉ DOVNITŘ   1000 x 1570</t>
  </si>
  <si>
    <t>-1940235424</t>
  </si>
  <si>
    <t xml:space="preserve">016 - STÁVAJÍCÍ DŘEVĚNÉ JEDNODUCHÉ DVOUKŘÍDLÉ OKNO, OTVÍRAVÉ DOVNITŘ   1000 x 1570
ZELENÝ KRYCÍ NÁTĚR (EXTERIÉR) - PRAVDĚPODOBNĚ PŮVODNÍ
PARAPET INT/EX: DŘEVĚNÝ/DŘEVĚNÝ
ZASKLENÍ: JEDNOSKLO S PŘÍČLEMI
KOVÁNÍ: OKENNÍ ZÁVĚSY KULIČKOVÉ 2KS NA JEDNO KŘÍDLO, PEVNÁ KOVANÁ OKENNÍ KLIČKA S OKEM A LÍMCEM, KOVANÝ JEDNORAMENNÝ PLOCHÝ OBRTLÍK NA NOSNÉM PLECHU + NA KŘÍDLU OKNA DRÁT S OZUBEM NEBO KONÍK POD OBRTLÍK 2KS (NAHOŘE I DOLE), KOTVENÍ OKNA DO ZDI 6KS
STÁVAJÍCÍ STAV: DROBNÉ POŠKOZENÍ DŘEVA, RÁMY OKEN MAJÍ POPRASKANÝ ZELENÝ KRYCÍ NÁTĚR, KOVÁNÍ NAPADANÉ RZÍ
NÁVRH: OPRAVU OKNA BUDE PROVÁDĚT RESTAURÁTOR
-	BUDE ODSTRANĚN STÁVAJÍCÍ NÁTĚR
-	DEMONTÁŽ KOVÁNÍ
-	DROBNÉ OPRAVY DŘEVA VYSAZENÍM, ZPEVŇOVÁNÍM, TMELENÍM
-	LAZUROVACÍ NÁTĚR, ODSTÍN DLE PŮVODNÍHO NÁTĚRU (BUDE UPŘESNĚN) 
-	NOVÁ POVRCHOVÁ ÚPRAVA KOVÁNÍ - ZBAVENÍ KOROZE, OČIŠTĚNÍ, ODMAŠTĚNÍ, VYSUŠENÍ A NÁSLEDNÉ POKOVENÍ TRADIČNÍ HISTORICKOU TECHNIKOU
</t>
  </si>
  <si>
    <t>68</t>
  </si>
  <si>
    <t>R-9-A.00-2074</t>
  </si>
  <si>
    <t>017 - STÁVAJÍCÍ DŘEVĚNÉ JEDNODUCHÉ OKNO VE VĚŽI  - TROJDÍLNÉ SEGMENTOVÉ, OTVÍRAVÉ VEN   1900 x 955</t>
  </si>
  <si>
    <t>-857055802</t>
  </si>
  <si>
    <t xml:space="preserve">017 - STÁVAJÍCÍ DŘEVĚNÉ JEDNODUCHÉ OKNO VE VĚŽI  - TROJDÍLNÉ SEGMENTOVÉ, OTVÍRAVÉ VEN 
ZELENÝ KRYCÍ NÁTĚR (EXTERIÉR) - PRAVDĚPODOBNĚ PŮVODNÍ, HNĚDÝ KRYCÍ NÁTĚR Z INTERIÉRU (NE U VŠECH)
PARAPET INT/EX: -/KLEMPÍŘSKÝ VÝROBEK
DVA STŘEDNÍ SLOUPKY A TŘI KŘÍDLA
ZASKLENÍ: JEDNOSKLO S VODOROVNOU PŘÍČLÍ
POD RÁMEM KOVOVÝ PÁSEK
KOVÁNÍ: OKENNÍ ZÁVĚSY KULIČKOVÉ 2KS NA JEDNO KŘÍDLO, KOVANÝ JEDNORAMENNÝ PLOCHÝ OBRTLÍK NA NOSNÉM PLECHU +  PLECH, ROHOVNÍKY 2 NEBO 4KS NA KAŽDÉM JEDNOM KŘÍDLU, DOLNÍ KOVOVÝ PÁSEK PRŮBĚŽNÝ, ZAJIŠŤOVÁCÍ HÁK PROTI VĚTRU U VĚTŠINY OKEN CHYBÍ, OKA ZŮSTALY
STÁVAJÍCÍ STAV A: DROBNÉ POŠKOZENÍ DŘEVA, RÁMY OKEN MAJÍ POPRASKANÝ ZELENÝ KRYCÍ NÁTĚR, KOVÁNÍ NAPADANÉ RZÍ, CHYBÍ ZAJIŠŤOVACÍ HÁKY PROTI VĚTRU, TUHÉ OTVÍRÁNÍ, LEVÝ SEGMENT - POPRASKANÉ SKLO
STÁVAJÍCÍ STAV B: DROBNÉ POŠKOZENÍ DŘEVA, RÁMY OKEN MAJÍ POPRASKANÝ ZELENÝ KRYCÍ NÁTĚR, KOVÁNÍ NAPADANÉ RZÍ, CHYBÍ ZAJIŠŤOVACÍ HÁKY PROTI VĚTRU, TUHÉ OTVÍRÁNÍ, LEVÝ SEGMENT - ČÁSTI DŘEVA VYDROLENÉ U OBRTLÍKU A V DOLNÍ ČÁSTI
STÁVAJÍCÍ STAV C: DROBNÉ POŠKOZENÍ DŘEVA, RÁMY OKEN MAJÍ POPRASKANÝ ZELENÝ KRYCÍ NÁTĚR, KOVÁNÍ NAPADANÉ RZÍ, CHYBÍ ZAJIŠŤOVACÍ HÁKY PROTI VĚTRU, PRAVÝ A LEVÝ SEGMENT OKNA NEJDE OTEVŘÍT
STÁVAJÍCÍ STAV D: DROBNÉ POŠKOZENÍ DŘEVA, RÁMY OKEN MAJÍ POPRASKANÝ ZELENÝ KRYCÍ NÁTĚR, KOVÁNÍ NAPADANÉ RZÍ, CHYBÍ ZAJIŠŤOVACÍ HÁKY PROTI VĚTRU, PRAVÝ A LEVÝ SEGMENT OKNA MAJÍ POPRASKANÉ TABULE SKLA, STŘEDNÍ A LEVÝ SEGMENT - TUHÉ OTVÍRÁNÍ
STÁVAJÍCÍ STAV E: DROBNÉ POŠKOZENÍ DŘEVA, RÁMY OKEN MAJÍ POPRASKANÝ ZELENÝ KRYCÍ NÁTĚR, KOVÁNÍ NAPADANÉ RZÍ, CHYBÍ ZAJIŠŤOVACÍ HÁKY PROTI VĚTRU, PRAVÝ SEGMENT OKNA - CHYBÍ HNĚDÝ KRYCÍ NÁTĚR A OKO K HÁKU
STÁVAJÍCÍ STAV F: DROBNÉ POŠKOZENÍ DŘEVA, RÁMY OKEN MAJÍ POPRASKANÝ ZELENÝ KRYCÍ NÁTĚR, KOVÁNÍ NAPADANÉ RZÍ, CHYBÍ ZAJIŠŤOVACÍ HÁKY PROTI VĚTRU, TUHÉ OTVÍRÁNÍ, PRAVÝ A LEVÝ SEGMENT - POPRASKANÁ TABULE SKLA
STÁVAJÍCÍ STAV G: DROBNÉ POŠKOZENÍ DŘEVA, RÁMY OKEN MAJÍ POPRASKANÝ ZELENÝ KRYCÍ NÁTĚR, KOVÁNÍ NAPADANÉ RZÍ, CHYBÍ ZAJIŠŤOVACÍ HÁKY PROTI VĚTRU
STÁVAJÍCÍ STAV H: DROBNÉ POŠKOZENÍ DŘEVA, RÁMY OKEN MAJÍ POPRASKANÝ ZELENÝ KRYCÍ NÁTĚR, KOVÁNÍ NAPADANÉ RZÍ, CHYBÍ ZAJIŠŤOVACÍ HÁKY PROTI VĚTRU, TUHÉ OTVÍRÁNÍ, PRAVÝ SEGMENT - CHYBÍ PLECH U OBRTLÍKU 
NÁVRH: 
-	BUDE ODSTRANĚN STÁVAJÍCÍ NÁTĚR
-	DEMONTÁŽ KOVÁNÍ
-	DROBNÉ OPRAVY DŘEVA VYSAZENÍM, ZPEVŇOVÁNÍM, ZBROUŠENÍM POVRCHU
-	2X LAZUROVACÍ NÁTĚR, ODSTÍN DLE PŮVODNÍHO NÁTĚRU (BUDE UPŘESNĚN),Z VNITŘNÍ 2X BEZBARVÝ OLEJOVÝ NÁTĚR 
-	NOVÁ POVRCHOVÁ ÚPRAVA KOVÁNÍ - ZBAVENÍ KOROZE, OČIŠTĚNÍ, ODMAŠTĚNÍ, VYSUŠENÍ A NÁSLEDNÉ POKOVENÍ
-	POPRASKANÉ TABULE SKLA BUDOU VYMĚNĚNA ZA ČIRÉ ZASKLENÍ NA SKLEN. TMEL
-	DOPLNĚNÍ KOVÁNÍ - ZAJIŠŤOVACÍCH HÁKŮ PROTI VĚTRU 
</t>
  </si>
  <si>
    <t>69</t>
  </si>
  <si>
    <t>R-9-A.00-2075</t>
  </si>
  <si>
    <t>018 - STÁVAJÍCÍ DŘEVĚNÉ JEDNODUCHÉ OKNO VE VĚŽI  - TROJDÍLNÉ SEGMENTOVÉ, OTVÍRAVÉ VEN    2050 x 955</t>
  </si>
  <si>
    <t>-269095458</t>
  </si>
  <si>
    <t xml:space="preserve">018 - STÁVAJÍCÍ DŘEVĚNÉ JEDNODUCHÉ OKNO VE VĚŽI  - TROJDÍLNÉ SEGMENTOVÉ, OTVÍRAVÉ VEN    2050 x 955
ZELENÝ KRYCÍ NÁTĚR (EXTERIÉR) - PRAVDĚPODOBNĚ PŮVODNÍ, HNĚDÝ KRYCÍ NÁTĚR Z INTERIÉRU (NE U VŠECH)
PARAPET INT/EX: -/KLEMPÍŘSKÝ VÝROBEK
DVA STŘEDNÍ SLOUPKY A TŘI KŘÍDLA
ZASKLENÍ: JEDNOSKLO S VODOROVNOU PŘÍČLÍ
POD RÁMEM KOVOVÝ PÁSEK
KOVÁNÍ: OKENNÍ ZÁVĚSY KULIČKOVÉ 2KS NA JEDNO KŘÍDLO, KOVANÝ JEDNORAMENNÝ PLOCHÝ OBRTLÍK NA NOSNÉM PLECHU +  PLECH, ROHOVNÍKY 2 NEBO 4KS NA KAŽDÉM JEDNOM KŘÍDLU, DOLNÍ KOVOVÝ PÁSEK PRŮBĚŽNÝ, ZAJIŠŤOVÁCÍ HÁK PROTI VĚTRU U VĚTŠINY OKEN CHYBÍ, OKA ZŮSTALY
STÁVAJÍCÍ STAV A: DROBNÉ POŠKOZENÍ DŘEVA, RÁMY OKEN MAJÍ POPRASKANÝ ZELENÝ KRYCÍ NÁTĚR, KOVÁNÍ NAPADANÉ RZÍ, CHYBÍ ZAJIŠŤOVACÍ HÁKY PROTI VĚTRU, PRAVÝ SEGMENT OKNA - TUHÉ OTVÍRÁNÍ, OBRTLÍK NESEDÍ NA RÁMU - VYŘÍZNUTÁ ČÁST DŘEVA, POPRASKANÁ TABULE SKLA; LEVÝ SEGMENT - POPRASKANÁ TABULE SKLA
STÁVAJÍCÍ STAV B: DROBNÉ POŠKOZENÍ DŘEVA, RÁMY OKEN MAJÍ POPRASKANÝ ZELENÝ KRYCÍ NÁTĚR, KOVÁNÍ NAPADANÉ RZÍ, ZAJIŠŤOVACÍ HÁKY PROTI VĚTRU + OKA ZDE JSOU!, ZKROUCENÝ KLEMPÍŘSKÝ VENKOVNÍ VÝROBEK, PRAVÝ SEGMENT - MÍSTO RÁMU OKNA JE ZDE UKOTVENÉ PLETIVO, STŘEDNÍ SEGMENT - POPRASKANÁ TABULE SKLA
STÁVAJÍCÍ STAV C: DROBNÉ POŠKOZENÍ DŘEVA, RÁMY OKEN MAJÍ POPRASKANÝ KRYCÍ NÁTĚR, KOVÁNÍ NAPADANÉ RZÍ, CHYBÍ ZAJIŠŤOVACÍ HÁKY PROTI VĚTRU, PRAVÝ A STŘEDNÍ SEGMENT OKNA JE BEZ VNITŘNÍHO HNĚDĚNÉHO NÁTĚRU A VENKOVNÍ NÁTĚR JE HNĚDÝ, PRAVÝ SEGMENT OKNA - NELZE OTEVŘÍT
STÁVAJÍCÍ STAV D: DROBNÉ POŠKOZENÍ DŘEVA, RÁMY OKEN MAJÍ POPRASKANÝ ZELENÝ KRYCÍ NÁTĚR, KOVÁNÍ NAPADANÉ RZÍ, CHYBÍ ZAJIŠŤOVACÍ HÁKY PROTI VĚTRU, TUHÉ OTVÍRÁNÍ, LEVÝ SEGMENT OKNA - BEZ BARVY, OKA A ZAJIŠŤOVACÍHO HÁKU, PRAVÝ SEGMENT OKNA - PRASKLÁ A POŠKRÁBANÁ TABULE SKLA 
NÁVRH: 
-	BUDE ODSTRANĚN STÁVAJÍCÍ NÁTĚR
-	DEMONTÁŽ KOVÁNÍ
-	DROBNÉ OPRAVY DŘEVA VYSAZENÍM, ZPEVŇOVÁNÍM, ZBROUŠENÍM POVRCHU
-	2x LAZUROVACÍ NÁTĚR, ODSTÍN DLE PŮVODNÍHO NÁTĚRU (BUDE UPŘESNĚN) 
-	NOVÁ POVRCHOVÁ ÚPRAVA KOVÁNÍ - ZBAVENÍ KOROZE, OČIŠTĚNÍ, ODMAŠTĚNÍ, VYSUŠENÍ A NÁSLEDNÉ POKOVENÍ TRADIČNÍ HISTORICKOU TECHNIKOU
-	POPRASKANÉ TABULE SKLA BUDOU VYMĚNĚNA ZA ČIRÉ ZASKLENÍ NA SKLEN. TMEL
-	DOPLNĚNÍ KOVÁNÍ - ZAJIŠŤOVACÍCH HÁKŮ PROTI VĚTRU JE NA ZVÁŽENÍ INVESTORA A PŘÍSLUŠENÉHO ZÁSTUPCE NPÚ
DOPLNĚNÍ NOVÉHO SEGMENTU OKNA B:   
MATERIÁL: MODŘÍN, VLHKOST DŘEVA MAX. 12 %
NÁTĚR: 2x LAZUROVACÍ KRYCÍ NÁTĚR Z EXTERIÉRU, ODSTÍN DLE PŮVODNÍHO NÁTĚRU (BUDE UPŘESNĚN)
KOVÁNÍ: REPLIKA KOVANÉHO OBRTLÍKU NA PLECHU + PLECH, 2 ROHOVNÍKŮ A 2 ZÁVĚSŮ (DLE STÁVAJÍCÍCH) + NÁSLEDNÉ POKOVENÍ TRADIČNÍ HISTORICKOU TECHNIKOU
ZASKLENÍ: ČIRÉ PRŮHLEDNÉ SKLO NA SKLEN. TMEL S VODOROVNOU PŘÍČLÍ 
</t>
  </si>
  <si>
    <t>70</t>
  </si>
  <si>
    <t>R-9-A.00-2076</t>
  </si>
  <si>
    <t xml:space="preserve">019 - SVĚTLÍK   REPLIKA STÁVAJÍCÍHO SVĚTLÍKU VEL. CCA 700 X 1400MM, OTEVÍRAVÝ MATERIÁL DŘEVO MODŘÍN, VLHKOST MAX.12% POVRCHOVÁ ÚPRAVA 2X LAZUROVACÍ LAK , ODSTÍN DLE PŮVODNÍHO NÁTĚRU </t>
  </si>
  <si>
    <t>-915928512</t>
  </si>
  <si>
    <t xml:space="preserve">019 - SVĚTLÍK 
REPLIKA STÁVAJÍCÍHO SVĚTLÍKU VEL. CCA 700 X 1400MM, OTEVÍRAVÝ
MATERIÁL DŘEVO MODŘÍN, VLHKOST MAX.12%
POVRCHOVÁ ÚPRAVA 2X LAZUROVACÍ LAK , ODSTÍN DLE PŮVODNÍHO NÁTĚRU
</t>
  </si>
  <si>
    <t>71</t>
  </si>
  <si>
    <t>R-9-A.00-2077</t>
  </si>
  <si>
    <t>020 - STÁVAJÍCÍ DŘEVĚNÉ DVOJITÉ OKNO, OTVÍRAVÉ DOVNITŘ   306 x 511 mm</t>
  </si>
  <si>
    <t>1751016377</t>
  </si>
  <si>
    <t xml:space="preserve">020 - STÁVAJÍCÍ DŘEVĚNÉ DVOJITÉ OKNO, OTVÍRAVÉ DOVNITŘ   306 x 511 mm
ZELENÝ KRYCÍ VNĚJŠÍ NÁTĚR
PARAPET INT/EX: ZDIVO/KÁMEN
ZASKLENÍ: JEDNODUCHÉ ZASKLENÍ SE JEDNOU VODOROVNOU PŘÍČLÍ V INTERIÉRU, VZOROVANÉ JEDNOSKLO S VODOROVNOU PŘÍČLÍ Z EXTERIÉRU
KOVÁNÍ B VNITŘNÍHO OKNA: KOVANÝ JEDNORAMENNÝ OZDOBNÝ VINUTÝ OBRTLÍK NA NOSNÉM PLECHU + NA KŘÍDLU OKNA ZARÁŽKA, OZDOBNÝ ROHOVNÍK 2KS, OKENNÍ OZDOBNÝ ROHOVNÍKOVÝ ZÁVĚS KULIČKOVÝ 2KS
OKENNÍ MŘÍŽ PŘIPEVNĚNÁ Z EXTERIÉRU 
STÁVAJÍCÍ STAV A, B: OKNO JE TĚŽKO DOSTUPNÉ K PODROBNĚJŠÍ ANALÝZE
PŘEDPOKLAD - KOVÁNÍ A OKENNÍ MŘÍŽ NAPADENÁ RZÍ, DROBNÉ POŠKOZENÍ DŘEVA, POPRASKANÁ TABULE VZOROVANÉHO SKLA 
NÁVRH:
BUDE ODSTRANĚN STÁVAJÍCÍ NÁTĚR 
-	DEMONTÁŽ KOVÁNÍ
-	DROBNÉ OPRAVY DŘEVA VYSAZENÍM, ZPEVŇOVÁNÍM
-	DLE POŽADAVKU NPÚ BUDE DOPLNĚN 2X ZELENÝ KRYCÍ NÁTĚR (BAREVNOST DLE STÁVAJÍCÍ)
-	NOVÁ POVRCHOVÁ ÚPRAVA PŮVODNÍ MŘÍŽE - OTRYSKÁNÍ, OPATŘENÍ ŽÁROVÝM ZINKEM, 2x VRCHNÍ NÁTĚR
-	VÝMĚNA VZOROVANÉHO SKLA NA SKLEN. TMEL, DESIGN DLE STÁVAJÍCÍCH
-	POVRCHOVÁ ÚPRAVA KOVÁNÍ - ZBAVENÍ KOROZE, OČIŠTĚNÍ, ODMAŠTĚNÍ, VYSUŠENÍ A NÁSLEDNÉ POKOVENÍ HISTORICKOU TECHNIKOU
-	OKENNÍ MŘÍŽE - VIZ. VÝPIS ZÁMEČNICKÝCH PRVKŮ D.1.1.b-09 
</t>
  </si>
  <si>
    <t>72</t>
  </si>
  <si>
    <t>R-9-A.00-2078</t>
  </si>
  <si>
    <t>021 - STÁVAJÍCÍ DŘEVĚNÉ JEDNODUCHÉ OKNO, PRAVDĚPODOBNĚ SKLOPNÉ  677 x 475</t>
  </si>
  <si>
    <t>-730795585</t>
  </si>
  <si>
    <t xml:space="preserve">021 - STÁVAJÍCÍ DŘEVĚNÉ JEDNODUCHÉ OKNO, PRAVDĚPODOBNĚ SKLOPNÉ  677 x 475
PARAPET INT/EX: -/KAMENNÝ
ZASKLENÍ: JEDNODUCHÉ ZASKLENÍ S PŘÍČNOU PŘÍČLÍ
STÁVAJÍCÍ STAV A, B: OKNO JE TĚŽKO DOSTUPNÉ K PODROBNĚJŠÍ ANALÝZE 
NÁVRH:
-	BUDE ODSTRANĚN STÁVAJÍCÍ NÁTĚR BEZ ZÁSAHU DO STÁVAJÍCÍHO ZASKLENÍ
-	DEMONTÁŽ KOVÁNÍ 
-	DROBNÉ OPRAVY DŘEVA VYSAZENÍM, ZPEVŇOVÁNÍM
-	2X LAZUROVACÍ KRYCÍ NÁTĚR, ODSTÍN DLE PŮVODNÍHO NÁTĚRU (ZELENÝ BUDE UPŘESNĚN), DLE POŽADAVKU NPÚ BUDE DOPLNĚN 2X OLEJOVÝ VNITŘNÍ NÁTĚR (BAREVNOST DLE                 STÁVAJÍCÍ)
                NOVÁ POVRCHOVÁ ÚPRAVA KOVÁNÍ - OČIŠTĚNÍ KOVÁNÍ NA KOV, ZBAVENÍ  KOROZE, ODMAŠTĚNÍ, VYSUŠENÍ A POKOVENÍ TRADIČNÍ HISTORICKOU TECHNIKOU
</t>
  </si>
  <si>
    <t>73</t>
  </si>
  <si>
    <t>R-9-A.00-2079</t>
  </si>
  <si>
    <t>022 - STÁVAJÍCÍ DŘEVĚNÉ JEDNODUCHÉ JEDNOKŘÍDLÉ OKNO, OTVÍRAVÉ DOVNITŘ    680 x 825</t>
  </si>
  <si>
    <t>356234620</t>
  </si>
  <si>
    <t xml:space="preserve">022 - STÁVAJÍCÍ DŘEVĚNÉ JEDNODUCHÉ JEDNOKŘÍDLÉ OKNO, OTVÍRAVÉ DOVNITŘ    680 x 825
STOPY ZELENÉHO KRYCÍHO VNĚJŠÍHO NÁTĚRU, VNITŘNÍ ČERNÝ KRYCÍ NÁTĚR 
PARAPET INT/EX: -/KAMENNÝ
ZASKLENÍ: JEDNODUCHÉ ZASKLENÍ S PŘÍČLEMI
KOVÁNÍ: ZÁVĚS KULIČKOVÝ 2KS NA JEDNOM KŘÍDLE, PEVNÁ KOVANÁ OKENNÍ KLIČKA S OKEM A LÍMCEM + DRÁT S OZUBEM NEBO KONÍK POD OBRTLÍK, K ZAVŘENÍ OKNA SLOUŽÍ OHNUTÝ HŘEBÍK, ROHOVNÍK 4KS, KOTVENÍ OKNA DO ZDI 4 KS
+ ZAJIŠŤOVACÍ HÁČEK S OKEM Z VNĚJŠÍ ČÁSTI RÁMU
O22B
-	OKENNÍ MŘÍŽ Z EXTERIÉRU
-	JEDNA TABULE SKLA NAHRAZENA VENTILÁTOREM
STAV A: DROBNÉ POŠKOZENÍ DŘEVA, RÁMY OKEN MAJÍ POPRASKANÝ KRYCÍ NÁTĚR, POPRASKANÝ TMEL, KOVÁNÍ NAPADENÉ RZÍ
STAV B: DROBNÉ POŠKOZENÍ DŘEVA, RÁMY OKEN MAJÍ POPRASKANÝ KRYCÍ NÁTĚR, POPRASKANÝ TMEL, KOVÁNÍ + MŘÍŽ NAPADANÁ RZÍ, POPRASKANÁ TABULE SKLA
NÁVRH: 
-	BUDE ODSTRANĚN STÁVAJÍCÍ NÁTĚR 
-	DEMONTÁŽ KOVÁNÍ
-	DROBNÉ OPRAVY DŘEVA VYSAZENÍM, ZPEVŇOVÁNÍM
-	2x LAZUROVACÍ KRYCÍ NÁTĚR ODSTÍN DLE PŮVODNÍHO NÁTĚRU (BUDE UPŘESNĚN), 2X VNITŘNÍ NÁTĚR (BAREVNOST DLE STÁVAJÍCÍ)
-	NOVÁ POVRCHOVÁ ÚPRAVA KOVÁNÍ - OČIŠTĚNÍ KOVÁNÍ NA KOV, ZBAVENÍ KOROZE, ODMAŠTĚNÍ, VYSUŠENÍ A NÁSLEDNÉ POKOVENÍ TRADIČNÍ HISTORICKOU TECHNIKOU
-	DOPLNĚNÍ REPLIKY PLOCHÉHO KOVANÉHO OBRTLÍKU NA NOSNÉM PLECHU DLE PŮVODNÍCH 
-	B: NOVÁ POVRCHOVÁ ÚPRAVA MŘÍŽE - VIZ. VÝPIS ZÁMEČNICKÝCH PRVKŮ D.1.1.b-09 
-	B: VÝMĚNA POPRASKANÉ TABULE SKLA NA SKLEN. TMEL, ČIRÉ PRŮHLEDNÉ SKLO
</t>
  </si>
  <si>
    <t>74</t>
  </si>
  <si>
    <t>R-9-A.00-2080</t>
  </si>
  <si>
    <t>023 - STÁVAJÍCÍ DŘEVĚNÉ JEDNODUCHÉ JEDNOKŘÍDLÉ OKNO, OTVÍRAVÉ DOVNITŘ 770 X 1250</t>
  </si>
  <si>
    <t>-1936385286</t>
  </si>
  <si>
    <t xml:space="preserve">023 - STÁVAJÍCÍ DŘEVĚNÉ JEDNODUCHÉ JEDNOKŘÍDLÉ OKNO, OTVÍRAVÉ DOVNITŘ   770 X 1250
STOPY ZELENÉHO KRYCÍHO VNĚJŠÍHO NÁTĚRU, VNITŘNÍ ČERNÝ KRYCÍ NÁTĚR 
PARAPET INT/EX: -/KAMENNÝ
ZASKLENÍ: JEDNODUCHÉ ZASKLENÍ S PŘÍČLEMI
KOVÁNÍ: ZÁVĚS KULIČKOVÝ 2KS NA JEDNOM KŘÍDLE, PEVNÁ KOVANÁ OKENNÍ KLIČKA S OKEM A LÍMCEM + DRÁT S OZUBEM NEBO KONÍK POD OBRTLÍK, KOVANÝ PLOCHÝ OBRTLÍK NA NOSNÉM PLECHU, ROHOVNÍK 4KS, KOTVENÍ OKNA DO ZDI 5 KS
+ ZAJIŠŤOVACÍ HÁČEK S OKEM Z VNĚJŠÍ ČÁSTI RÁMU
OKENNÍ MŘÍŽ Z EXTERIÉRU
STAV: POŠKOZENÍ DŘEVA, RÁMY OKEN MAJÍ POPRASKANÝ KRYCÍ NÁTĚR, POPRASKANÝ TMEL, KOVÁNÍ + MŘÍŽ NAPADANÁ RZÍ
NÁVRH: 
BUDE ODSTRANĚN STÁVAJÍCÍ NÁTĚR 
-	DEMONTÁŽ KOVÁNÍ
-	DROBNÉ OPRAVY DŘEVA VYSAZENÍM, ZPEVŇOVÁNÍM
               2X LAZUROVACÍ KRYCÍ NÁTĚR, ODSTÍN DLE PŮVODNÍHO NÁTĚRU (BUDE UPŘESNĚN), 
               2X VNITŘNÍ NÁTĚR (BAREVNOST DLE STÁVAJÍCÍ)
-	NOVÁ POVRCHOVÁ ÚPRAVA KOVÁNÍ - OČIŠTĚNÍ NA KOV, ZBAVENÍ KOROZE, ODMAŠTĚNÍ, VYSUŠENÍ A NÁSLEDNÉ POKOVENÍ
-	NOVÁ POVRCHOVÁ ÚPRAVA MŘÍŽE - VIZ. VÝPIS ZÁMEČNICKÝCH PRVKŮ D.1.1.b-09
POZN.: ZNOVUOSAZENÍ DODATEČNĚ PŘIDANÉHO PŘÍSLUŠENSTVÍ BUDE NA ROZHODNUTÍ INVESTORA STAVBY 
</t>
  </si>
  <si>
    <t>75</t>
  </si>
  <si>
    <t>R-9-A.00-2081</t>
  </si>
  <si>
    <t>024 - STÁVAJÍCÍ DŘEVĚNÉ JEDNODUCHÉ JEDNOKŘÍDLÉ OKNO, OTVÍRAVÉ DOVNITŘ   730 x 1170</t>
  </si>
  <si>
    <t>866744408</t>
  </si>
  <si>
    <t xml:space="preserve">024 - STÁVAJÍCÍ DŘEVĚNÉ JEDNODUCHÉ JEDNOKŘÍDLÉ OKNO, OTVÍRAVÉ DOVNITŘ   730 x 1170
STOPY ZELENÉHO KRYCÍHO VNĚJŠÍHO NÁTĚRU, VNITŘNÍ ČERNÝ KRYCÍ NÁTĚR 
PARAPET INT/EX: ZDĚNÝ/KAMENNÝ
ZASKLENÍ: JEDNODUCHÉ ZASKLENÍ S PŘÍČLEMI
KOVÁNÍ: ZÁVĚS KULIČKOVÝ 2KS NA JEDNOM KŘÍDLE, PEVNÁ KOVANÁ OKENNÍ KLIČKA S OKEM A LÍMCEM + DRÁT S OZUBEM NEBO KONÍK POD OBRTLÍK, KOVANÝ PLOCHÝ OBRTLÍK NA NOSNÉM PLECHU, ROHOVNÍK 4KS, KOTVENÍ OKNA DO ZDI 4 KS
+ ZAJIŠŤOVACÍ HÁČEK S OKEM Z VNĚJŠÍ ČÁSTI RÁMU
OKENNÍ MŘÍŽ Z EXTERIÉRU
STÁVAJÍCÍ STAV A, B: OKNO JE TĚŽKO DOSTUPNÉ K PODROBNĚJŠÍ ANALÝZE - PŘEDPOKLAD OBDOBNÉHO STAVU U OKNA C
STÁVAJÍCÍ STAV C: POŠKOZENÍ DŘEVA, RÁMY OKEN MAJÍ POPRASKANÝ KRYCÍ NÁTĚR, POPRASKANÝ TMEL, KOVÁNÍ + MŘÍŽ NAPADANÁ RZÍ, TUHÉ OTVÍRÁNÍ, OPADANÁ OMÍTKA A VYDROLENÍ ZDIVA Z DŮVODU PŘEBYTEČNÉ VLHKOSTI
NÁVRH: 
-	BUDE ODSTRANĚN STÁVAJÍCÍ NÁTĚR 
-	DEMONTÁŽ KOVÁNÍ
-	DROBNÉ OPRAVY DŘEVA VYSAZENÍM, ZPEVŇOVÁNÍM
               2X LAZUROVACÍ KRYCÍ NÁTĚR, ODSTÍN DLE PŮVODNÍHO NÁTĚRU (BUDE UPŘESNĚN VZORKOVÁNÍM), 
               2X VNITŘNÍ NÁTĚR (BAREVNOST DLE STÁVAJÍCÍ)
-	NOVÁ POVRCHOVÁ ÚPRAVA KOVÁNÍ - OČIŠTĚNÍ NA KOV, ZBAVENÍ KOROZE, ODMAŠTĚNÍ, VYSUŠENÍ A NÁSLEDNÉ POKOVENÍ TRADIČNÍ HISTORICKOU TECHNIKOU
-	NOVÁ POVRCHOVÁ ÚPRAVA MŘÍŽE - VIZ. VÝPIS ZÁMEČNICKÝCH PRVKŮ D.1.1.b-09 </t>
  </si>
  <si>
    <t>76</t>
  </si>
  <si>
    <t>R-9-A.00-2082</t>
  </si>
  <si>
    <t>025 - STÁVAJÍCÍ DŘEVĚNÉ DVOJITÉ DVOUKŘÍDLÉ OKNO, OTVÍRAVÉ DOVNITŘ    920 x 1100</t>
  </si>
  <si>
    <t>-639866253</t>
  </si>
  <si>
    <t xml:space="preserve">025 - STÁVAJÍCÍ DŘEVĚNÉ DVOJITÉ DVOUKŘÍDLÉ OKNO, OTVÍRAVÉ DOVNITŘ    920 x 1100
TĚŽKO ROZEZNATELNÝ VNĚJŠÍ KRYCÍ NÁTĚR, VNITŘNÍ ČERNÝ KRYCÍ NÁTĚR
PARAPET INT/EX: DŘEVĚNÝ/KAMENNÝ
ZASKLENÍ: JEDNODUCHÉ ZASKLENÍ S JEDNOU VODOROVNOU PŘÍČLÍ DVOJITÉHO OKNA
KOVÁNÍ SHODNÉ PRO VNĚJŠÍ I VNITŘNÍ OKNO: KOVANÁ VINUTÁ OLIVA NA NOSNÉM PLECHU + PLECHEM KRYTÁ ŠKVÍRA V DRUHÉM OKENNÍM KŘÍDLE, ROHOVNÍK 4KS NA JEDNOM KŘÍDLE, OKENNÍ ZÁVĚS KULIČKOVÝ 2KS NA JEDNOM KŘÍDLE, VNITŘNÍ PRŮBĚŽNÁ TYČ A SKOBA 2KS, UKOTVENÍ DO ZDI 4KS
+ ZAJIŠŤOVACÍ HÁČEK S OKEM Z VNĚJŠÍ ČÁSTI RÁMU
OKENNÍ MŘÍŽ Z EXTERIÉRU
STÁVAJÍCÍ STAV A: POŠKOZENÍ DŘEVA, RÁMY OKEN MAJÍ POPRASKANÝ KRYCÍ NÁTĚR, POPRASKANÝ TMEL, KOVÁNÍ + MŘÍŽ NAPADANÁ RZÍ, TUHÉ OTVÍRÁNÍ, LEVÉ KŘÍDLO VNĚJŠÍHO OKNA MÁ  POPRASKANOU TABULKOU SKLA
STÁVAJÍCÍ STAV B: POŠKOZENÍ DŘEVA, RÁMY OKEN MAJÍ POPRASKANÝ KRYCÍ NÁTĚR, POPRASKANÝ TMEL, KOVÁNÍ + MŘÍŽ NAPADANÁ RZÍ, TUHÉ OTVÍRÁNÍ, PRAVÉ KŘÍDLO VNITŘNÍHO OKNA MÁ  POPRASKANOU TABULKOU SKLA
NÁVRH: 
-	BUDE ODSTRANĚN STÁVAJÍCÍ NÁTĚR 
-	DEMONTÁŽ KOVÁNÍ
-	DROBNÉ OPRAVY DŘEVA VYSAZENÍM, ZPEVŇOVÁNÍM, PŘEBROUŠENÍM DŘEVA
-	2X LAZUROVACÍ KRYCÍ NÁTĚR, ODSTÍN DLE PŮVODNÍHO NÁTĚRU (BUDE UPŘESNĚN), 
-	2X VNITŘNÍ NÁTĚR (BAREVNOST DLE STÁVAJÍCÍ)
-	NOVÁ POVRCHOVÁ ÚPRAVA KOVÁNÍ - OČIŠTĚNÍ NA KOV, ZBAVENÍ KOROZE, ODMAŠTĚNÍ, VYSUŠENÍ A NÁSLEDNÉ POKOVENÍ
-	POPRASKANÁ TABULE SKLA VYMĚNĚNA - ČIRÉ SKLO NA SKLEN. TMEL
-	NOVÁ POVRCHOVÁ ÚPRAVA MŘÍŽE - VIZ. VÝPIS ZÁMEČNICKÝCH PRVKŮ D.1.1.b-09 </t>
  </si>
  <si>
    <t>77</t>
  </si>
  <si>
    <t>R-9-A.00-2083</t>
  </si>
  <si>
    <t>026 - STÁVAJÍCÍ DŘEVĚNÉ JEDNODUCHÉ JEDNOKŘÍDLÉ OKNO, OTVÍRAVÉ DOVNITŘ 289 x 890</t>
  </si>
  <si>
    <t>862188275</t>
  </si>
  <si>
    <t xml:space="preserve">026 - STÁVAJÍCÍ DŘEVĚNÉ JEDNODUCHÉ JEDNOKŘÍDLÉ OKNO, OTVÍRAVÉ DOVNITŘ 289 x 890
VNITŘNÍ ČERNÝ KRYCÍ NÁTĚR 
PARAPET INT/EX: ZDĚNÝ/KAMENNÝ
ZASKLENÍ: JEDNODUCHÉ ZASKLENÍ S JEDNOU VODOROVNOU PŘÍČLÍ
KOVÁNÍ: ZÁVĚS KULIČKOVÝ 2KS NA JEDNOM KŘÍDLE, PEVNÁ KOVANÁ OKENNÍ KLIČKA S OKEM A LÍMCEM + DRÁT S OZUBEM NEBO KONÍK POD OBRTLÍK, KOVANÝ PLOCHÝ OBRTLÍK NA NOSNÉM PLECHU, ROHOVNÍK 4KS
OKENNÍ MŘÍŽ Z EXTERIÉRU
STÁVAJÍCÍ STAV A: OKNO JE TĚŽKO DOSTUPNÉ K PODROBNĚJŠÍ ANALÝZE 
STÁVAJÍCÍ STAV B: POŠKOZENÍ DŘEVA, RÁMY OKEN MAJÍ POPRASKANÝ KRYCÍ NÁTĚR, POPRASKANÝ TMEL, KOVÁNÍ + MŘÍŽ NAPADANÁ RZÍ, TUHÉ OTVÍRÁNÍ
NÁVRH: 
-	BUDE ODSTRANĚN STÁVAJÍCÍ NÁTĚR 
-	DEMONTÁŽ KOVÁNÍ
-	DROBNÉ OPRAVY DŘEVA VYSAZENÍM, ZPEVŇOVÁNÍM
-	2X LAZUROVACÍ KRYCÍ NÁTĚR, ODSTÍN DLE PŮVODNÍHO NÁTĚRU (BUDE UPŘESNĚN), 
-	2X VNITŘNÍ NÁTĚR (BAREVNOST DLE STÁVAJÍCÍ)
-	NOVÁ POVRCHOVÁ ÚPRAVA KOVÁNÍ - OČIŠTĚNÍ NA KOV, ZBAVENÍ KOROZE, ODMAŠTĚNÍ, VYSUŠENÍ A NÁSLEDNÉ POKOVENÍ 
-	NOVÁ POVRCHOVÁ ÚPRAVA MŘÍŽE - VIZ. VÝPIS ZÁMEČNICKÝCH PRVKŮ D.1.1.b-09 </t>
  </si>
  <si>
    <t>78</t>
  </si>
  <si>
    <t>R-9-A.00-2084</t>
  </si>
  <si>
    <t>027 - STÁVAJÍCÍ DŘEVĚNÉ JEDNODUCHÉ DVOUKŘÍDLÉ OKNO, OTVÍRAVÉ DOVNITŘ   940 x 1030</t>
  </si>
  <si>
    <t>564598491</t>
  </si>
  <si>
    <t xml:space="preserve">027 - STÁVAJÍCÍ DŘEVĚNÉ JEDNODUCHÉ DVOUKŘÍDLÉ OKNO, OTVÍRAVÉ DOVNITŘ   940 x 1030
TĚŽKO ROZEZNATELNÝ VNĚJŠÍ KRYCÍ NÁTĚR, VNITŘNÍ DŘEVĚNÉ ČÁSTI NATŘENÉ PRAVDĚPODOBNĚ OLEJEM 
PARAPET INT/EX: DŘEVĚNÝ/KAMENNÝ
ZASKLENÍ: JEDNODUCHÉ ZASKLENÍ S JEDNOU VODOROVNOU PŘÍČLÍ
KOVÁNÍ: KOVANÁ VINUTÁ OLIVA NA NOSNÉM OZDOBNÉM PLECHU, OZDOBNÝ ROHOVNÍK 2KS NA JEDNOM KŘÍDLE, OKENNÍ OZDOBNÝ ROHOVNÍKOVÝ ZÁVĚS KULIČKOVÝ 2KS NA JEDNOM KŘÍDLE, UKOTVENÍ DO ZDI 4KS 
OKENNÍ MŘÍŽ Z EXTERIÉRU
STÁVAJÍCÍ STAV: POŠKOZENÍ DŘEVA, RÁMY OKEN MAJÍ POPRASKANÝ KRYCÍ NÁTĚR, POPRASKANÝ TMEL, KOVÁNÍ + MŘÍŽ NAPADANÁ RZÍ, TUHÉ OTVÍRÁNÍ, LEVÉ KŘÍDLO S POPRASKANOU TABULKOU SKLA
NÁVRH: 
                BUDE ODSTRANĚN STÁVAJÍCÍ NÁTĚR 
-	DEMONTÁŽ KOVÁNÍ
-	DROBNÉ OPRAVY DŘEVA VYSAZENÍM, ZPEVŇOVÁNÍM, PŘEBROUŠENÍM DŘEVA
-	2X LAZUROVACÍ KRYCÍ NÁTĚR, ODSTÍN DLE PŮVODNÍHO NÁTĚRU (BUDE UPŘESNĚN),
-	2X VNITŘNÍ NÁTĚR (BAREVNOST DLE STÁVAJÍCÍ)
-	NOVÁ POVRCHOVÁ ÚPRAVA KOVÁNÍ - OČIŠTĚNÍ NA KOV, ZBAVENÍ KOROZE, ODMAŠTĚNÍ, VYSUŠENÍ A NÁSLEDNÉ POKOVENÍ
-	POPRASKANÁ TABULE SKLA VYMĚNĚNA - ČIRÉ SKLO NA SKLEN. TMEL
-	NOVÁ POVRCHOVÁ ÚPRAVA MŘÍŽE - VIZ. VÝPIS ZÁMEČNICKÝCH PRVKŮ D.1.1.b-09 
</t>
  </si>
  <si>
    <t>79</t>
  </si>
  <si>
    <t>R-9-A.00-2090</t>
  </si>
  <si>
    <t xml:space="preserve">D01 - STÁVAJÍCÍ DŘEVĚNÉ DVOUKŘÍDLÉ DVEŘE 2045x3789 , OTVÍRAVÉ DOVNITŘ </t>
  </si>
  <si>
    <t>soubor</t>
  </si>
  <si>
    <t>1223048330</t>
  </si>
  <si>
    <t xml:space="preserve">D01 - STÁVAJÍCÍ DŘEVĚNÉ DVOUKŘÍDLÉ DVEŘE 2045x3789 , OTVÍRAVÉ DOVNITŘ 
DŘEVĚNÉ ČÁSTI PRAVDĚPODOBNĚ NATŘENY OLEJEM 
ZASKLENÍ: JEDNODUCHÉ ZASKLENÍ V MÍSTĚ OKENNÍCH OTVÍRAVÝCH ČÁSTÍ
DVĚ OTVÍRAVÁ OKÉNKA KRYTÁ MŘÍŽEMI Z EXTERIÉRU
KOVÁNÍ:
OKNO: KOVANÝ VINUTÝ OBRTLÍK NA NOSNÉM PLECHU NA JEDNOM KŘÍDLE, NA KŘÍDLU OKNA ZARÁŽKA, ZÁVĚS KULIČKOVÝ 2KS NA JEDNOM KŘÍDLE, OZDOBNÝ ROHOVNÍK 2KS NA JEDNOM KŘÍDLE, MŘÍŽ
DVEŘE: KOVANÝ OZDOBNÝ DVEŘNÍ ROVNÝ ZÁVĚS 2KS NA JEDNOM KŘÍDLE, KOVANÝ OZDOBNÝ DVEŘNÍ ROVNÝ SPODNÍ ZÁVĚS 1KS NA JEDNOM KŘÍDLE, KOVANÁ KLIKA NA KAŽDÉM KŘÍDLE, OPLECHOVÁNÍ Z EXTERIÉRU
STÁVAJÍCÍ STAV: DROBNÉ POŠKOZENÍ DŘEVA, CHYBĚJÍCÍ DŘEVĚNÉ BODCE Z EXTERIÉRU, ČÁST KOVÁNÍ NAPADENÁ RZÍ
NÁVRH: 
-	BUDE ODSTRANĚN STÁVAJÍCÍ NÁTĚR
-	DEMONTÁŽ KOVÁNÍ
-	DROBNÉ OPRAVY DŘEVA 
-	2X KRYCÍ NÁTĚR DLE PŮVODNÍHO STAVU,ODSTÍN BUDE VYVZORKOVANÝ
-	VNITŘNÍ ÚPRAVA ZESVĚTLENÍ VIZ SCHODIŠTĚ
-	NOVÁ POVRCHOVÁ ÚPRAVA KOVÁNÍ BEZ MŘÍŽE - OČIŠTĚNÍ KOVÁNÍ NA KOV, ZBAVENÍ KOROZE, OČIŠTĚNÍ, ODMAŠTĚNÍ, VYSUŠENÍ A NÁSLEDNÉ POKOVENÍ
</t>
  </si>
  <si>
    <t>80</t>
  </si>
  <si>
    <t>R-9-A.00-2091</t>
  </si>
  <si>
    <t>D02 - STÁVAJÍCÍ DŘEVĚNÉ DVOJITÉ DVOUKŘÍDLÉ DVEŘE  1207x2523, OTVÍRAVÉ DOVNITŘ  S MALOVANÝMI DŘEVĚNÝMI OKENICEMI</t>
  </si>
  <si>
    <t>-526544594</t>
  </si>
  <si>
    <t xml:space="preserve">D02 - STÁVAJÍCÍ DŘEVĚNÉ DVOJITÉ DVOUKŘÍDLÉ DVEŘE, OTVÍRAVÉ DOVNITŘ  S MALOVANÝMI DŘEVĚNÝMI OKENICEMI
STÁVAJÍCÍ STAV
ELENÝ KRYCÍ NÁTĚR (EXTERIÉR VNĚJŠÍHO RÁMU), VNITŘNÍ DŘEVĚNÉ ČÁSTI PRAVDĚPODOBNĚ NATŘENY OLEJEM + URČITÉ ČÁSTI NATŘENÉ ZELENÝM A ČERVENÝM KRYCÍM NÁTĚREM
ZASKLENÍ: DVOJITÉ DVEŘE S JEDNODUCHÝM ZASKLENÍM A S PŘÍČLEMI 
D02 - STÁVAJÍCÍ DŘEVĚNÉ DVOJITÉ DVOUKŘÍDLÉ DVEŘE  1207x2523, OTVÍRAVÉ DOVNITŘ  S MALOVANÝMI DŘEVĚNÝMI OKENICEMI
TRUHLÁŘSKÉ OBLOŽENÍ: TRUHLÁŘSKÉ OBLOŽENÍ: DEŠTĚNÍ ŠPALETY (DŘEVĚNÉ OBLOŽENÍ OSTĚNÍ MEZI VNITŘNÍM A VNĚJŠÍMI DVEŘMI) DEŠTĚNÍ NIKY - MALOVANÉ 
KOVÁNÍ:
Z VNĚJŠÍ DVEŘE: KOVÁNÍ 4 (VIZ FOTO) SLOUŽÍCÍ K OTVÍRÁNÍ, OZDOBNÝ ROHOVNÍK 2KS NA JEDNOM KŘÍDLE, OZDOBNÝ ROHOVNÍKOVÝ ZÁVĚS KULIČKOVÝ 2KS NA JEDNOM KŘÍDLE, ZÁVĚS KULIČKOVÝ ROVNÝ OZDOBNÝ 1KS NA JEDNOM KŘÍDLE, KOVANÝ VINUTÝ NÁRAZNÍK, VNITŘNÍ PRŮBĚŽNÁ TYČ A SKOBA
VNITŘNÍ: KOVANÁ VINUTÁ OLIVA NA NOSNÉM OZDOBNÉM PLECHU, OZDOBNÝ ROHOVNÍK 2KS NA JEDNOM KŘÍDLE, OZDOBNÝ ROHOVNÍKOVÝ ZÁVĚS KULIČKOVÝ 2KS NA JEDNOM KŘÍDLE, ZÁVĚS KULIČKOVÝ ROVNÝ OZDOBNÝ 1KS NA JEDNOM KŘÍDLE, VNITŘNÍ PRŮBĚŽNÁ TYČ A SKOBA 
KOVÁNÍ OKENIC: VIZ FOTOGRAFIE
STÁVAJÍCÍ STAV: DROBNÉ POŠKOZENÍ DŘEVA, POPRASKANÝ ZELENÝ KRYCÍ NÁTĚR, KOVÁNÍ NAPADENÉ RZÍ, POPRASKANÉ TABULKY SKLA U VNITŘNÍCH I VNĚJŠÍCH DVEŘÍ
STÁVAJÍCÍ STAV OKENIC: NĚKTERÉ KOVÁNÍ NAPADENÉ RZÍ, DROBNÉ POŠKOZENÍ DŘEVA, NEMOŽNÉ ZAVŘENÍ - NEROVNOST PODLAHY
NÁVRH: 
-              BUDE ODSTRANĚN STÁVAJÍCÍ NÁTĚR
-	DEMONTÁŽ KOVÁNÍ
-	DROBNÉ OPRAVY DŘEVA VČETNĚ TRUHLÍKU NA ZÁCLONU
-	NOVÁ PREVENTIVNÍ POVRCHOVÁ ÚPRAVA DŘEVA PROTI  DŘEVOKAZNÝM HOUBÁM A PLÍSNÍM + VENKOVNÍ 2X LAZUROVACÍ KRYCÍ NÁTĚR, ODSTÍN DLE PŮVODNÍHO NÁTĚRU                (BUDE UPŘESNĚN), 2X VNITŘNÍ NÁTĚR (BAREVNOST DLE STÁVAJÍCÍ), URČITÉ ČÁSTI BUDOU NATŘENÉ ZELENÝM KRYCÍM NÁTĚREM DLE PŮVODNÍHO STAVU
-	MALOVANÉ ČÁSTI BUDOU NA DŘEVĚNÉM OBLOŽENÍ BUDOU ZACHOVÁNY
-	NOVÁ POVRCHOVÁ ÚPRAVA KOVÁNÍ - OČIŠTĚNÍ KOVÁNÍ NA KOV, ZBAVENÍ KOROZE, OČIŠTĚNÍ, ODMAŠTĚNÍ, VYSUŠENÍ A NÁSLEDNÉ POKOVENÍ TRADIČNÍ HISTORICKOU                 TECHNIKOU
-              VÝMĚNA TABULE SKLA NA SKLEN. TMEL, ČIRÉ PRŮHLEDNÉ SKLO	
PŘED ZAHÁJENÍM PRACÍ BUDOU ŠETRNĚ DEMONTOVÁNY A ULOŽENY U INVESTORA, PO DOKONČENÍ STAVEBNÍCH  PRACÍ ZPĚTNĚ  OSAZENY
ZBĚŽNÝ NÁVRH NA OPRAVU OKENIC: 
-	OPRAVU MALOVANÝCH OKENIC BUDE PROVÁDĚT RESTAURÁTOR
-	DOJDE K FOTODOKUMENTACI/DOKUMENTACI PODLE KTERÉ SE BUDE OPĚT NÁTĚR NANÁŠET
-	BUDE ODSTRANĚN STÁVAJÍCÍ NÁTĚR
-	DEMONTÁŽ KOVÁNÍ 
-	DROBNÉ OPRAVY DŘEVA VYSAZENÍM, ZPEVŇOVÁNÍM A ZBROUŠENÍM
-	2X LAZUROVACÍ KRYCÍ NÁTĚR, ODSTÍNY DLE PŮVODNÍHO NÁTĚRU (BUDOU UPŘESNĚNY) - DESIGN DLE STÁVAJÍCÍCH 
-	NOVÁ POVRCHOVÁ ÚPRAVA KOVÁNÍ-OČIŠTĚNÍ KOVÁNÍ NA KOV,   ZBAVENÍ KOROZE, ODMAŠTĚNÍ, VYSUŠENÍ A NÁSLEDNÉ POKOVENÍ TRADIČNÍ HISTORICKOU TECHNIKOU
</t>
  </si>
  <si>
    <t>81</t>
  </si>
  <si>
    <t>R-9-A.00-2092</t>
  </si>
  <si>
    <t>D03 - STÁVAJÍCÍ DŘEVĚNÉ DVOJITÉ DVOUKŘÍDLÉ DVEŘE, OTVÍRAVÉ DOVNITŘ  1516 x 3192</t>
  </si>
  <si>
    <t>2047220266</t>
  </si>
  <si>
    <t>D03 - STÁVAJÍCÍ DŘEVĚNÉ DVOJITÉ DVOUKŘÍDLÉ DVEŘE, OTVÍRAVÉ DOVNITŘ   1516 x 3192
STÁVAJÍCÍ STAV: DROBNÉ POŠKOZENÍ DŘEVA, POPRASKANÝ ZELENÝ KRYCÍ NÁTĚR, KOVÁNÍ NAPADENÉ RZÍ, CHYBĚJÍCÍ ZAJIŠŤOVACÍ HÁČKY PROTI VĚTRU (PRAVDĚPODOBNĚ NEPŮVODNÍ)
POZN.: KOVÁNÍ 3 SLOUŽÍCÍ K OTVÍRÁNÍ VNĚJŠÍCH DVEŘÍ NENÍ V SOULADU S NÁRAZNÍKEM - OKENNÍ TABULE BY SE MOHLA VYSKLÍT, TOMU ZABRAŇUJE ZAJIŠŤOVACÍ HÁČEK. OTVÍRÁNÍ VNĚJŠÍCH DVEŘÍ SE TEDY NEJEVÍ PŮVODNÍ. NAVRHUJI OTEVÍRÁNÍ NAHRADIT REPLIKOU OTEVÍRÁNÍ U VNĚJŠÍCH ŠPALETOVÝCH DVEŘÍ D03, D04.
NÁVRH: 
-	BUDE ODSTRANĚN STÁVAJÍCÍ NÁTĚR
-	DEMONTÁŽ KOVÁNÍ
-	DROBNÉ OPRAVY DŘEVA VČETNĚ TRUHLÍKU NA ZÁCLONU
-	2X VENKOVNÍ LAZUROVACÍ KRYCÍ NÁTĚR, ODSTÍN DLE PŮVODNÍHO NÁTĚRU (BUDE UPŘESNĚN), 2X VNITŘNÍ NÁTĚR (BAREVNOST DLE STÁVAJÍCÍ), URČITÉ ČÁSTI BUDOU NATŘENÉ                    ZELENÝM KRYCÍM NÁTĚREM DLE PŮVODNÍHO STAVU
-	MALOVANÉ ČÁSTI BUDOU NA DŘEVĚNÉM OBLOŽENÍ BUDOU ZACHOVÁNY, PŘÍPADNĚ RESTAUROVÁNY
-	KŘÍDLO VNĚJŠÍCH DVEŘÍ BUDE DOPLNĚNO O REPLIKU OTVÍRÁNÍ DLE STÁVAJÍCÍHO OTVÍRÁNÍ U DVEŘÍ D03, D04 POVRCHOVÁ ÚPRAVA POKOVENÍM 
-	NOVÁ POVRCHOVÁ ÚPRAVA KOVÁNÍ - OČIŠTĚNÍ KOVÁNÍ NA KOV, ZBAVENÍ KOROZE, OČIŠTĚNÍ, ODMAŠTĚNÍ, VYSUŠENÍ A NÁSLEDNÉ POKOVENÍ TRADIČNÍ HISTORICKOU                                  TECHNIKOU</t>
  </si>
  <si>
    <t>82</t>
  </si>
  <si>
    <t>R-9-A.00-2093</t>
  </si>
  <si>
    <t>D04 - STÁVAJÍCÍ DŘEVĚNÉ DVOJITÉ DVOUKŘÍDLÉ DVEŘE, OTVÍRAVÉ DOVNITŘ 1130 x 2205</t>
  </si>
  <si>
    <t>-553975988</t>
  </si>
  <si>
    <t xml:space="preserve">D04 - STÁVAJÍCÍ DŘEVĚNÉ DVOJITÉ DVOUKŘÍDLÉ DVEŘE, OTVÍRAVÉ DOVNITŘ   1130 x 2205
SOUČASNÝ STAV:
DŘEVĚNÉ ČÁSTI PRAVDĚPODOBNĚ NATŘENY OLEJEM 
ZASKLENÍ: DVOJITÉ DVEŘE S JEDNODUCHÝM ZASKLENÍM A S VODOROVNÝMI DVĚMA PŘÍČLEMI  
KOVÁNÍ:
VNĚJŠÍ DVEŘE: KOVÁNÍ 4 (VIZ FOTO) SLOUŽÍCÍ K OTVÍRÁNÍ, KULIČKOVÝ ZÁVĚS S PLECHEM 3KS NA JEDNOM KŘÍDLE, KOVANÝ VINUTÝ NÁRAZNÍK, VNITŘNÍ PRŮBĚŽNÁ TYČ A SKOBA NAHOŘE, VNITŘNÍ: ULOMENÁ KOVANÁ VINUTÁ OLIVA NA NOSNÉM OZDOBNÉM PLECHU, KULIČKOVÝ ZÁVĚS 3KS NA JEDNOM KŘÍDLE, KOTVENÍ DO ZDI 2KS, VNITŘNÍ PRŮBĚŽNÁ TYČ A SKOBA NAHOŘE
STÁVAJÍCÍ STAV: DROBNÉ POŠKOZENÍ DŘEVA, NESOURODÝ OPRÝSKANÝ LAK, POPRASKANÝ TMEL, OLIVA VNITŘNÍCH DVEŘÍ ULOMENA, POPRASKANÉ 2 TABULKY SKLA VNĚJŠÍCH DVEŘÍ
POZN.: ZKONTROLOVAT, ZDA DVEŘE NEJSOU AKTIVNĚ NAPADENY BIOTICKÝMI ŠKŮDCI, DLE STAVEBNĚ TECHNICKÉHO PRŮZKUMU JE ARKÝŘ NAPADEN DŘEVOKAZNOU HOUBOU A DŘEVOKAZNÝM HMYZEM
NÁVRH V PŘÍPADĚ, ŽE NEJSOU PŘÍTOMNI BIOTIČTÍ ŠKŮDCI
-	BUDE ODSTRANĚN STÁVAJÍCÍ NÁTĚR
-	DEMONTÁŽ KOVÁNÍ
-	DROBNÉ OPRAVY DŘEVA VYSAZENÍM, ZPEVŇOVÁNÍM, PŘEBROUŠENÍ POVRCHU DŘEVA
-	2X VNITŘNÍ NÁTĚR (BAREVNOST DLE STÁVAJÍCÍ)
-	KŘÍDLO VNITŘNÍCH DVEŘÍ BUDE DOPLNĚNO O REPLIKU KOVANÉ OLIVY DLE STÁVAJÍCÍHO OTVÍRÁNÍ + NANESENÍ ANTIKOROZNÍHO NÁTĚRU V 1-2 VRSTVÁCH, 2x VRCHNÍ NÁTĚR
-	NOVÁ POVRCHOVÁ ÚPRAVA KOVÁNÍ - OČIŠTĚNÍ KOVÁNÍ NA KOV, ZBAVENÍ KOROZE, OČIŠTĚNÍ, ODMAŠTĚNÍ, VYSUŠENÍ A NÁSLEDNÉ POKOVENÍ 
-	VÝMĚNA POPRASKANÝCH TABULÍ SKLA NA SKLEN. TMEL, ČIRÉ PRŮHLEDNÉ SKLO
-	SPRÁVNÉ OSAZENÍ VINUTÉHO NÁRAZNÍKU
</t>
  </si>
  <si>
    <t>83</t>
  </si>
  <si>
    <t>R-9-A.00-2094</t>
  </si>
  <si>
    <t>D05 - STÁVAJÍCÍ DŘEVĚNÉ JEDNOKŘÍDLÉ DVEŘE   1015 x 1905</t>
  </si>
  <si>
    <t>1956629798</t>
  </si>
  <si>
    <t xml:space="preserve">D05 - STÁVAJÍCÍ DŘEVĚNÉ JEDNOKŘÍDLÉ DVEŘE   1015 x 1905
ZASKLENÍ: JEDNOSKLO S PŘÍČLEMI
KOVÁNÍ: DVEŘNÍ ZÁVĚSY KULIČKOVÉ 3KS, KOTVENÍ DO ZDI 6KS, KLIKA
STÁVAJÍCÍ STAV: DROBNÉ POŠKOZENÍ DŘEVA, KOVÁNÍ NAPADANÉ RZÍ
NÁVRH: 
-	DEMONTÁŽ KOVÁNÍ
-	DROBNÉ OPRAVY DŘEVA VYSAZENÍM, ZPEVŇOVÁNÍM
-	DLE POŽADAVKU NPÚ BUDE DOPLNĚN 2X VNITŘNÍ NÁTĚR
-	NOVÁ POVRCHOVÁ ÚPRAVA KOVÁNÍ - OČIŠTĚNÍ KOVÁNÍ NA KOV, ZBAVENÍ KOROZE, OČIŠTĚNÍ, ODMAŠTĚNÍ, VYSUŠENÍ A  NÁSLEDNÉ  POKOVENÍ TRADIČNÍ HISTORICKOU                                 TECHNIKOU
</t>
  </si>
  <si>
    <t>84</t>
  </si>
  <si>
    <t>R-9-A.00-2095</t>
  </si>
  <si>
    <t>D06 - STÁVAJÍCÍ DŘEVĚNÉ JEDNOKŘÍDLÉ DVEŘE, OTVÍRAVÉ DOVNITŘ   1462 x 2365</t>
  </si>
  <si>
    <t>-822854943</t>
  </si>
  <si>
    <t>D06 - STÁVAJÍCÍ DŘEVĚNÉ JEDNOKŘÍDLÉ DVEŘE, OTVÍRAVÉ DOVNITŘ   1462 x 2365
DŘEVĚNÉ ČÁSTI PRAVDĚPODOBNĚ NATŘENY OLEJEM 
ZASKLENÍ: JEDNODUCHÉ ZASKLENÍ V MÍSTĚ OKENNÍCH OTVÍRAVÝCH ČÁSTÍ
DVĚ OTVÍRAVÁ OKÉNKA KRYTÁ MŘÍŽEMI Z EXTERIÉRU
KOVÁNÍ:
OKNO: PLOCHÝ OBRTLÍK NA NOSNÉM PLECHU NA JEDNOM KŘÍDLE, PEVNÁ KOVANÁ OKENNÍ KLIČKA S OKEM A LÍMCEM, ZÁVĚS KULIČKOVÝ 2KS NA JEDNOM KŘÍDLE, MŘÍŽ
DVEŘE: KOVANÝ DVEŘNÍ ROVNÝ ZÁVĚS 3KS NA JEDNOM KŘÍDLE, KOVANÁ KLIKA  
STÁVAJÍCÍ STAV: DROBNÉ POŠKOZENÍ DŘEVA
NÁVRH: 
-	BUDE ODSTRANĚN STÁVAJÍCÍ NÁTĚR
-	DEMONTÁŽ KOVÁNÍ
-	DROBNÉ OPRAVY DŘEVA 
-	2X KRYCÍ NÁTĚR DLE PŮVODNÍHO STAVU, ODSTÍN BUDE VYVZORKOVANÝ
-	VNITŘNÍ ÚPRAVA ZESVĚTLENÍ VIZ SCHODIŠTĚ
-	NOVÁ POVRCHOVÁ ÚPRAVA KOVÁNÍ BEZ MŘÍŽE - OČIŠTĚNÍ KOVÁNÍ NA KOV, ZBAVENÍ KOROZE, OČIŠTĚNÍ, ODMAŠTĚNÍ, VYSUŠENÍ A NÁSLEDNÉ POKOVENÍ</t>
  </si>
  <si>
    <t>Trubní vedení</t>
  </si>
  <si>
    <t>85</t>
  </si>
  <si>
    <t>871315221.cz</t>
  </si>
  <si>
    <t xml:space="preserve">Kanalizační potrubí z tvrdého PVC jednovrstvé tuhost třídy SN8 DN 160  vč. tvarovek,  podsypu, obsypu pískem, </t>
  </si>
  <si>
    <t>m</t>
  </si>
  <si>
    <t>663424887</t>
  </si>
  <si>
    <t xml:space="preserve">Kanalizační potrubí z tvrdého PVC v otevřeném výkopu ve sklonu do 20 %, hladkého plnostěnného jednovrstvého, tuhost třídy SN 8 DN 160  vč. tvarovek,  podsypu, obsypu pískem, </t>
  </si>
  <si>
    <t>(56+7,5)*1,1</t>
  </si>
  <si>
    <t>86</t>
  </si>
  <si>
    <t>212755216</t>
  </si>
  <si>
    <t>Trativody z drenážních trubek plastových flexibilních D 160 mm bez lože</t>
  </si>
  <si>
    <t>827565632</t>
  </si>
  <si>
    <t>Trativody bez lože z drenážních trubek plastových flexibilních D 160 mm</t>
  </si>
  <si>
    <t>https://podminky.urs.cz/item/CS_URS_2023_02/212755216</t>
  </si>
  <si>
    <t>85*1,1</t>
  </si>
  <si>
    <t xml:space="preserve">Mezisoučet  </t>
  </si>
  <si>
    <t>87</t>
  </si>
  <si>
    <t>R-8-A.00-1001</t>
  </si>
  <si>
    <t>D+M šachta kanalizační plastová DN400  vč. pochůzného poklopu  do hl. 1,50m</t>
  </si>
  <si>
    <t>237710979</t>
  </si>
  <si>
    <t>D+M šachta kanalizační plastová DN400  vč. poklopu</t>
  </si>
  <si>
    <t>88</t>
  </si>
  <si>
    <t>R-8-A.00-1002</t>
  </si>
  <si>
    <t>D+M šachta kanalizační DN DN600  vč. pochůzného poklopu  v. do 1,50m</t>
  </si>
  <si>
    <t>1916191957</t>
  </si>
  <si>
    <t>89</t>
  </si>
  <si>
    <t>R-8-A.00-1003</t>
  </si>
  <si>
    <t>Napojení na stávající betonovou kanalizační šachtu</t>
  </si>
  <si>
    <t>1502458437</t>
  </si>
  <si>
    <t>Ostatní konstrukce a práce, bourání</t>
  </si>
  <si>
    <t>90</t>
  </si>
  <si>
    <t>916371216.cz</t>
  </si>
  <si>
    <t>Osazení  kovového ztraceného obrubníku pro ohraničení trávníku, dlažby nebo záhonu vč. systémových doplňků , Žárově pozinkovaný  zarytím včetně začištění</t>
  </si>
  <si>
    <t>-1511056247</t>
  </si>
  <si>
    <t>91</t>
  </si>
  <si>
    <t>M-916-001</t>
  </si>
  <si>
    <t>Kovový ztracený obrubník pro ohraničení trávníku, dlažby nebo záhonu. Žárově pozinkovaný</t>
  </si>
  <si>
    <t>-484709445</t>
  </si>
  <si>
    <t>Kovový ztracený obrubník pro ohraničení trávníku, dlažby nebo záhonu. Žárově pozinkovaný
vč. systémových doplňků</t>
  </si>
  <si>
    <t>92</t>
  </si>
  <si>
    <t>919726121</t>
  </si>
  <si>
    <t>Geotextilie pro ochranu, separaci a filtraci netkaná měrná hm do 200 g/m2</t>
  </si>
  <si>
    <t>-837459494</t>
  </si>
  <si>
    <t>Geotextilie netkaná pro ochranu, separaci nebo filtraci měrná hmotnost do 200 g/m2</t>
  </si>
  <si>
    <t>https://podminky.urs.cz/item/CS_URS_2023_02/919726121</t>
  </si>
  <si>
    <t>4,5*(6,3+9+4,5+3+5,5+7,7+1,5+4+8+9,5+6,5+21)</t>
  </si>
  <si>
    <t xml:space="preserve">Mezisoučet   kolem objektu </t>
  </si>
  <si>
    <t>93</t>
  </si>
  <si>
    <t>919731121</t>
  </si>
  <si>
    <t>Zarovnání styčné plochy podkladu nebo krytu živičného tl do 50 mm</t>
  </si>
  <si>
    <t>-321985671</t>
  </si>
  <si>
    <t>Zarovnání styčné plochy podkladu nebo krytu podél vybourané části komunikace nebo zpevněné plochy živičné tl. do 50 mm</t>
  </si>
  <si>
    <t>https://podminky.urs.cz/item/CS_URS_2023_02/919731121</t>
  </si>
  <si>
    <t>94</t>
  </si>
  <si>
    <t>919735111</t>
  </si>
  <si>
    <t>Řezání stávajícího živičného krytu hl do 50 mm</t>
  </si>
  <si>
    <t>528589227</t>
  </si>
  <si>
    <t>Řezání stávajícího živičného krytu nebo podkladu hloubky do 50 mm</t>
  </si>
  <si>
    <t>https://podminky.urs.cz/item/CS_URS_2023_02/919735111</t>
  </si>
  <si>
    <t>95</t>
  </si>
  <si>
    <t>935933111</t>
  </si>
  <si>
    <t>Odvodňovací retenční žlab pro zatížení do D 400 DN 150 s vtokovým štěrbinovým roštem z kompozitu</t>
  </si>
  <si>
    <t>-254001639</t>
  </si>
  <si>
    <t>Odvodňovací retenční plastový žlab pro třídu zatížení A 15 až D 400 uložený do betonu C 20/25 DN 150 s vtokovým štěrbinovým roštem z kompozitu</t>
  </si>
  <si>
    <t>https://podminky.urs.cz/item/CS_URS_2023_02/935933111</t>
  </si>
  <si>
    <t>96</t>
  </si>
  <si>
    <t>941211112</t>
  </si>
  <si>
    <t>Montáž lešení řadového rámového lehkého zatížení do 200 kg/m2 š od 0,6 do 0,9 m v přes 10 do 25 m</t>
  </si>
  <si>
    <t>1902931256</t>
  </si>
  <si>
    <t>Lešení řadové rámové lehké pracovní s podlahami s provozním zatížením tř. 3 do 200 kg/m2 šířky tř. SW06 od 0,6 do 0,9 m výšky přes 10 do 25 m montáž</t>
  </si>
  <si>
    <t>https://podminky.urs.cz/item/CS_URS_2023_02/941211112</t>
  </si>
  <si>
    <t>16*(4,75+4,75+7,05+5,85+8,6+4,1+5,8+4,8+4,75+5,8+2,55+5,8+5,8+5,52+7+14)</t>
  </si>
  <si>
    <t>97</t>
  </si>
  <si>
    <t>941211212</t>
  </si>
  <si>
    <t>Příplatek k lešení řadovému rámovému lehkému do 200 kg/m2 š od 0,6 do 0,9 m v přes 10 do 25 m za každý den použití</t>
  </si>
  <si>
    <t>-1930368498</t>
  </si>
  <si>
    <t>Lešení řadové rámové lehké pracovní s podlahami s provozním zatížením tř. 3 do 200 kg/m2 šířky tř. SW06 od 0,6 do 0,9 m výšky přes 10 do 25 m příplatek za každý den použití</t>
  </si>
  <si>
    <t>https://podminky.urs.cz/item/CS_URS_2023_02/941211212</t>
  </si>
  <si>
    <t>1550,720*150</t>
  </si>
  <si>
    <t>98</t>
  </si>
  <si>
    <t>941211812</t>
  </si>
  <si>
    <t>Demontáž lešení řadového rámového lehkého zatížení do 200 kg/m2 š od 0,6 do 0,9 m v přes 10 do 25 m</t>
  </si>
  <si>
    <t>-1352599150</t>
  </si>
  <si>
    <t>Lešení řadové rámové lehké pracovní s podlahami s provozním zatížením tř. 3 do 200 kg/m2 šířky tř. SW06 od 0,6 do 0,9 m výšky přes 10 do 25 m demontáž</t>
  </si>
  <si>
    <t>https://podminky.urs.cz/item/CS_URS_2023_02/941211812</t>
  </si>
  <si>
    <t>232608,000/150</t>
  </si>
  <si>
    <t>271</t>
  </si>
  <si>
    <t>944511111</t>
  </si>
  <si>
    <t>Montáž ochranné sítě z textilie z umělých vláken</t>
  </si>
  <si>
    <t>1206948120</t>
  </si>
  <si>
    <t>Síť ochranná zavěšená na konstrukci lešení z textilie z umělých vláken montáž</t>
  </si>
  <si>
    <t>https://podminky.urs.cz/item/CS_URS_2023_02/944511111</t>
  </si>
  <si>
    <t>272</t>
  </si>
  <si>
    <t>944511211</t>
  </si>
  <si>
    <t>Příplatek k ochranné síti za každý den použití  (resp. dle požadavku zhotovitele</t>
  </si>
  <si>
    <t>1191420823</t>
  </si>
  <si>
    <t>Síť ochranná zavěšená na konstrukci lešení z textilie z umělých vláken příplatek k ceně za každý den použití</t>
  </si>
  <si>
    <t>https://podminky.urs.cz/item/CS_URS_2023_02/944511211</t>
  </si>
  <si>
    <t>1550,720*95</t>
  </si>
  <si>
    <t>273</t>
  </si>
  <si>
    <t>944511811</t>
  </si>
  <si>
    <t>Demontáž ochranné sítě z textilie z umělých vláken</t>
  </si>
  <si>
    <t>-2040495442</t>
  </si>
  <si>
    <t>Síť ochranná zavěšená na konstrukci lešení z textilie z umělých vláken demontáž</t>
  </si>
  <si>
    <t>https://podminky.urs.cz/item/CS_URS_2023_02/944511811</t>
  </si>
  <si>
    <t>274</t>
  </si>
  <si>
    <t>945411111.cz</t>
  </si>
  <si>
    <t>Výsuvná šplhací plošina - dle požadavku zhotovitele vč. délky použití</t>
  </si>
  <si>
    <t>-654351675</t>
  </si>
  <si>
    <t>99</t>
  </si>
  <si>
    <t>975073111</t>
  </si>
  <si>
    <t>Jednostranné podchycení střešních vazníků v do 3,5 m pro zatížení do 1000 kg/m</t>
  </si>
  <si>
    <t>-815254876</t>
  </si>
  <si>
    <t>Jednostranné podchycení střešních vazníků dřevěnou výztuhou v. podchycení do 3,5 m a při zatížení hmotností do 1000 kg/m</t>
  </si>
  <si>
    <t>https://podminky.urs.cz/item/CS_URS_2023_02/975073111</t>
  </si>
  <si>
    <t>100</t>
  </si>
  <si>
    <t>978019351</t>
  </si>
  <si>
    <t>Otlučení (osekání) vnější vápenné nebo vápenocementové omítky stupně členitosti 3 až 5 v rozsahu přes 30 do 40 %</t>
  </si>
  <si>
    <t>-96935525</t>
  </si>
  <si>
    <t>Otlučení vápenných nebo vápenocementových omítek vnějších ploch s vyškrabáním spar a s očištěním zdiva stupně členitosti 3 až 5, v rozsahu přes 30 do 40 %</t>
  </si>
  <si>
    <t>https://podminky.urs.cz/item/CS_URS_2023_02/978019351</t>
  </si>
  <si>
    <t>343+23</t>
  </si>
  <si>
    <t>101</t>
  </si>
  <si>
    <t>R-9-A.00-1001</t>
  </si>
  <si>
    <t xml:space="preserve">Lešení nad nadstřešní části  </t>
  </si>
  <si>
    <t>742971934</t>
  </si>
  <si>
    <t>34*8</t>
  </si>
  <si>
    <t>10*7</t>
  </si>
  <si>
    <t>102</t>
  </si>
  <si>
    <t>R-9-A.00-1002</t>
  </si>
  <si>
    <t>Příplatek za lešení nadstřešní části</t>
  </si>
  <si>
    <t>-1367288476</t>
  </si>
  <si>
    <t>382,000*60</t>
  </si>
  <si>
    <t>103</t>
  </si>
  <si>
    <t>R-9-A.00-1003</t>
  </si>
  <si>
    <t>Demontáž lešení nadstřešní části</t>
  </si>
  <si>
    <t>811398033</t>
  </si>
  <si>
    <t>104</t>
  </si>
  <si>
    <t>R-9-A.00-4001</t>
  </si>
  <si>
    <t>Vyklizení půdního prostoru</t>
  </si>
  <si>
    <t>687892747</t>
  </si>
  <si>
    <t>105</t>
  </si>
  <si>
    <t>R-9-A.00-4002</t>
  </si>
  <si>
    <t>Demontáž kovových prvků ( demontáž konzole připojení NN, antény ...)</t>
  </si>
  <si>
    <t>-1564286596</t>
  </si>
  <si>
    <t>266</t>
  </si>
  <si>
    <t>R-9-A.00-5001</t>
  </si>
  <si>
    <t>Opakované provizorní rozkrývání a zakrývání střechy plachtou či jiným způsobem dle požadavku a technologie  zhotovitele</t>
  </si>
  <si>
    <t>1521763328</t>
  </si>
  <si>
    <t>997</t>
  </si>
  <si>
    <t>Přesun sutě</t>
  </si>
  <si>
    <t>106</t>
  </si>
  <si>
    <t>997013153</t>
  </si>
  <si>
    <t>Vnitrostaveništní doprava suti a vybouraných hmot pro budovy v přes 9 do 12 m s omezením mechanizace</t>
  </si>
  <si>
    <t>1403247952</t>
  </si>
  <si>
    <t>Vnitrostaveništní doprava suti a vybouraných hmot vodorovně do 50 m svisle s omezením mechanizace pro budovy a haly výšky přes 9 do 12 m</t>
  </si>
  <si>
    <t>https://podminky.urs.cz/item/CS_URS_2023_02/997013153</t>
  </si>
  <si>
    <t>3,5+10,248+7,836+2,328+4,069+24,413</t>
  </si>
  <si>
    <t>107</t>
  </si>
  <si>
    <t>997013501</t>
  </si>
  <si>
    <t>Odvoz suti a vybouraných hmot na skládku nebo meziskládku do 1 km se složením</t>
  </si>
  <si>
    <t>1118430130</t>
  </si>
  <si>
    <t>Odvoz suti a vybouraných hmot na skládku nebo meziskládku se složením, na vzdálenost do 1 km</t>
  </si>
  <si>
    <t>https://podminky.urs.cz/item/CS_URS_2023_02/997013501</t>
  </si>
  <si>
    <t>108</t>
  </si>
  <si>
    <t>997013509</t>
  </si>
  <si>
    <t>Příplatek k odvozu suti a vybouraných hmot na skládku ZKD 1 km přes 1 km</t>
  </si>
  <si>
    <t>143541958</t>
  </si>
  <si>
    <t>Odvoz suti a vybouraných hmot na skládku nebo meziskládku se složením, na vzdálenost Příplatek k ceně za každý další i započatý 1 km přes 1 km</t>
  </si>
  <si>
    <t>https://podminky.urs.cz/item/CS_URS_2023_02/997013509</t>
  </si>
  <si>
    <t>52,394*20</t>
  </si>
  <si>
    <t>109</t>
  </si>
  <si>
    <t>997013811</t>
  </si>
  <si>
    <t>Poplatek za uložení na skládce (skládkovné) stavebního odpadu dřevěného kód odpadu 17 02 01</t>
  </si>
  <si>
    <t>122199501</t>
  </si>
  <si>
    <t>Poplatek za uložení stavebního odpadu na skládce (skládkovné) dřevěného zatříděného do Katalogu odpadů pod kódem 17 02 01  (uložení do pytlů)</t>
  </si>
  <si>
    <t>https://podminky.urs.cz/item/CS_URS_2023_02/997013811</t>
  </si>
  <si>
    <t>7,836</t>
  </si>
  <si>
    <t>110</t>
  </si>
  <si>
    <t>997013861</t>
  </si>
  <si>
    <t>Poplatek za uložení stavebního odpadu na recyklační skládce (skládkovné) z prostého betonu kód odpadu 17 01 01</t>
  </si>
  <si>
    <t>1598093412</t>
  </si>
  <si>
    <t>Poplatek za uložení stavebního odpadu na recyklační skládce (skládkovné) z prostého betonu zatříděného do Katalogu odpadů pod kódem 17 01 01</t>
  </si>
  <si>
    <t>https://podminky.urs.cz/item/CS_URS_2023_02/997013861</t>
  </si>
  <si>
    <t>111</t>
  </si>
  <si>
    <t>997013863</t>
  </si>
  <si>
    <t>Poplatek za uložení stavebního odpadu na recyklační skládce (skládkovné) cihelného kód odpadu 17 01 02</t>
  </si>
  <si>
    <t>-1050998314</t>
  </si>
  <si>
    <t>Poplatek za uložení stavebního odpadu na recyklační skládce (skládkovné) cihelného zatříděného do Katalogu odpadů pod kódem 17 01 02</t>
  </si>
  <si>
    <t>https://podminky.urs.cz/item/CS_URS_2023_02/997013863</t>
  </si>
  <si>
    <t>10,248-3</t>
  </si>
  <si>
    <t>112</t>
  </si>
  <si>
    <t>997013871</t>
  </si>
  <si>
    <t>Poplatek za uložení stavebního odpadu na recyklační skládce (skládkovné) směsného stavebního a demoličního kód odpadu 17 09 04</t>
  </si>
  <si>
    <t>2082206053</t>
  </si>
  <si>
    <t>Poplatek za uložení stavebního odpadu na recyklační skládce (skládkovné) směsného stavebního a demoličního zatříděného do Katalogu odpadů pod kódem 17 09 04</t>
  </si>
  <si>
    <t>https://podminky.urs.cz/item/CS_URS_2023_02/997013871</t>
  </si>
  <si>
    <t>113</t>
  </si>
  <si>
    <t>997013875</t>
  </si>
  <si>
    <t xml:space="preserve"> Poplatek za uložení stavebního odpadu na recyklační skládce (skládkovné) asfaltového bez obsahu dehtu zatříděného do Katalogu odpadů pod kódem 17 03 02</t>
  </si>
  <si>
    <t>146276760</t>
  </si>
  <si>
    <t>Poplatek za uložení stavebního odpadu na recyklační skládce (skládkovné) asfaltového bez obsahu dehtu zatříděného do Katalogu odpadů pod kódem 17 03 02</t>
  </si>
  <si>
    <t>https://podminky.urs.cz/item/CS_URS_2023_02/997013875</t>
  </si>
  <si>
    <t>998</t>
  </si>
  <si>
    <t>Přesun hmot</t>
  </si>
  <si>
    <t>114</t>
  </si>
  <si>
    <t>998011002</t>
  </si>
  <si>
    <t>Přesun hmot pro budovy zděné v přes 6 do 12 m</t>
  </si>
  <si>
    <t>-668219273</t>
  </si>
  <si>
    <t>Přesun hmot pro budovy občanské výstavby, bydlení, výrobu a služby s nosnou svislou konstrukcí zděnou z cihel, tvárnic nebo kamene vodorovná dopravní vzdálenost do 100 m pro budovy výšky přes 6 do 12 m</t>
  </si>
  <si>
    <t>https://podminky.urs.cz/item/CS_URS_2023_02/998011002</t>
  </si>
  <si>
    <t>9A</t>
  </si>
  <si>
    <t>Kamenické prvky</t>
  </si>
  <si>
    <t>115</t>
  </si>
  <si>
    <t>R-9A-A.00-1001</t>
  </si>
  <si>
    <t>P04 - PÍSKOVCOVÝ OBKLAD STĚN - ŘÁDKOVÉ ZDIVO V 1NP   v.č. D.1.1.b-06</t>
  </si>
  <si>
    <t>-1344904466</t>
  </si>
  <si>
    <t xml:space="preserve">P04 - PÍSKOVCOVÝ OBKLAD STĚN - ŘÁDKOVÉ ZDIVO V 1NP
STÁVAJÍCÍ STAV 
-	PŘÍRODNÍ KÁMEN - PRAVDĚPODOBNĚ STŘEDNĚZRNNÝ ŠEDOOKROVÝ PÍSKOVEC
-	PORUCHY KAMENNÝCH KONSTRUKCÍ. NA JIŽNÍM KŘÍDLE OBJEKTU JE PÍSKOVEC LOKÁLNĚ POTŘÍSNĚN ČERNOU BARNOU.  
NÁVRH OPRAVY 
-	POVRCH KAMENE BUDE OČIŠTĚN HORKOU PÁROU (100% PLOCH = 251 m2/) S DOČIŠTĚNÍM MĚKKÝM SILIKONOVÝM KARTÁČEM
-	NA MÍSTA VĚTŠÍHO ZNEČEŠTĚNÍ NAPŘ. NÁROŽNÍCH BLOKŮ A ZNEHODNOCENÍ BARVOU BUDE POUŽITA ČISTÍCÍ PASTA (ODHAD 25%). 
-	NARUŠENÁ MÍSTA KAMENE BUDOU DOPLNĚNA SMĚSÍ UMĚLÉHO KAMENE (PROBARVENÁ MINERÁLNÍ SMĚS) PŘÍSLUŠNÉHO ODSTÍNU DLE OKOLNÍHO KAMENE
-	LOKÁLNÍ VYSPRAVENÍ UVOLNĚNÝCH SPÁR MEZI KAMENY (AŽ K LÍCI) BUDE PROVEDENO VÁPENOCEMENTOVOU MALTOU PRO- BARVENOU VELMI SVĚTLÉHO OKROVÉHO ODSTÍNU
-	FINÁLNÍ HYDROFOBIZACE
</t>
  </si>
  <si>
    <t>116</t>
  </si>
  <si>
    <t>R-9A-A.00-1002</t>
  </si>
  <si>
    <t>P05 - PÍSKOVCOVÝ OBKLAD STĚN - ŘÁDKOVÉ ZDIVO V 1PP v.č. D.1.1.b-06</t>
  </si>
  <si>
    <t>-970270699</t>
  </si>
  <si>
    <t xml:space="preserve">P05 - PÍSKOVCOVÝ OBKLAD STĚN - ŘÁDKOVÉ ZDIVO V 1PP
STÁVAJÍCÍ STAV 
-	PŘÍRODNÍ KÁMEN - PRAVDĚPODOBNĚ STŘEDNĚZRNNÝ ŠEDOOKROVÝ PÍSKOVEC
-	PORUCHY KAMENNÝCH KONSTRUKCÍ
NÁVRH OPRAVY 
-	POVRCH KAMENE BUDE OČIŠTĚN HORKOU PÁROU (100% PLOCH = 133 m2/) S DOČIŠTĚNÍM MĚKKÝM SILIKONOVÝM KARTÁČEM
-	NA MÍSTA VĚTŠÍHO ZNEČEŠTĚNÍ BUDE POUŽITA ČISTÍCÍ PASTA.
-	NARUŠENÁ MÍSTA KAMENE BUDOU DOPLNĚNA SMĚSÍ UMĚLÉHO KAMENE (PROBARVENÁ MINERÁLNÍ SMĚS) PŘÍSLUŠNÉHO ODSTÍNU DLE OKOLNÍHO KAMENE
-	LOKÁLNÍ VYSPRAVENÍ UVOLNĚNÝCH SPÁR MEZI KAMENY (AŽ K LÍCI) BUDE PROVEDENO VÁPENOCEMENTOVOU MALTOU PRO- BARVENOU VELMI SVĚTLÉHO OKROVÉHO ODSTÍNU
-	FINÁLNÍ HYDROFOBIZACE
</t>
  </si>
  <si>
    <t>117</t>
  </si>
  <si>
    <t>R-9A-A.00-1003</t>
  </si>
  <si>
    <t>P06 - KORDONOVÁ ŘÍMSA   v.č. D.1.1.b-06</t>
  </si>
  <si>
    <t>332818852</t>
  </si>
  <si>
    <t xml:space="preserve">P06 - KORDONOVÁ ŘÍMSA
STÁVAJÍCÍ STAV 
-	PŘÍRODNÍ KÁMEN - PRAVDĚPODOBNĚ STŘEDNĚZRNNÝ ŠEDOOKROVÝ PÍSKOVEC
-	ROZMĚR (RŠxDÉLKA) = ~0,5x62 m ≈ 31 m2/
NÁVRH OPRAVY (UPŘESNIT PO ZPŘÍSTUPNĚNÍ Z LEŠENÍ)
-	POVRCH KAMENE BUDE OČIŠTĚN HORKOU PÁROU (100% PLOCH) S DOČIŠTĚNÍM MĚKKÝM SILIKONOVÝM KARTÁČEM
-	FINÁLNÍ HYDROFOBIZACE
</t>
  </si>
  <si>
    <t>118</t>
  </si>
  <si>
    <t>R-9A-A.00-1004</t>
  </si>
  <si>
    <t>P07 - SOKLOVÁ ŘÍMSA        v.č. D.1.1.b-06</t>
  </si>
  <si>
    <t>-1948890790</t>
  </si>
  <si>
    <t xml:space="preserve">P07 - SOKLOVÁ ŘÍMSA 
STÁVAJÍCÍ STAV 
-	PŘÍRODNÍ KÁMEN - PRAVDĚPODOBNĚ STŘEDNĚZRNNÝ ŠEDOOKROVÝ PÍSKOVEC
-	PORUCHY KAMENNÝCH KONSTRUKCÍ, LOKÁLNÍ POTŘÍSNĚNÍ ČERNOU BARVOU NA JIŽNÍM KŘÍDLE OBJEKTU, PÍSKOVEC PROROSTLÝ MECHEM
-	ROZMĚR (RŠxDÉLKA) = ~0,8x83 m ≈ 67 m2/ (100%)
NÁVRH OPRAVY
-	PŘED OČIŠTĚNÍM BUDOU PŘÍPADNÁ ERODOVANÁ MÍSTA LOKÁLNĚ ZPEVNĚNA VHODNÝM ORGANOKŘEMIČITÝM ZPEVŇO- VAČEM KAMENE
-	POVRCH KAMENE BUDE OČIŠTĚN HORKOU PÁROU (100% PLOCH) S DOČIŠTĚNÍM MĚKKÝM SILIKONOVÝM KARTÁČEM
-	NA MÍSTA VĚTŠÍHO ZNEČEŠTĚNÍ A ZNEHODNOCENÍ BARVOU BUDE POUŽITA ČISTÍCÍ PASTA (ODHAD 50%) 
-	NARUŠENÁ MÍSTA KAMENE BUDOU DOPLNĚNA SMĚSÍ UMĚLÉHO KAMENE (PROBARVENÁ MINERÁLNÍ SMĚS) PŘÍSLUŠNÉHO ODSTÍNU DLE OKOLNÍHO KAMENE - BEZ DOTMELOVÁNÍ MÍRNĚ POŠKOZENÝH HRAN A PROFILŮ
-	CELOPLOŠNÁ MÍRA SJEDNOCUJÍCÍ LAZURNÍ RETUŠ PIGMENTY V ČIRÉ VÁPENNÉ VODĚ
-	FINÁLNÍ HYDROFOBIZACE
</t>
  </si>
  <si>
    <t>119</t>
  </si>
  <si>
    <t>R-9A-A.00-1005</t>
  </si>
  <si>
    <t xml:space="preserve">P08/A,C - NADOKENNÍ KAMENNÁ ŘÍMSA OKNA O08A,C </t>
  </si>
  <si>
    <t>533321806</t>
  </si>
  <si>
    <t xml:space="preserve">P08/A,C - NADOKENNÍ KAMENNÁ ŘÍMSA OKNA O08A,C 
STÁVAJÍCÍ STAV 
-	PŘÍRODNÍ KÁMEN - PRAVDĚPODOBNĚ STŘEDNĚZRNNÝ ŠEDOOKROVÝ PÍSKOVEC
-	ROZMĚR (RŠxDÉLKA) = 2x ~0,35x2,2 m ≈ 1,6 m2/ 
NÁVRH OPRAVY (UPŘESNIT PO ZPŘÍSTUPNĚNÍ Z LEŠENÍ)
-	POVRCH KAMENE BUDE OČIŠTĚN HORKOU PÁROU (100% PLOCH) S DOČIŠTĚNÍM MĚKKÝM SILIKONOVÝM KARTÁČEM
-	FINÁLNÍ HYDROFOBIZACE
</t>
  </si>
  <si>
    <t>120</t>
  </si>
  <si>
    <t>R-9A-A.00-1006</t>
  </si>
  <si>
    <t>P08B - NADOKENNÍ KAMENNÁ ŘÍMSA OKNA O08B   v.č. D.1.1.b-06</t>
  </si>
  <si>
    <t>414236779</t>
  </si>
  <si>
    <t xml:space="preserve">P08B - NADOKENNÍ KAMENNÁ ŘÍMSA OKNA O08B 
STÁVAJÍCÍ STAV 
-	PŘÍRODNÍ KÁMEN - PRAVDĚPODOBNĚ STŘEDNĚZRNNÝ ŠEDOOKROVÝ PÍSKOVEC
-	PORUCHY KAMENNÝCH KONSTRUKCÍ, PRASKLINY V MALTĚ 
-	ROZMĚR (RŠxDÉLKA) = ~0,35x2,2 m ≈ 0,8 m2/
POZNÁMKA
-	Z DŮVODU ZACHOVALÉ NÁSTĚNNÉ MALBY SV. VÁCLAVA BUDE ROZHODNUTO NA ZÁKLADĚ BLIŽŠÍ PROHLÍDKY PROJEKTANTEM A ZHOTOVITELEM V RÁMCI AD, ZDA BUDE PŘISTOUPENO K OPRAVĚ
</t>
  </si>
  <si>
    <t>121</t>
  </si>
  <si>
    <t>R-9A-A.00-1007</t>
  </si>
  <si>
    <t>P09/A - KAMENNÁ PARAPETNÍ ŘÍMSA A OZDOBNÝ PRVEK NIKY  v.č. D.1.1.b-06</t>
  </si>
  <si>
    <t>-976334440</t>
  </si>
  <si>
    <t xml:space="preserve">P09/A - KAMENNÁ PARAPETNÍ ŘÍMSA A OZDOBNÝ PRVEK NIKY 
STÁVAJÍCÍ STAV 
-	PŘÍRODNÍ KÁMEN - PRAVDĚPODOBNĚ STŘEDNĚZRNNÝ ŠEDOOKROVÝ PÍSKOVEC
-	PLOCHA 100% ≈ 0,3 m2/, CHYBĚJÍCÍ ČÁST (15%)
-	POTŘÍSNĚNÍ ČERVENOU BARVOU, NARUŠENÁ A CHYBĚJÍCÍ ČÁST PÍSKOVCE
NÁVRH OPRAVY
-	POVRCH KAMENE BUDE OČIŠTĚN HORKOU PÁROU (100% PLOCH) S DOČIŠTĚNÍM MĚKKÝM SILIKONOVÝM KARTÁČEM
-	NA MÍSTA VĚTŠÍHO ZNEČEŠTĚNÍ A ZNEHODNOCENÍ BARVOU BUDE POUŽITA ČISTÍCÍ PASTA (ODHAD 50%) 
-	NARUŠENÁ MÍSTA KAMENE BUDOU DOPLNĚNA PŘÍRODNÍM PÍSKOVCEM S RETUŠÍ PŘÍSLUŠNÉHO ODSTÍNU DLE OKOLNÍHO KAMENE
-	CELOPLOŠNÁ MÍRA SJEDNOCUJÍCÍ LAZURNÍ RETUŠ PIGMENTY V ČIRÉ VÁPENNÉ VODĚ
-	FINÁLNÍ HYDROFOBIZACE
</t>
  </si>
  <si>
    <t>122</t>
  </si>
  <si>
    <t>R-9A-A.00-1008</t>
  </si>
  <si>
    <t>P09/B - KAMENNÁ PARAPETNÍ ŘÍMSA A OZDOBNÝ PRVEK NIKY</t>
  </si>
  <si>
    <t>-1863282848</t>
  </si>
  <si>
    <t xml:space="preserve">P09/B - KAMENNÁ PARAPETNÍ ŘÍMSA A OZDOBNÝ PRVEK NIKY
STÁVAJÍCÍ STAV 
-	PŘÍRODNÍ KÁMEN - PRAVDĚPODOBNĚ STŘEDNĚZRNNÝ ŠEDOOKROVÝ PÍSKOVEC
-	PLOCHA 100% ≈ 0,3 m2/, CHYBĚJÍCÍ ČÁST (10%)
-	NARUŠENÁ A CHYBĚJÍCÍ ČÁST PÍSKOVCE
NÁVRH OPRAVY
-	POVRCH KAMENE BUDE OČIŠTĚN HORKOU PÁROU (100% PLOCH) S DOČIŠTĚNÍM MĚKKÝM SILIKONOVÝM KARTÁČEM
-	NARUŠENÁ MÍSTA KAMENE BUDOU DOPLNĚNA PŘÍRODNÍM PÍSKOVCEM S RETUŠÍ PŘÍSLUŠNÉHO ODSTÍNU DLE OKOLNÍHO KAMENE
-	CELOPLOŠNÁ MÍRA SJEDNOCUJÍCÍ LAZURNÍ RETUŠ PIGMENTY V ČIRÉ VÁPENNÉ VODĚ
-	FINÁLNÍ HYDROFOBIZACE
</t>
  </si>
  <si>
    <t>123</t>
  </si>
  <si>
    <t>R-9A-A.00-1009</t>
  </si>
  <si>
    <t>P10 - KAMENNÁ ŠAMBRÁNA OKNA O01</t>
  </si>
  <si>
    <t>-2021421335</t>
  </si>
  <si>
    <t xml:space="preserve">P10 - KAMENNÁ ŠAMBRÁNA OKNA O01
STÁVAJÍCÍ STAV 
-	PŘÍRODNÍ KÁMEN - PRAVDĚPODOBNĚ STŘEDNĚZRNNÝ ŠEDOOKROVÝ PÍSKOVEC
-	ROZMĚR (RŠxOBVOD) = 7x ~0,6x6,8 m ≈ 29 m2/
NÁVRH OPRAVY
-	POVRCH KAMENE BUDE OČIŠTĚN HORKOU PÁROU (100% PLOCH) S DOČIŠTĚNÍM MĚKKÝM SILIKONOVÝM KARTÁČEM
-	FINÁLNÍ HYDROFOBIZACE
</t>
  </si>
  <si>
    <t>124</t>
  </si>
  <si>
    <t>R-9A-A.00-1010</t>
  </si>
  <si>
    <t>P11 - KAMENNÁ ŠAMBRÁNA OKNA O02</t>
  </si>
  <si>
    <t>-344702118</t>
  </si>
  <si>
    <t>125</t>
  </si>
  <si>
    <t>R-9A-A.00-1011</t>
  </si>
  <si>
    <t>P12 - KAMENNÝ PARAPET OKNA O03</t>
  </si>
  <si>
    <t>76957341</t>
  </si>
  <si>
    <t xml:space="preserve">P12 - KAMENNÝ PARAPET OKNA O03
STÁVAJÍCÍ STAV 
-	PŘÍRODNÍ KÁMEN - PRAVDĚPODOBNĚ STŘEDNĚZRNNÝ ŠEDOOKROVÝ PÍSKOVEC
-	PLOCHA ≈ 3x 0,3 m2/ ≈ 0,9 m2/
NÁVRH OPRAVY
-	POVRCH KAMENE BUDE OČIŠTĚN HORKOU PÁROU (100% PLOCH) S DOČIŠTĚNÍM MĚKKÝM SILIKONOVÝM KARTÁČEM
-	FINÁLNÍ HYDROFOBIZACE
</t>
  </si>
  <si>
    <t>126</t>
  </si>
  <si>
    <t>R-9A-A.00-1012</t>
  </si>
  <si>
    <t>P13 - KAMENNÝ PARAPET OKNA O05</t>
  </si>
  <si>
    <t>-1260315258</t>
  </si>
  <si>
    <t xml:space="preserve">P13 - KAMENNÝ PARAPET OKNA O05
STÁVAJÍCÍ STAV 
-	PŘÍRODNÍ KÁMEN - PRAVDĚPODOBNĚ STŘEDNĚZRNNÝ ŠEDOOKROVÝ PÍSKOVEC
-	PLOCHA ≈ 3x 0,2 m2/ ≈ 0,6 m2/
NÁVRH OPRAVY
-	POVRCH KAMENE BUDE OČIŠTĚN HORKOU PÁROU (100% PLOCH) S DOČIŠTĚNÍM MĚKKÝM SILIKONOVÝM KARTÁČEM
-	FINÁLNÍ HYDROFOBIZACE
</t>
  </si>
  <si>
    <t>127</t>
  </si>
  <si>
    <t>R-9A-A.00-1013</t>
  </si>
  <si>
    <t>P14 - KAMENNÁ ŠAMBRÁNA OKNA O08</t>
  </si>
  <si>
    <t>889659365</t>
  </si>
  <si>
    <t xml:space="preserve">P14 - KAMENNÁ ŠAMBRÁNA OKNA O08
STÁVAJÍCÍ STAV 
-	PŘÍRODNÍ KÁMEN - PRAVDĚPODOBNĚ STŘEDNĚZRNNÝ ŠEDOOKROVÝ PÍSKOVEC
-	ROZMĚR (RŠxOBVOD) = 3x ~0,6x7,0 ≈ 12,6 m2/
NÁVRH OPRAVY
-	POVRCH KAMENE BUDE OČIŠTĚN HORKOU PÁROU (100% PLOCH) S DOČIŠTĚNÍM MĚKKÝM SILIKONOVÝM KARTÁČEM
-	FINÁLNÍ HYDROFOBIZACE
</t>
  </si>
  <si>
    <t>128</t>
  </si>
  <si>
    <t>R-9A-A.00-1014</t>
  </si>
  <si>
    <t>P15 - KAMENNÁ SUPRAFENESTRA A PARAPET OKEN O09</t>
  </si>
  <si>
    <t>565572659</t>
  </si>
  <si>
    <t xml:space="preserve">P15 - KAMENNÁ SUPRAFENESTRA A PARAPET OKEN O09
STÁVAJÍCÍ STAV 
-	PŘÍRODNÍ KÁMEN - PRAVDĚPODOBNĚ STŘEDNĚZRNNÝ ŠEDOOKROVÝ PÍSKOVEC
-	PORUCHY KAMENNÝCH KONSTRUKCÍ, POŠKOZENÁ KAMENNÁ ŘÍMSA 
-	PLOCHA CELKEM ≈ 1,4 m2/ 
NÁVRH OPRAVY
-	PŘED OČIŠTĚNÍM BUDOU PŘÍPADNÁ ERODOVANÁ MÍSTA LOKÁLNĚ ZPEVNĚNA VHODNÝM ORGANOKŘEMIČITÝM ZPEVŇOVAČEM KAMENE
-	POVRCH KAMENE BUDE OČIŠTĚN HORKOU PÁROU (100% PLOCH) S DOČIŠTĚNÍM MĚKKÝM SILIKONOVÝM KARTÁČEM
-	NARUŠENÁ MÍSTA KAMENE (10% PLOCH) BUDOU DOPLNĚNA SMĚSÍ UMĚLÉHO KAMENE (PROBARVENÁ MINERÁLNÍ SMĚS) PŘÍSLUŠNÉHO ODSTÍNU DLE OKOLNÍHO KAMENE - BEZ DOTMELOVÁNÍ MÍRNĚ POŠKOZENÝH HRAN A PROFILŮ
-	CELOPLOŠNÁ MÍRA SJEDNOCUJÍCÍ LAZURNÍ RETUŠ PIGMENTY V ČIRÉ VÁPENNÉ VODĚ
-	FINÁLNÍ HYDROFOBIZACE
</t>
  </si>
  <si>
    <t>129</t>
  </si>
  <si>
    <t>R-9A-A.00-1015</t>
  </si>
  <si>
    <t>P16 - KAMENNÁ SUPRAFENESTRA A PARAPET OKNA O10</t>
  </si>
  <si>
    <t>-1531152671</t>
  </si>
  <si>
    <t xml:space="preserve">P16 - KAMENNÁ SUPRAFENESTRA A PARAPET OKNA O10
STÁVAJÍCÍ STAV 
-	PŘÍRODNÍ KÁMEN - PRAVDĚPODOBNĚ STŘEDNĚZRNNÝ ŠEDOOKROVÝ PÍSKOVEC
-	PLOCHA ≈ 2x 0,6 m2/ ≈ 1,2 m2/
NÁVRH OPRAVY
-	POVRCH KAMENE BUDE OČIŠTĚN HORKOU PÁROU (100% PLOCH) S DOČIŠTĚNÍM MĚKKÝM SILIKONOVÝM KARTÁČEM
-	FINÁLNÍ HYDROFOBIZACE
</t>
  </si>
  <si>
    <t>130</t>
  </si>
  <si>
    <t>R-9A-A.00-1016</t>
  </si>
  <si>
    <t>P17 - KAMENNÁ SUPRAFENESTRA A PARAPET OKNA O11</t>
  </si>
  <si>
    <t>-218695559</t>
  </si>
  <si>
    <t xml:space="preserve">P17 - KAMENNÁ SUPRAFENESTRA A PARAPET OKNA O11
STÁVAJÍCÍ STAV 
-	PŘÍRODNÍ KÁMEN - PRAVDĚPODOBNĚ STŘEDNĚZRNNÝ ŠEDOOKROVÝ PÍSKOVEC
-	PLOCHA ≈ 2x 0,6 m2/ ≈ 1,2 m2/
NÁVRH OPRAVY
-	POVRCH KAMENE BUDE OČIŠTĚN HORKOU PÁROU (100% PLOCH) S DOČIŠTĚNÍM MĚKKÝM SILIKONOVÝM KARTÁČEM
-	FINÁLNÍ HYDROFOBIZACE
</t>
  </si>
  <si>
    <t>131</t>
  </si>
  <si>
    <t>R-9A-A.00-1017</t>
  </si>
  <si>
    <t>P18 - KAMENNÁ ŠAMBRÁNA DVEŘÍ D03</t>
  </si>
  <si>
    <t>1090368369</t>
  </si>
  <si>
    <t xml:space="preserve">P18 - KAMENNÁ ŠAMBRÁNA DVEŘÍ D03
STÁVAJÍCÍ STAV 
-	PŘÍRODNÍ KÁMEN - PRAVDĚPODOBNĚ STŘEDNĚZRNNÝ ŠEDOOKROVÝ PÍSKOVEC
-	DROBNÉ PORUCHY KAMENNÝCH KONSTRUKCÍ, PRASKLINA V ŠÁMBRÁNĚ V HORNÍCH ROZÍCH, POTŘÍSNĚNÍ ČERVENOU BARVOU
-	ROZMĚR (RŠxOBVOD) = ~0,7x7,0 ≈ 4,9 m2/
NÁVRH OPRAVY 
-	POVRCH KAMENE BUDE OČIŠTĚN HORKOU PÁROU (100% PLOCH) S DOČIŠTĚNÍM MĚKKÝM SILIKONOVÝM KARTÁČEM V MÍSTECH VĚTŠÍHO ZNEČIŠTĚNÍ ČISTICÍ PASTOU (30%)
-	NARUŠENÁ MÍSTA KAMENE BUDOU DOPLNĚNA SMĚSÍ UMĚLÉHO KAMENE (PROBARVENÁ MINERÁLNÍ SMĚS) PŘÍSLUŠNÉHO ODSTÍNU DLE OKOLNÍHO KAMENE
-	CELOPLOŠNÁ MÍRA SJEDNOCUJÍCÍ LAZURNÍ RETUŠ PIGMENTY V ČIRÉ VÁPENNÉ VODĚ
-	FINÁLNÍ HYDROFOBIZACE
</t>
  </si>
  <si>
    <t>132</t>
  </si>
  <si>
    <t>R-9A-A.00-1018</t>
  </si>
  <si>
    <t>P19 - KAMENNÁ ŠAMBRÁNA DVEŘÍ D04</t>
  </si>
  <si>
    <t>815715260</t>
  </si>
  <si>
    <t xml:space="preserve">P19 - KAMENNÁ ŠAMBRÁNA DVEŘÍ D04
STÁVAJÍCÍ STAV 
-	PŘÍRODNÍ KÁMEN - PRAVDĚPODOBNĚ STŘEDNĚZRNNÝ ŠEDOOKROVÝ PÍSKOVEC
-	DROBNÉ PORUCHY KAMENNÝCH KONSTRUKCÍ
-	ROZMĚR (RŠxOBVOD) = ~0,6x6,0 ≈ 3,6 m2/
NÁVRH OPRAVY 
-	POVRCH KAMENE BUDE OČIŠTĚN HORKOU PÁROU (100% PLOCH) S DOČIŠTĚNÍM MĚKKÝM SILIKONOVÝM KARTÁČEM
-	NARUŠENÁ MÍSTA KAMENE BUDOU DOPLNĚNA SMĚSÍ UMĚLÉHO KAMENE (PROBARVENÁ MINERÁLNÍ SMĚS) PŘÍSLUŠNÉHO ODSTÍNU DLE OKOLNÍHO KAMENE
-	CELOPLOŠNÁ MÍRA SJEDNOCUJÍCÍ LAZURNÍ RETUŠ PIGMENTY V ČIRÉ VÁPENNÉ VODĚ
-	FINÁLNÍ HYDROFOBIZACE
</t>
  </si>
  <si>
    <t>133</t>
  </si>
  <si>
    <t>R-9A-A.00-1019</t>
  </si>
  <si>
    <t>P20 - KAMENNÝ KRAKOREC</t>
  </si>
  <si>
    <t>751416810</t>
  </si>
  <si>
    <t xml:space="preserve">P20 - KAMENNÝ KRAKOREC
STÁVAJÍCÍ STAV 
-	PŘÍRODNÍ KÁMEN - PRAVDĚPODOBNĚ STŘEDNĚZRNNÝ ŠEDOOKROVÝ PÍSKOVEC
-	ODHAD. PLOCHA ≈ 6x 3 m2/ ≈ 18 m2/
NÁVRH OPRAVY
-	POVRCH KAMENE BUDE OČIŠTĚN HORKOU PÁROU (100% PLOCH) S DOČIŠTĚNÍM MĚKKÝM SILIKONOVÝM KARTÁČEM
-	FINÁLNÍ HYDROFOBIZACE
</t>
  </si>
  <si>
    <t>134</t>
  </si>
  <si>
    <t>R-9A-A.00-1020</t>
  </si>
  <si>
    <t>P21 - KAMENNÝ NÁROŽNÝ PRVEK 1</t>
  </si>
  <si>
    <t>ks</t>
  </si>
  <si>
    <t>-1351595488</t>
  </si>
  <si>
    <t xml:space="preserve">P21 - KAMENNÝ NÁROŽNÝ PRVEK 1
STÁVAJÍCÍ STAV 
-	PŘÍRODNÍ KÁMEN - PRAVDĚPODOBNĚ STŘEDNĚZRNNÝ ŠEDOOKROVÝ PÍSKOVEC
-	2KS
-	PRŮMĚR ~0,5m, VÝŠKA 1,3m
NÁVRH OPRAVY
-	POVRCH KAMENE BUDE OČIŠTĚN HORKOU PÁROU (100% PLOCH) S DOČIŠTĚNÍM MĚKKÝM SILIKONOVÝM KARTÁČEM
-	FINÁLNÍ HYDROFOBIZACE
</t>
  </si>
  <si>
    <t>135</t>
  </si>
  <si>
    <t>R-9A-A.00-1021</t>
  </si>
  <si>
    <t>P22 - KAMENNÝ NÁROŽNÝ PRVEK 2</t>
  </si>
  <si>
    <t>-1580332054</t>
  </si>
  <si>
    <t xml:space="preserve">P22 - KAMENNÝ NÁROŽNÝ PRVEK 2
STÁVAJÍCÍ STAV 
-	PŘÍRODNÍ KÁMEN - PRAVDĚPODOBNĚ STŘEDNĚZRNNÝ ŠEDOOKROVÝ PÍSKOVEC
-	1KS
-	PŘIBLIŽNÝ ROZMĚR 0,3x0,8 m
NÁVRH OPRAVY
-	POVRCH KAMENE BUDE OČIŠTĚN HORKOU PÁROU (100% PLOCH) S DOČIŠTĚNÍM MĚKKÝM SILIKONOVÝM KARTÁČEM
-	FINÁLNÍ HYDROFOBIZACE
</t>
  </si>
  <si>
    <t>136</t>
  </si>
  <si>
    <t>R-9A-A.00-1022</t>
  </si>
  <si>
    <t xml:space="preserve">P23/A - PÍSKOVCOVÝ BLOK PŘED JIŽNÍM VSTUPEM </t>
  </si>
  <si>
    <t>-45007236</t>
  </si>
  <si>
    <t xml:space="preserve">P23/A - PÍSKOVCOVÝ BLOK PŘED JIŽNÍM VSTUPEM 
-	PŘIBLIŽNÝ ROZMĚR 0,4x0,4x0,3 m
-	MNOŽSTVÍ - 2 ks
-	MATERIÁL - pískovec velmi světle okrového odstínu, příslušný odstín bude zvolen dle okolního                 kamene
-	ZPŮSOB OPRAVY - Očištěny od cementového nástřiku, šetrně omyty tlakovou vodou ve 100% ploch. Drobná poškození nebudou dotmelována. Chybějící pískovcové koule budou nově osazeny. Velikost koule odpovídá průměru 20 cm. Koule budou instalovýny přes kovový trn délky ~0,6 m do podstavce, jako je tomu u bloků před hlavním vchodem do objektu. Po doplnění prvků bude provedena hydrofobizace ve 100% ploch.
</t>
  </si>
  <si>
    <t>137</t>
  </si>
  <si>
    <t>R-9A-A.00-1022-K</t>
  </si>
  <si>
    <t>P23/A-K -  PÍSKOVCOVÁ KOULE  prům 200mm   viz D.1.1.B-11</t>
  </si>
  <si>
    <t>-1939632893</t>
  </si>
  <si>
    <t>P23/A-K -  PÍSKOVCOVÁ KOULE  prům 200mm
KOULE BUDE INSTALOVÁNA PŘES KOVOVÝ TRN DÉLKY ~0,6 M DO PODSTAVCE,
HYDROFOBIZACE
viz D.1.1.B-11
 VIZ. BLOK PŘED HLAVNÍM VCHODEM DO OBJEKTU</t>
  </si>
  <si>
    <t>138</t>
  </si>
  <si>
    <t>R-9A-A.00-1024</t>
  </si>
  <si>
    <t>P23/B - PÍSKOVCOVÝ BLOK PŘED HLAVNÍM VSTUPEM</t>
  </si>
  <si>
    <t>-886825117</t>
  </si>
  <si>
    <t>P23/B - PÍSKOVCOVÝ BLOK PŘED HLAVNÍM VSTUPEM
-	PŘÍRODNÍ KÁMEN - PRAVDĚPODOBNĚ STŘEDNĚZRNNÝ ŠEDOOKROVÝ PÍSKOVEC
-	PŘIBLIŽNÝ ROZMĚR 0,4x0,4x0,5 m
-	MNOŽSTVÍ - 2 ks
NÁVRH OPRAVY
-	POVRCH KAMENE BUDE OČIŠTĚN HORKOU PÁROU (100% PLOCH) S DOČIŠTĚNÍM MĚKKÝM SILIKONOVÝM KARTÁČEM A ČISTÍCÍ PASTOU (ODHAD 100% PLOCH)
-	FINÁLNÍ HYDROFOBIZACE</t>
  </si>
  <si>
    <t>139</t>
  </si>
  <si>
    <t>R-9A-A.00-1025</t>
  </si>
  <si>
    <t>P24 - OKAPOVÝ CHODNÍČEK Z PÍSKOVCOVÝCH DESEK</t>
  </si>
  <si>
    <t>-394331683</t>
  </si>
  <si>
    <t xml:space="preserve">P24 - OKAPOVÝ CHODNÍČEK Z PÍSKOVCOVÝCH DESEK
TÁVAJÍCÍ KAMENNÉ PÍSKOVCOVÉ DESKY KOLEM OBJEKTU RŮZNÝCH ROZMĚRŮ, CCA 520x1150 mm, tl. 200 mm BUDOU PO CELÉ PLOŠE PŘELOŽENY - ROZEBRÁNY A ZE SPODNÍ STRANY OČÍSLOVÁNY. DESKY BUDOU OČIŠTĚNY - OMYTY TLAKOVOU VODOU (100% PLOCH). DROBNÁ POŠKOZENÍ NEBUDOU DOTMELOVÁNA. VÝRAZNĚ POŠKOZENÉ ČI JINAK SILNĚ ZDEGRADOVANÉ DESKY BUDOU NAHRAZENY NOVÝMI.   
SKUTEČNÝ ROZSAH NÁHRAD DESEK BUDE UPŘESNĚN NA STAVBĚ. 
JE UVAŽOVÁNO CCA 25% PLOCHY BUDOU KAMENY NAHRAZENY NOVÝMI. NOVĚ DOPLNĚNÉ DESKY BUDOU Z MÍSTNÍHO PÍSKOVCE. BAREVNOST BUDE ODPOVÍDAT STÁVAJÍCÍM PÍSKOVCOVÝM DESKÁM OKAPOVÉHO CHODNÍČKU A BUDE ODSOUHLASENA V RÁMCI AD A SE ZÁSTUPCEM NPÚ NA ZÁKLADĚ DODAVATELEM PŘEDLOŽENÝCH VZORKŮ. ROZMĚR BUDE ODPOVÍDAT NAHRAZENÝM KAMENŮM, CCA 520x1150, tl. 200 mm.  
BUDE PROVEDENA HYDROFOBIZACE VŠECH DESEK (PŮVODNÍCH I NOVĚ OSAZENÝCH) VE 100% ≈ 35,2 m2/.
VČ. ŠTĚRKOVÉHO LOŽE   -   samnost. položka
pozn.:
PŘED OKENNÍM OTVOREM O22A NA SEVERNÍ STRANĚ OBJEKTU SE NACHÁZÍ ANGLICKÝ DVOREK, KTERÝ ZŮSTANE ZACHOVÁN. NA STRANĚ DÁL OD OBJEKTU SE ZDE UMÍSTÍ ODVODŇOVACÍ ŽLAB S LITINOVOU MŘÍŽÍ O ŠÍŘCE 100 MM S ODTOKEM DN110 NA KONCI ŽLABU.  ZBYLÁ PLOCHA DVORKU SE DODLÁŽDÍ PÍSKOVCOVÝMI DESKAMI VE SKLONU 2,5% SMĚREM OD OBJEKTU DO ŽLABU. VIZ. D.1.2.B-01 VÝKOPY
OSAZENÍ PÍSKOVCOVÝCH DESEK BUDE PROVEDENO AŽ PO POKLÁDCE NOVÉ STŘEŠNÍ KRYTINY, PO OPRAVĚ OMÍTEK A HYDROFOBIZACI KAMENNÝCH KONSTRUKCÍ NA FASÁDĚ OBJEKTU. </t>
  </si>
  <si>
    <t>140</t>
  </si>
  <si>
    <t>R-9A-A.00-1025a</t>
  </si>
  <si>
    <t>Nové pískovcové desky dle stáv.formáítu cca 520x1150 tl. do 200mm pro P24 - OKAPOVÝ CHODNÍČEK Z PÍSKOVCOVÝCH DESEK (náhrada za zdegradované)</t>
  </si>
  <si>
    <t>-690622768</t>
  </si>
  <si>
    <t>35,200*0,25</t>
  </si>
  <si>
    <t>141</t>
  </si>
  <si>
    <t>R-9A-A.00-1026</t>
  </si>
  <si>
    <t>P25 - HLAVNÍ SCHODIŠTĚ</t>
  </si>
  <si>
    <t>386753470</t>
  </si>
  <si>
    <t>P25 - HLAVNÍ SCHODIŠTĚ
-	MATERIÁL - ŽULOVÉ STUPNĚ
-	PLOCHA CELKEM ~15 m2/ 
-	NÁVRH OPRAVY - OMYTÍ TLAKOVOU VODOU (100% PLOCH), DROBNÁ POŠKOZENÍ NEBUDOU                 DOTMELOVÁNA</t>
  </si>
  <si>
    <t>142</t>
  </si>
  <si>
    <t>R-9A-A.00-1027</t>
  </si>
  <si>
    <t>P26 - PŘEDLOŽENÝ SCHOD PŘED JIŽNÍM VSTUPEM</t>
  </si>
  <si>
    <t>-1911039262</t>
  </si>
  <si>
    <t xml:space="preserve">P26 - PŘEDLOŽENÝ SCHOD PŘED JIŽNÍM VSTUPEM
-	MATERIÁL - ŽULA
-	ROZMĚR ~ 1,61x0,65x0,19 m2/ 
-	NÁVRH OPRAVY - OMYTÍ TLAKOVOU VODOU (100% PLOCH), DROBNÁ POŠKOZENÍ NEBUDOU                  DOTMELOVÁNA 
PODKLADNÍ VRSTVY V RÁMCI ZEMNÍCH PRACÍ
</t>
  </si>
  <si>
    <t>143</t>
  </si>
  <si>
    <t>R-9A-A.00-1028</t>
  </si>
  <si>
    <t>P27 - KONZOLA PRO SOCHU</t>
  </si>
  <si>
    <t>1185752032</t>
  </si>
  <si>
    <t xml:space="preserve">P27 - KONZOLA PRO SOCHU
STÁVAJÍCÍ STAV 
-	PŘÍRODNÍ KÁMEN - PRAVDĚPODOBNĚ STŘEDNĚZRNNÝ ŠEDOOKROVÝ PÍSKOVEC
-	DROBNÉ PORUCHY KAMENNÝCH KONSTRUKCÍ
-	PLOCHA ≈ 3,5 m2/
NÁVRH OPRAVY 
-	POVRCH KAMENE BUDE OČIŠTĚN HORKOU PÁROU (100% PLOCH) S DOČIŠTĚNÍM MĚKKÝM                 SILIKONOVÝM KARTÁČEM
-	NARUŠENÁ MÍSTA KAMENE BUDOU DOPLNĚNA SMĚSÍ UMĚLÉHO KAMENE (PROBARVENÁ                 MINERÁLNÍ SMĚS) PŘÍSLUŠ. ODSTÍNU DLE OKOLNÍHO
-	FINÁLNÍ HYDROFOBIZACE
POZNÁMKA 
- PRVEK BUDE RESTAUROVÁN AŽ PO DOKONČENÍ OPRAVY OMÍTEK, KAMENNÉ PLOCHY BUDOU BĚHEM OMÍTK. PRACÍ ZAKRYTY FOLIÍ
</t>
  </si>
  <si>
    <t>144</t>
  </si>
  <si>
    <t>R-9A-A.00-1029</t>
  </si>
  <si>
    <t>P28 - KAMENNÝ OBRAZ NA FASÁDĚ OBJEKTU</t>
  </si>
  <si>
    <t>-2076340135</t>
  </si>
  <si>
    <t>P28 - KAMENNÝ OBRAZ NA FASÁDĚ OBJEKTU
STÁVAJÍCÍ STAV 
-	PŘÍRODNÍ KÁMEN - PRAVDĚPODOBNĚ STŘEDNĚZRNNÝ ŠEDOOKROVÝ PÍSKOVEC
-	DROBNÉ PORUCHY KAMENNÝCH KONSTRUKCÍ
-	ROZMĚR ~ 0,8x1,2 m  = ≈ 1 m2/
NÁVRH OPRAVY 
-	POVRCH KAMENE BUDE OČIŠTĚN HORKOU PÁROU (100% PLOCH) S DOČIŠTĚNÍM MĚKKÝM SILIKONOVÝM KARTÁČEM
-	NARUŠENÁ MÍSTA KAMENE BUDOU DOPLNĚNA SMĚSÍ UMĚLÉHO KAMENE (PROBARVENÁ MINERÁLNÍ SMĚS) PŘÍSLUŠNÉHO ODSTÍNU DLE OKOLNÍHO KAMENE
FINÁLNÍ HYDROFOBIZACE</t>
  </si>
  <si>
    <t>145</t>
  </si>
  <si>
    <t>R-9A-A.00-1030</t>
  </si>
  <si>
    <t xml:space="preserve">P29 - KLENÁK POD ARKÝŘEM </t>
  </si>
  <si>
    <t>-972489590</t>
  </si>
  <si>
    <t xml:space="preserve">P29 - KLENÁK POD ARKÝŘEM 
STÁVAJÍCÍ STAV
-	PŘÍRODNÍ KÁMEN - PRAVDĚPODOBNĚ STŘEDNĚZRNNÝ ŠEDOOKROVÝ PÍSKOVEC
-	ODHAD. PLOCHA ≈ 0,2 m2/
NÁVRH OPRAVY
-	POVRCH KAMENE BUDE OČIŠTĚN HORKOU PÁROU (100% PLOCH) S DOČIŠTĚNÍM MĚKKÝM SILIKONOVÝM KARTÁČEM
-	FINÁLNÍ HYDROFOBIZACE
</t>
  </si>
  <si>
    <t>146</t>
  </si>
  <si>
    <t>R-9A-A.00-1031</t>
  </si>
  <si>
    <t>P30 - PÍSKOVCOVÁ KORUNA KOMÍNOVÉHO TĚLESA</t>
  </si>
  <si>
    <t>2053387068</t>
  </si>
  <si>
    <t xml:space="preserve">P30 - PÍSKOVCOVÁ KORUNA KOMÍNOVÉHO TĚLESA  2563/822/400  + 600/600(nižší část)
STÁVAJÍCÍ STAV
-	PŘÍRODNÍ KÁMEN - PRAVDĚPODOBNĚ STŘEDNĚZRNNÝ ŠEDOOKROVÝ PÍSKOVEC
NÁVRH OPRAVY
-	ŠETRNÉ ROZEBRÁNÍ PÍSKOVCOVÝCH BLOKŮ
-	POVRCH KAMENE BUDE OČIŠTĚN HORKOU PÁROU (100% PLOCH) S DOČIŠTĚNÍM MĚKKÝM SILIKONOVÝM KARTÁČEM A ČISTÍCÍ PASTOU (ODHAD 100%) 
-	NARUŠENÁ MÍSTA KAMENE BUDOU DOPLNĚNA PŘÍRODNÍM PÍSKOVCEM S RETUŠÍ PŘÍSLUŠNÉHO ODSTÍNU DLE OKOLNÍHO KAMENE
-	LOKÁLNÍ VYSPRAVENÍ UVOLNĚNÝCH SPÁR MEZI KAMENY BUDE PROVEDENO VÁPENOCEMENTOVOU MALTOU PROBARVENOU VELMI SVĚTLÉHO OKROVÉHO ODSTÍNU
-	CELOPLOŠNÁ MÍRA SJEDNOCUJÍCÍ LAZURNÍ RETUŠ PIGMENTY V ČIRÉ VÁPENNÉ VODĚ
-	FINÁLNÍ HYDROFOBIZACE
-	ZNOVU OSAZENÍ 
POZNÁMKA
-	SANACE KOMÍNOVÉHO TĚLESA, VIZ. D.1.1.a TZ
</t>
  </si>
  <si>
    <t>147</t>
  </si>
  <si>
    <t>R-9A-A.00-1032</t>
  </si>
  <si>
    <t>P31 - NÁROŽÍ S OBLOUČKOVÝM OZDOBNÝM KAMENNÝM PRVKEM</t>
  </si>
  <si>
    <t>-1952056861</t>
  </si>
  <si>
    <t xml:space="preserve">P31 - NÁROŽÍ S OBLOUČKOVÝM OZDOBNÝM KAMENNÝM PRVKEM
STÁVAJÍCÍ STAV
-	PŘÍRODNÍ KÁMEN - PRAVDĚPODOBNĚ STŘEDNĚZRNNÝ ŠEDOOKROVÝ PÍSKOVEC
-	3 KS
-	UMÍSTĚNÍ - 2 KS NA HLAVNÍ VĚŽI NA SV A JV NÁROŽÍ, 1KS NAD KONZOLOU PRO SOCHU NA                JZ NÁROŽÍ BUDOVY
-	ODHAD. PLOCHA CELKEM ≈ 3x0,5 ≈ 1,5 m2/
NÁVRH OPRAVY
-	POVRCH KAMENE BUDE OČIŠTĚN HORKOU PÁROU (100% PLOCH) S DOČIŠTĚNÍM MĚKKÝM                 SILIKONOVÝM KARTÁČEM
-	FINÁLNÍ HYDROFOBIZACE
</t>
  </si>
  <si>
    <t>148</t>
  </si>
  <si>
    <t>R-9A-A.00-1033</t>
  </si>
  <si>
    <t xml:space="preserve">P32 - KAMENNÉ KONZOLY NA SEVERNÍM PRŮČELÍ  </t>
  </si>
  <si>
    <t>-1974731580</t>
  </si>
  <si>
    <t xml:space="preserve">P32 - KAMENNÉ KONZOLY NA SEVERNÍM PRŮČELÍ  
STÁVAJÍCÍ STAV
-	PŘÍRODNÍ KÁMEN - PRAVDĚPODOBNĚ STŘEDNĚZRNNÝ ŠEDOOKROVÝ PÍSKOVEC
-	7 KS
-	ROZMĚR ~0,22x0,18x0,20 m 
-	PLOCHA CELKEM +10% ≈ 7x0,23 ≈ 1,6 m2/
NÁVRH OPRAVY
-	POVRCH KAMENE BUDE OČIŠTĚN HORKOU PÁROU (100% PLOCH) S DOČIŠTĚNÍM MĚKKÝM                 SILIKONOVÝM KARTÁČEM
-	FINÁLNÍ HYDROFOBIZACE
</t>
  </si>
  <si>
    <t>149</t>
  </si>
  <si>
    <t>R-9A-A.00-1040</t>
  </si>
  <si>
    <t>Očištění pískovcového zdiva od červené barvy nedestruktivním způsobem</t>
  </si>
  <si>
    <t>1520556373</t>
  </si>
  <si>
    <t>150</t>
  </si>
  <si>
    <t>R-9A-A.00-1041</t>
  </si>
  <si>
    <t>ANGLICKÝ DVOREK - 260x670x240-310 : šetrná demontáž před prováděním zemních prací, zpětná montáž po provedení zhutněného zásypu kolem objektu</t>
  </si>
  <si>
    <t>667516866</t>
  </si>
  <si>
    <t xml:space="preserve">ANGLICKÝ DVOREK - 260x670x240-310 : šetrná demontáž před prováděním zemních prací, zpětná montáž po provedení zhutněného zásypu kolem objektu
pískovcové bloky očistit kartáčem, popř. doplnit; hydrofobizace </t>
  </si>
  <si>
    <t>PSV</t>
  </si>
  <si>
    <t>Práce a dodávky PSV</t>
  </si>
  <si>
    <t>711</t>
  </si>
  <si>
    <t>Izolace proti vodě, vlhkosti a plynům</t>
  </si>
  <si>
    <t>151</t>
  </si>
  <si>
    <t>711161120</t>
  </si>
  <si>
    <t>Izolace proti zemní vlhkosti nopovou fólií vodorovná, nopek v 80,0 mm, tl do 2,0 mm</t>
  </si>
  <si>
    <t>-359330309</t>
  </si>
  <si>
    <t>Izolace proti zemní vlhkosti a beztlakové vodě nopovými fóliemi na ploše vodorovné V vrstva ochranná, odvětrávací a drenážní výška nopku 80,0 mm, tl. fólie do 2,0 mm</t>
  </si>
  <si>
    <t>https://podminky.urs.cz/item/CS_URS_2023_02/711161120</t>
  </si>
  <si>
    <t>129,75</t>
  </si>
  <si>
    <t>152</t>
  </si>
  <si>
    <t>998711102</t>
  </si>
  <si>
    <t>Přesun hmot tonážní pro izolace proti vodě, vlhkosti a plynům v objektech v přes 6 do 12 m</t>
  </si>
  <si>
    <t>-1652581373</t>
  </si>
  <si>
    <t>Přesun hmot pro izolace proti vodě, vlhkosti a plynům stanovený z hmotnosti přesunovaného materiálu vodorovná dopravní vzdálenost do 50 m v objektech výšky přes 6 do 12 m</t>
  </si>
  <si>
    <t>https://podminky.urs.cz/item/CS_URS_2023_02/998711102</t>
  </si>
  <si>
    <t>712</t>
  </si>
  <si>
    <t>Povlakové krytiny</t>
  </si>
  <si>
    <t>153</t>
  </si>
  <si>
    <t>712631801</t>
  </si>
  <si>
    <t>Odstranění povlakové krytiny střech přes 30° z pásů uložených na sucho AIP nebo NAIP</t>
  </si>
  <si>
    <t>-62708977</t>
  </si>
  <si>
    <t>Odstranění povlakové krytiny střech šikmých přes 30° z pásů uložených na sucho AIP nebo NAIP</t>
  </si>
  <si>
    <t>https://podminky.urs.cz/item/CS_URS_2023_02/712631801</t>
  </si>
  <si>
    <t>154</t>
  </si>
  <si>
    <t>998712202</t>
  </si>
  <si>
    <t>Přesun hmot procentní pro krytiny povlakové v objektech v přes 6 do 12 m</t>
  </si>
  <si>
    <t>%</t>
  </si>
  <si>
    <t>124390128</t>
  </si>
  <si>
    <t>Přesun hmot pro povlakové krytiny stanovený procentní sazbou (%) z ceny vodorovná dopravní vzdálenost do 50 m v objektech výšky přes 6 do 12 m</t>
  </si>
  <si>
    <t>https://podminky.urs.cz/item/CS_URS_2023_01/998712202</t>
  </si>
  <si>
    <t>155</t>
  </si>
  <si>
    <t>R-712-A.00-1001</t>
  </si>
  <si>
    <t>D+M   PODLAHA LODŽIE VE 2NP+ ARKÝŘ  kompletní souvrství  viz plný popis</t>
  </si>
  <si>
    <t>556538511</t>
  </si>
  <si>
    <t xml:space="preserve">D+M   PODLAHA LODŽIE VE 2NP+ARKÝŘ
-	1KOMPONENTNÍ, TEKUTÝ VRCHNÍ NÁTĚR, BEZESPARÝ, VYSOCÉ ELASTICKÝ, NA BÁZI  POLYURETANU - V 1 NEBO 2 VRSTVÁCH 
-	NETKANÁ VÝZTUŽNÁ ROHOŽ ZE SKELNÝCH VLÁKEN PRO SYSTÉMY TEKUTÝCH  HYDROIZOLACÍ
-	1KOMPONENTNÍ, TEKUTÝ HYDROIZOLAČNÍ ZÁKLADNÍ NÁTĚR, BEZESPARÝ, VYSOCÉ  ELASTICKÝ, NA BÁZI POLYURETANU - V JEDNÉ VSTVĚ, PRO KOVOVÉ PODKLADY
-	2KOMPONENTNÍ, ATIKOROZNÍ PRIMER NA BÁZI EPOXIDU PRO ODHALNÉ KOVOVÉ  PODKLADY 
-	STÁVAJÍCÍ MĚDĚNÁ KRYTINA BEZ FALCŮ
                VL. DŘEVĚNÁ KONSTRUKCE PODLAHY 
PRÁCE OBSAŽENÉ V POLOŽCE
-	NEJPRVE DOJDE K ODŘÍZNUTÍ FALCŮ STÁVAJÍCÍ MĚDĚNÉ KRYTINY. ROZKRYTÍ PLECHŮ, POSOUZENÍ STAVU DŘEVĚNÝCH PRVKŮ A STÁVAJÍCÍ SKLADBY PODLAHY. V PŘÍPADĚ POŠKOZENÍ BUDOU NAPADENÉ NEVYHOVUJÍCÍ ČÁSTI ODSTRANĚNY. PŘED JEJICH VÝMĚNOU BUDE PROVEDENO PODROBNÉ ZAMĚŘENÍ PRVKŮ PRO VÝROBU NOVÝCH.
-	BUDOU OBNOVENA PŮVODNÍ MÍSTA ODTOKŮ DEŠŤOVÉ VODY (VIZ. SCHÉMA) A OSAZENÍ MĚDĚNÝCH TVAROVEK - K28
-	NA STÁVAJÍCÍ MĚDĚNÉ PLECHY BUDE KLADENA NOVÁ VSTVA PODLAHY   
-	V MÍSTECH PŘECHODU MEZI SVISLÝMI A VODOROVNÝMI PLOCHAMI, V DILATAČNÍCH SPÁRÁCH, NA SPÁRÁCH PO ORŘÍZNUTÍ FALCŮ, V MÍSTECH KOLEM DEŠŤOVÝCH SVODŮ, KOLEM HROMOSVODU A V DETAILECH BUDE APLIKOVANÁ SYSTÉMOVÁ ELASTICKÁ TĚSNÍCÍ PÁSKA (MŘÍŽKOVANÉ TKANÉ OKRAJE, ELASTICKÁ ZÓNA UPROSTŘED ŠÍŘKY), VODONEPROPUSTNÁ, ŠÍŘE 120 mm, ODHAD. DÉLKA 93 m
-	NOVĚ APLIKOVANÉ VRSTVY NÁTĚRŮ BUDOU VYTAŽENY I DO MĚDĚÝCH ODTOKŮ VODY K28
VYTAŽENÍ 15 CM NA OKOLNÍ SVISLÉ KONTRUKCE
PŘEDPOKLAD CCA 50% VÝMĚNA DŘEVĚNÝCH PRVKŮ- BOROVICE
</t>
  </si>
  <si>
    <t>37*1,2</t>
  </si>
  <si>
    <t>Mezisoučet lodžie 2.NP</t>
  </si>
  <si>
    <t>2,7*1,2</t>
  </si>
  <si>
    <t>Mezisoučet podlaha arkýř</t>
  </si>
  <si>
    <t>741</t>
  </si>
  <si>
    <t>Elektroinstalace - silnoproud</t>
  </si>
  <si>
    <t>156</t>
  </si>
  <si>
    <t>R-741-A.00-1001</t>
  </si>
  <si>
    <t>D+M Kabelová chránička ohebná flexibilní   prům. 50</t>
  </si>
  <si>
    <t>1692772309</t>
  </si>
  <si>
    <t>157</t>
  </si>
  <si>
    <t>R-741-A.00-1005</t>
  </si>
  <si>
    <t>Demontáž venkovních svítidel</t>
  </si>
  <si>
    <t>228630706</t>
  </si>
  <si>
    <t>158</t>
  </si>
  <si>
    <t>R-741-A.00-1006</t>
  </si>
  <si>
    <t>D+M nástěnných svítidel viz TZ</t>
  </si>
  <si>
    <t>-1909471109</t>
  </si>
  <si>
    <t>762</t>
  </si>
  <si>
    <t>Konstrukce tesařské</t>
  </si>
  <si>
    <t>264</t>
  </si>
  <si>
    <t>762081150</t>
  </si>
  <si>
    <t>Hoblování hraněného řeziva ve staveništní dílně</t>
  </si>
  <si>
    <t>1121371647</t>
  </si>
  <si>
    <t>Hoblování hraněného řeziva přímo na staveništi ve staveništní dílně</t>
  </si>
  <si>
    <t>https://podminky.urs.cz/item/CS_URS_2023_02/762081150</t>
  </si>
  <si>
    <t>159</t>
  </si>
  <si>
    <t>762083111</t>
  </si>
  <si>
    <t xml:space="preserve"> Impregnace řeziva proti dřevokaznému hmyzu a houbám máčením třída ohrožení 1 a 2</t>
  </si>
  <si>
    <t>1832203876</t>
  </si>
  <si>
    <t>Impregnace řeziva máčením proti dřevokaznému hmyzu a houbám, třída ohrožení 1 a 2 (dřevo v interiéru)</t>
  </si>
  <si>
    <t>https://podminky.urs.cz/item/CS_URS_2023_02/762083111</t>
  </si>
  <si>
    <t>24,465+1,196</t>
  </si>
  <si>
    <t>Mezisoučet nové konstrukce střechy</t>
  </si>
  <si>
    <t>160</t>
  </si>
  <si>
    <t>762131124</t>
  </si>
  <si>
    <t>Montáž bednění stěn z hrubých prken tl do 32 mm na sraz</t>
  </si>
  <si>
    <t>156117254</t>
  </si>
  <si>
    <t>Montáž bednění stěn z hrubých prken tl. do 32 mm na sraz</t>
  </si>
  <si>
    <t>https://podminky.urs.cz/item/CS_URS_2023_02/762131124</t>
  </si>
  <si>
    <t>161</t>
  </si>
  <si>
    <t>60511116</t>
  </si>
  <si>
    <t>řezivo jehličnaté  borovice š přes 170mm tl. do 26 mm do dl. 4 m</t>
  </si>
  <si>
    <t>1344220186</t>
  </si>
  <si>
    <t>162</t>
  </si>
  <si>
    <t>762331921</t>
  </si>
  <si>
    <t>Vyřezání části střešní vazby průřezové pl řeziva přes 120 do 224 cm2 dl do 3 m</t>
  </si>
  <si>
    <t>648069676</t>
  </si>
  <si>
    <t>Vyřezání části střešní vazby vázané konstrukce krovů průřezové plochy řeziva přes 120 do 224 cm2, délky vyřezané části krovového prvku do 3 m</t>
  </si>
  <si>
    <t>https://podminky.urs.cz/item/CS_URS_2023_02/762331921</t>
  </si>
  <si>
    <t>1*1</t>
  </si>
  <si>
    <t>3,5*3</t>
  </si>
  <si>
    <t>Mezisoučet 130/150     K2</t>
  </si>
  <si>
    <t>1*2</t>
  </si>
  <si>
    <t>3,5*1</t>
  </si>
  <si>
    <t>Mezisoučet 120/170     K5</t>
  </si>
  <si>
    <t>Mezisoučet 130/*160  K7</t>
  </si>
  <si>
    <t>1*3</t>
  </si>
  <si>
    <t>Mezisoučet 120/150  K8; K10</t>
  </si>
  <si>
    <t>1*1+1*1</t>
  </si>
  <si>
    <t>3,7*2</t>
  </si>
  <si>
    <t>Mezisoučet 120/130  K11; K13; K15</t>
  </si>
  <si>
    <t>2,4</t>
  </si>
  <si>
    <t>Mezisoučet 140/140          V3</t>
  </si>
  <si>
    <t>0,6*2</t>
  </si>
  <si>
    <t>Mezisoučet 130/130         P2</t>
  </si>
  <si>
    <t>163</t>
  </si>
  <si>
    <t>762331922</t>
  </si>
  <si>
    <t>Vyřezání části střešní vazby průřezové pl řeziva přes 120 do 224 cm2 dl přes 3 do 5 m</t>
  </si>
  <si>
    <t>918712716</t>
  </si>
  <si>
    <t>Vyřezání části střešní vazby vázané konstrukce krovů průřezové plochy řeziva přes 120 do 224 cm2, délky vyřezané části krovového prvku přes 3 do 5 m</t>
  </si>
  <si>
    <t>https://podminky.urs.cz/item/CS_URS_2023_02/762331922</t>
  </si>
  <si>
    <t>3,6*1</t>
  </si>
  <si>
    <t>Mezisoučet   140/140      V3</t>
  </si>
  <si>
    <t>164</t>
  </si>
  <si>
    <t>762331923</t>
  </si>
  <si>
    <t>Vyřezání části střešní vazby průřezové pl řeziva přes 120 do 224 cm2 dl přes 5 do 8 m</t>
  </si>
  <si>
    <t>-203699726</t>
  </si>
  <si>
    <t>Vyřezání části střešní vazby vázané konstrukce krovů průřezové plochy řeziva přes 120 do 224 cm2, délky vyřezané části krovového prvku přes 5 do 8 m</t>
  </si>
  <si>
    <t>https://podminky.urs.cz/item/CS_URS_2023_02/762331923</t>
  </si>
  <si>
    <t>5,1*1</t>
  </si>
  <si>
    <t>6,2*1</t>
  </si>
  <si>
    <t>6,5*1</t>
  </si>
  <si>
    <t>7,2*2</t>
  </si>
  <si>
    <t>Mezisoučet  140/140   V3</t>
  </si>
  <si>
    <t>6,7*1</t>
  </si>
  <si>
    <t>Mezisoučet  130/130    P2</t>
  </si>
  <si>
    <t>165</t>
  </si>
  <si>
    <t>762331924</t>
  </si>
  <si>
    <t>Vyřezání části střešní vazby průřezové pl řeziva přes 120 do 224 cm2 dl přes 8 m</t>
  </si>
  <si>
    <t>-1330716326</t>
  </si>
  <si>
    <t>Vyřezání části střešní vazby vázané konstrukce krovů průřezové plochy řeziva přes 120 do 224 cm2, délky vyřezané části krovového prvku přes 8 m</t>
  </si>
  <si>
    <t>https://podminky.urs.cz/item/CS_URS_2023_02/762331924</t>
  </si>
  <si>
    <t>9,5*2</t>
  </si>
  <si>
    <t>10,5*2</t>
  </si>
  <si>
    <t>Mezisoučet  130/170    KÚ</t>
  </si>
  <si>
    <t>166</t>
  </si>
  <si>
    <t>762331931</t>
  </si>
  <si>
    <t>Vyřezání části střešní vazby průřezové pl řeziva přes 224 do 288 cm2 dl do 3 m</t>
  </si>
  <si>
    <t>-2086184482</t>
  </si>
  <si>
    <t>Vyřezání části střešní vazby vázané konstrukce krovů průřezové plochy řeziva přes 224 do 288 cm2, délky vyřezané části krovového prvku do 3 m</t>
  </si>
  <si>
    <t>https://podminky.urs.cz/item/CS_URS_2023_02/762331931</t>
  </si>
  <si>
    <t>1*6</t>
  </si>
  <si>
    <t>Mezisoučet  130/180    K6</t>
  </si>
  <si>
    <t>0,8*1</t>
  </si>
  <si>
    <t>Mezisoučet  150/160   V4</t>
  </si>
  <si>
    <t>6,1*1+8,1*1</t>
  </si>
  <si>
    <t>Mezisoučet   160/160   V5</t>
  </si>
  <si>
    <t>167</t>
  </si>
  <si>
    <t>762331951</t>
  </si>
  <si>
    <t>Vyřezání části střešní vazby průřezové pl řeziva přes 450 cm2 dl do 3 m</t>
  </si>
  <si>
    <t>823900559</t>
  </si>
  <si>
    <t>Vyřezání části střešní vazby vázané konstrukce krovů průřezové plochy řeziva přes 450 cm2, délky vyřezané části krovového prvku do 3 m</t>
  </si>
  <si>
    <t>https://podminky.urs.cz/item/CS_URS_2023_02/762331951</t>
  </si>
  <si>
    <t>1,6*10</t>
  </si>
  <si>
    <t>Mezisoučet 200/250    T16</t>
  </si>
  <si>
    <t>1,5*6</t>
  </si>
  <si>
    <t>Mezisoučet  200/250   T17</t>
  </si>
  <si>
    <t>1,3*10</t>
  </si>
  <si>
    <t>Mezisoučet  200/250   T18</t>
  </si>
  <si>
    <t>168</t>
  </si>
  <si>
    <t>762331954</t>
  </si>
  <si>
    <t>Vyřezání části střešní vazby průřezové pl řeziva přes 450 cm2 dl přes 8 m</t>
  </si>
  <si>
    <t>1577126798</t>
  </si>
  <si>
    <t>Vyřezání části střešní vazby vázané konstrukce krovů průřezové plochy řeziva přes 450 cm2, délky vyřezané části krovového prvku přes 8 m</t>
  </si>
  <si>
    <t>https://podminky.urs.cz/item/CS_URS_2023_02/762331954</t>
  </si>
  <si>
    <t>9,2*4</t>
  </si>
  <si>
    <t>Mezisoučet  200/250    ST1</t>
  </si>
  <si>
    <t>2,4*3</t>
  </si>
  <si>
    <t>Mezisoučet 200/300   ST2</t>
  </si>
  <si>
    <t xml:space="preserve">Součet </t>
  </si>
  <si>
    <t>169</t>
  </si>
  <si>
    <t>762332922</t>
  </si>
  <si>
    <t>Doplnění části střešní vazby hranoly průřezové pl přes 120 do 224 cm2 včetně materiálu BOROVICE</t>
  </si>
  <si>
    <t>-1707664466</t>
  </si>
  <si>
    <t>Doplnění střešní vazby řezivem-BOROVICE  (materiál v ceně) průřezové plochy přes 120 do 224 cm2 -</t>
  </si>
  <si>
    <t>https://podminky.urs.cz/item/CS_URS_2023_02/762332922</t>
  </si>
  <si>
    <t>3,6</t>
  </si>
  <si>
    <t>38,9</t>
  </si>
  <si>
    <t>170</t>
  </si>
  <si>
    <t>762332923</t>
  </si>
  <si>
    <t>Doplnění části střešní vazby hranoly průřezové pl přes 224 do 288 cm2 včetně materiálu borovice</t>
  </si>
  <si>
    <t>406755883</t>
  </si>
  <si>
    <t>Doplnění střešní vazby řezivem borovice (materiál v ceně) průřezové plochy přes 224 do 288 cm2</t>
  </si>
  <si>
    <t>https://podminky.urs.cz/item/CS_URS_2023_02/762332923</t>
  </si>
  <si>
    <t>171</t>
  </si>
  <si>
    <t>762341210</t>
  </si>
  <si>
    <t>Montáž bednění střech rovných a šikmých sklonu do 60° z hrubých prken na sraz tl do 32 mm</t>
  </si>
  <si>
    <t>-683789574</t>
  </si>
  <si>
    <t>Montáž bednění střech rovných a šikmých sklonu do 60° s vyřezáním otvorů z prken hrubých na sraz tl. do 32 mm</t>
  </si>
  <si>
    <t>https://podminky.urs.cz/item/CS_URS_2023_02/762341210</t>
  </si>
  <si>
    <t>250</t>
  </si>
  <si>
    <t>Mezisoučet výměna stávajícího  tl.2,6mm</t>
  </si>
  <si>
    <t>700</t>
  </si>
  <si>
    <t>Mezisoučet  nové tl.2,4mm  š. 80-120mm</t>
  </si>
  <si>
    <t>172</t>
  </si>
  <si>
    <t>762332925</t>
  </si>
  <si>
    <t>Doplnění části střešní vazby hranoly průřezové pl přes 450 do 600 cm2 včetně materiálu borovice</t>
  </si>
  <si>
    <t>672295601</t>
  </si>
  <si>
    <t>Doplnění střešní vazby řezivem borovice (materiál v ceně) průřezové plochy přes 450 do 600 cm2</t>
  </si>
  <si>
    <t>https://podminky.urs.cz/item/CS_URS_2023_02/762332925</t>
  </si>
  <si>
    <t>173</t>
  </si>
  <si>
    <t>60515111</t>
  </si>
  <si>
    <t>řezivo jehličnaté boční prkno 30mm - borovice</t>
  </si>
  <si>
    <t>228036431</t>
  </si>
  <si>
    <t>250*0,026*1,05</t>
  </si>
  <si>
    <t>700*0,024*1,05</t>
  </si>
  <si>
    <t>175</t>
  </si>
  <si>
    <t>762342216</t>
  </si>
  <si>
    <t>Montáž laťování na střechách jednoduchých sklonu do 60° osové vzdálenosti přes 360 do 600 mm</t>
  </si>
  <si>
    <t>-1365440881</t>
  </si>
  <si>
    <t>Montáž laťování střech jednoduchých sklonu do 60° při osové vzdálenosti latí přes 360 do 600 mm</t>
  </si>
  <si>
    <t>https://podminky.urs.cz/item/CS_URS_2023_02/762342216</t>
  </si>
  <si>
    <t>475</t>
  </si>
  <si>
    <t>Mezisoučet kontralatě</t>
  </si>
  <si>
    <t>Mezisoučet latě</t>
  </si>
  <si>
    <t>176</t>
  </si>
  <si>
    <t>60514101</t>
  </si>
  <si>
    <t>řezivo jehličnaté lať 10-25cm2 - borovice</t>
  </si>
  <si>
    <t>-1888579031</t>
  </si>
  <si>
    <t>475*0,04*0,06</t>
  </si>
  <si>
    <t>35*0,04*0,04</t>
  </si>
  <si>
    <t>279</t>
  </si>
  <si>
    <t>762342812</t>
  </si>
  <si>
    <t>Demontáž laťování střech z latí osové vzdálenosti do 0,50 m</t>
  </si>
  <si>
    <t>1461073309</t>
  </si>
  <si>
    <t>Demontáž bednění a laťování laťování střech sklonu do 60° se všemi nadstřešními konstrukcemi, z latí průřezové plochy do 25 cm2 při osové vzdálenosti přes 0,22 do 0,50 m</t>
  </si>
  <si>
    <t>https://podminky.urs.cz/item/CS_URS_2023_02/762342812</t>
  </si>
  <si>
    <t>177</t>
  </si>
  <si>
    <t>762395000</t>
  </si>
  <si>
    <t>Spojovací prostředky krovů, bednění, laťování, nadstřešních konstrukcí</t>
  </si>
  <si>
    <t>1309801936</t>
  </si>
  <si>
    <t>Spojovací prostředky krovů, bednění a laťování, nadstřešních konstrukcí svory, prkna, hřebíky, pásová ocel, vruty</t>
  </si>
  <si>
    <t>https://podminky.urs.cz/item/CS_URS_2023_02/762395000</t>
  </si>
  <si>
    <t>178</t>
  </si>
  <si>
    <t>762495000</t>
  </si>
  <si>
    <t>Spojovací prostředky pro montáž olištování, obložení stropů, střešních podhledů a stěn</t>
  </si>
  <si>
    <t>-2121621886</t>
  </si>
  <si>
    <t>Spojovací prostředky olištování spár, obložení stropů, střešních podhledů a stěn hřebíky, vruty</t>
  </si>
  <si>
    <t>https://podminky.urs.cz/item/CS_URS_2023_02/762495000</t>
  </si>
  <si>
    <t>179</t>
  </si>
  <si>
    <t>998762202</t>
  </si>
  <si>
    <t>Přesun hmot procentní pro kce tesařské v objektech v přes 6 do 12 m</t>
  </si>
  <si>
    <t>470859639</t>
  </si>
  <si>
    <t>Přesun hmot pro konstrukce tesařské stanovený procentní sazbou (%) z ceny vodorovná dopravní vzdálenost do 50 m v objektech výšky přes 6 do 12 m</t>
  </si>
  <si>
    <t>https://podminky.urs.cz/item/CS_URS_2023_02/998762202</t>
  </si>
  <si>
    <t>180</t>
  </si>
  <si>
    <t>R-762-A.00-1001</t>
  </si>
  <si>
    <t>D+M protézování konstr. krovu do průřezu 260cm2   lepení + dřevěné kolíky viz v.č.</t>
  </si>
  <si>
    <t>-813163590</t>
  </si>
  <si>
    <t>D+M protézování konstr. krovu do průřezu 260cm2
lepení + dřevěné kolíky viz v.č.
předpoklad</t>
  </si>
  <si>
    <t>43+20</t>
  </si>
  <si>
    <t>181</t>
  </si>
  <si>
    <t>R-762-A.00-1002</t>
  </si>
  <si>
    <t>D+M protézování konstr. krovu (borovice) do průřezu 500cm2   lepení + dřevěné kolíky viz v.č. D.1.2.4.-05</t>
  </si>
  <si>
    <t>1202080500</t>
  </si>
  <si>
    <t xml:space="preserve">D+M protézování konstr. krovu do průřezu 500cm2   lepení + dřevěné kolíky viz v.č. D.1.2.4.-05
borovice
</t>
  </si>
  <si>
    <t>182</t>
  </si>
  <si>
    <t>R-762-A.00-1003</t>
  </si>
  <si>
    <t>D+M řezivo, trámy, prkna - borovice</t>
  </si>
  <si>
    <t>-1123024593</t>
  </si>
  <si>
    <t>183</t>
  </si>
  <si>
    <t>R-762-A.00-3001</t>
  </si>
  <si>
    <t>Příplatek za profilace pohledových dřevěných prvků (ozdobná prkna, hranoly.... )</t>
  </si>
  <si>
    <t>-1645257343</t>
  </si>
  <si>
    <t>Příplatek za profilace pohledových dřevěných prvků (ozdobná prkna, hranoly)</t>
  </si>
  <si>
    <t>184</t>
  </si>
  <si>
    <t>R-762-A.00-4001</t>
  </si>
  <si>
    <t>Podchycení, heverování kce krovu</t>
  </si>
  <si>
    <t>367181398</t>
  </si>
  <si>
    <t>764</t>
  </si>
  <si>
    <t>Konstrukce klempířské - měď</t>
  </si>
  <si>
    <t>185</t>
  </si>
  <si>
    <t>764001821</t>
  </si>
  <si>
    <t xml:space="preserve">Demontáž krytiny ze svitků nebo tabulí do suti </t>
  </si>
  <si>
    <t>-172486377</t>
  </si>
  <si>
    <t>https://podminky.urs.cz/item/CS_URS_2023_02/764001821</t>
  </si>
  <si>
    <t>685</t>
  </si>
  <si>
    <t>278</t>
  </si>
  <si>
    <t>764031413.1</t>
  </si>
  <si>
    <t>Podkladní plech z Cu plechu rš 250 mm  tl. 0,8mm</t>
  </si>
  <si>
    <t>531821564</t>
  </si>
  <si>
    <t>Podkladní plech z měděného plechu rš 250 mm</t>
  </si>
  <si>
    <t>2,2</t>
  </si>
  <si>
    <t>Mezisoučetk11</t>
  </si>
  <si>
    <t>29,4</t>
  </si>
  <si>
    <t>Mezisoučet K19</t>
  </si>
  <si>
    <t>Mezisoučet K 21</t>
  </si>
  <si>
    <t>Mezisoučet K 22</t>
  </si>
  <si>
    <t>13,3</t>
  </si>
  <si>
    <t>Mezisoučet K23</t>
  </si>
  <si>
    <t>2,3</t>
  </si>
  <si>
    <t>Mezisoučet K 24</t>
  </si>
  <si>
    <t>5,6</t>
  </si>
  <si>
    <t>Mezisoučet K 25</t>
  </si>
  <si>
    <t>Mezisoučet K 26</t>
  </si>
  <si>
    <t>275</t>
  </si>
  <si>
    <t>764232434.01</t>
  </si>
  <si>
    <t>K1.01 - Okapnice pod DHV u hlavní věže   viz plný popis</t>
  </si>
  <si>
    <t>-790822232</t>
  </si>
  <si>
    <t xml:space="preserve">K1 - Okapnice pod DHV u hlavní věže
OKAPNÍ PLECH U STŘEŠNÍHO ODVODŇOVACÍHO ŽLABU, včetně kotvení a příponek
MATERIÁL - MĚĎ (Cu 99,5, tl. 0,55 mm, např. meď Povrly)
ROZVINUTÁ ŠÍŘKA (mm) - 330
DÉLKA ±0,10/kus = ∑ 42,9 m 
</t>
  </si>
  <si>
    <t>276</t>
  </si>
  <si>
    <t>764232434.02</t>
  </si>
  <si>
    <t>K1.02 - Okapnice pod DHV  polovalba   viz plný popis</t>
  </si>
  <si>
    <t>-1241805150</t>
  </si>
  <si>
    <t xml:space="preserve">K1 - Okapnice pod DHV polovalba
OKAPNÍ PLECH U STŘEŠNÍHO ODVODŇOVACÍHO ŽLABU, včetně kotvení a příponek
MATERIÁL - MĚĎ (Cu 99,5, tl. 0,55 mm, např. meď Povrly)
ROZVINUTÁ ŠÍŘKA (mm) - 330
DÉLKA ±0,10/kus = ∑ 42,9 m 
</t>
  </si>
  <si>
    <t>277</t>
  </si>
  <si>
    <t>764232434.1</t>
  </si>
  <si>
    <t>Oplechování rovné okapové hrany z Cu plechu rš 330 mm (při podokapních žlabech)</t>
  </si>
  <si>
    <t>-1776838571</t>
  </si>
  <si>
    <t>https://podminky.urs.cz/item/CS_URS_2023_02/764232434.1</t>
  </si>
  <si>
    <t>269</t>
  </si>
  <si>
    <t>764503106</t>
  </si>
  <si>
    <t>Montáž háku nadokapního (nástřešního ) žlabu</t>
  </si>
  <si>
    <t>kus</t>
  </si>
  <si>
    <t>1580115895</t>
  </si>
  <si>
    <t>Montáž žlabu nadokapního (nástřešního) oblého tvaru háku</t>
  </si>
  <si>
    <t>https://podminky.urs.cz/item/CS_URS_2023_02/764503106</t>
  </si>
  <si>
    <t>270</t>
  </si>
  <si>
    <t>55344778</t>
  </si>
  <si>
    <t>hák pro nástřešní žlab s podpěrou Cu 330/670mm</t>
  </si>
  <si>
    <t>112315113</t>
  </si>
  <si>
    <t>186</t>
  </si>
  <si>
    <t>R-764-A.00-1001</t>
  </si>
  <si>
    <t>Odstranění ostatních klempířských prvků z CU  v rozsahu PD</t>
  </si>
  <si>
    <t>-83358383</t>
  </si>
  <si>
    <t>187</t>
  </si>
  <si>
    <t>764001000-100</t>
  </si>
  <si>
    <t>Odvoz a uložení demontovaných měděných klempířských kcí na místo určené zadavatelem do vzdálenosti cca 20m</t>
  </si>
  <si>
    <t>-495672619</t>
  </si>
  <si>
    <t>188</t>
  </si>
  <si>
    <t>764031413</t>
  </si>
  <si>
    <t>K19A - Podkladní plech z Cu plechu rš 250 mm</t>
  </si>
  <si>
    <t>1463903328</t>
  </si>
  <si>
    <t>https://podminky.urs.cz/item/CS_URS_2023_02/764031413</t>
  </si>
  <si>
    <t>189</t>
  </si>
  <si>
    <t>764231472</t>
  </si>
  <si>
    <t>K5 - Oplechování úžlabí z Cu plechu rš 1000 mm</t>
  </si>
  <si>
    <t>699372330</t>
  </si>
  <si>
    <t xml:space="preserve">K5 - Oplechování střešních prvků z měděného plechu úžlabí rš 1000 mm
ÚŽLABÍ včetně kotvení a příponek
MATERIÁL/POVRCHOVÁ ÚPRAVA - MĚĎ (Cu 99,5, tl. 0,55 mm, 
např. meď Povrly)
ROZVINUTÁ ŠÍŘKA (mm) - 1000
DÉLKA ±0,10/kus = ∑ 27,5 m </t>
  </si>
  <si>
    <t>https://podminky.urs.cz/item/CS_URS_2023_02/764231472</t>
  </si>
  <si>
    <t>190</t>
  </si>
  <si>
    <t>764232420.cz</t>
  </si>
  <si>
    <t>K6 - Oplechování štítu závětrnou lištou z Cu plechu rš 500 mm</t>
  </si>
  <si>
    <t>1901885907</t>
  </si>
  <si>
    <t>Oplechování střešních prvků z měděného plechu štítu závětrnou lištou rš 500 mm
ZÁVĚTRNÁ LIŠTA KOLEM STŘECHY včetně kotvení a příponek
MATERIÁL/POVRCHOVÁ ÚPRAVA - MĚĎ (Cu 99,5, tl. 0,55 mm, 
např. meď Povrly)
ROZVINUTÁ ŠÍŘKA (mm) - 500
DÉLKA ±0,10/kus = ∑ 70,5m
O PŘESNÉM PRVKU A JEHO KOTVENÍ BUDE ROZHODNUTO PO BLIŽŠÍ PROHLÍDCE ARCHITEKTEM A ZHOTOVITELEM V RÁMCI AD</t>
  </si>
  <si>
    <t>191</t>
  </si>
  <si>
    <t>764232432</t>
  </si>
  <si>
    <t>Oplechování rovné okapové hrany z Cu plechu rš 200 mm  - UKONČOVACÍ OKAPOVÝ PROFIL, RŠ 165 mm  pojistné hydroizolace</t>
  </si>
  <si>
    <t>-1100517690</t>
  </si>
  <si>
    <t>Oplechování střešních prvků z měděného plechu okapu okapovým plechem střechy rovné rš 200 mm
UKONČOVACÍ OKAPOVÝ PROFIL, RŠ 165 mm  pojistné hydroizolace</t>
  </si>
  <si>
    <t>https://podminky.urs.cz/item/CS_URS_2023_02/764232432</t>
  </si>
  <si>
    <t>192</t>
  </si>
  <si>
    <t>764232434</t>
  </si>
  <si>
    <t>K1 - Oplechování rovné okapové hrany z Cu plechu rš 330 mm viz plný popis</t>
  </si>
  <si>
    <t>690197508</t>
  </si>
  <si>
    <t xml:space="preserve">K1 - Oplechování střešních prvků z měděného plechu okapu okapovým plechem střechy rovné rš 330 mm
OKAPNÍ PLECH U STŘEŠNÍHO ODVODŇOVACÍHO ŽLABU, včetně kotvení a příponek
MATERIÁL - MĚĎ (Cu 99,5, tl. 0,55 mm, např. meď Povrly)
ROZVINUTÁ ŠÍŘKA (mm) - 330
DÉLKA ±0,10/kus = ∑ 42,9 m 
</t>
  </si>
  <si>
    <t>https://podminky.urs.cz/item/CS_URS_2023_02/764232434</t>
  </si>
  <si>
    <t>193</t>
  </si>
  <si>
    <t>764232436</t>
  </si>
  <si>
    <t>K19 - Oplechování rovné okapové hrany z Cu plechu rš 500 mm</t>
  </si>
  <si>
    <t>-1610368031</t>
  </si>
  <si>
    <t>K19 - Oplechování střešních prvků z měděného plechu okapu okapovým plechem střechy rovné rš 500 mm
OPLECHOVÁNÍ OKAPU NA SPODNÍ ČÁSTI VĚŽE POD NÁSTŘEŠNÍM  ŽLABEM, VČETNĚ VŠECH SYSTÉMOVÝCH PRVKŮ  r.š. 500 mm
MATERIÁL/POVRCHOVÁ ÚPRAVA 
- MĚĎ (Cu 99,5, tl. 0,55 mm, např. meď Povrly)
ROZVINUTÁ ŠÍŘKA (mm) - 500
DÉLKA ±0,10/kus = ∑ 29,4 m
VIZ. D.1.1.b-13 DETAILY</t>
  </si>
  <si>
    <t>https://podminky.urs.cz/item/CS_URS_2023_02/764232436</t>
  </si>
  <si>
    <t>194</t>
  </si>
  <si>
    <t>764232454</t>
  </si>
  <si>
    <t>K11 - Oplechování oblé okapové hrany z Cu plechu rš 330 mm</t>
  </si>
  <si>
    <t>-870478517</t>
  </si>
  <si>
    <t xml:space="preserve">K11 - Oplechování střešních prvků z měděného plechu okapu okapovým plechem střechy oblé ze segmentů rš 330 mm
OKAPOVÁ HRANA POLOVALBY
MATERIÁL - MĚĎ (Cu 99,5, tl. 0,55 mm, např. meď Povrly)
ROZVINUTÁ ŠÍŘKA (mm) - 330
MNOŽSTVÍ - 1 ks 
DÉLKA ±0,10 (m) - 2,20
</t>
  </si>
  <si>
    <t>https://podminky.urs.cz/item/CS_URS_2023_02/764232454</t>
  </si>
  <si>
    <t>195</t>
  </si>
  <si>
    <t>764234404</t>
  </si>
  <si>
    <t>K25 - Oplechování horních ploch a nadezdívek (atik) bez rohů z Cu plechu mechanicky kotvené rš 330 mm</t>
  </si>
  <si>
    <t>792813397</t>
  </si>
  <si>
    <t xml:space="preserve">K25 - Oplechování horních ploch a nadezdívek (atik) bez rohů z Cu plechu mechanicky kotvené rš 330 mm
OPLECHOVÁNÍ ZÁBRADLÍ ARKÝŘE VE 2NP, VČETNĚ DÍLČÍCH DETAILŮ, NÁVAZNOSTI NA OMÍTANOU STĚNU A KOLEM SLOUPŮ
MATERIÁL - MĚĎ (Cu 99,5, tl. 0,55 mm, např. meď Povrly)
ROZVINUTÁ ŠÍŘKA (mm) - ~330
DÉLKA ±0,10 (m) = ∑ 5,6 m
O PŘESNÉM PRVKU A JEHO KOTVENÍ BUDE ROZHODNUTO PO BLIŽŠÍ </t>
  </si>
  <si>
    <t>https://podminky.urs.cz/item/CS_URS_2023_02/764234404</t>
  </si>
  <si>
    <t>196</t>
  </si>
  <si>
    <t>764234405</t>
  </si>
  <si>
    <t>K22 - Oplechování horních ploch a nadezdívek (atik) bez rohů z Cu plechu mechanicky kotvené rš 400 mm</t>
  </si>
  <si>
    <t>-1657282474</t>
  </si>
  <si>
    <t xml:space="preserve">K22 - Oplechování horních ploch zdí a nadezdívek (atik) z měděného plechu mechanicky kotvených rš 400 mm
OPLECHOVÁNÍ ZÁBRADLÍ - LODŽIE VE 2NP, VČETNĚ DÍLČÍCH DETAILŮ, NÁVAZNOSTI NA OMÍTANOU STĚNU A KOLEM SLOUPŮ
MATERIÁL/POVRCHOVÁ ÚPRAVA - MĚĎ (Cu 99,5, tl. 0,55 mm, např. meď Povrly)
ROZVINUTÁ ŠÍŘKA (mm) - ~400
DÉLKA +10% (m) = ∑ 24,0 m
O PŘESNÉM PRVKU A JEHO KOTVENÍ BUDE ROZHODNUTO PO BLIŽŠÍ PROHLÍDCE DANÉHO MÍSTA ARCHITEKTEM A ZHOTOVITELEM V RÁMCI AD
</t>
  </si>
  <si>
    <t>https://podminky.urs.cz/item/CS_URS_2023_02/764234405</t>
  </si>
  <si>
    <t>197</t>
  </si>
  <si>
    <t>764236404</t>
  </si>
  <si>
    <t>K24 - Oplechování parapetů rovných mechanicky kotvené z Cu plechu rš 330 mm</t>
  </si>
  <si>
    <t>304279812</t>
  </si>
  <si>
    <t xml:space="preserve">K24 - Oplechování parapetů z měděného plechu rovných mechanicky kotvených, bez rohů rš 330 mm
PARAPET U VITRÁŽOVÝCH OKÝNEK V PODKROVÍ, VČETNĚ DÍLČÍCH DETAILŮ A OPLECHOVÁNÍ KOLEM SLOUPŮ
MATERIÁL - MĚĎ (Cu 99,5, tl. 0,55 mm, 
ROZVINUTÁ ŠÍŘKA (mm) - ~330
DÉLKA ±0,10 (m) -2,30
O PŘESNÉM PRVKU A JEHO KOTVENÍ BUDE  ROZHODNUTO PO BLIŽŠÍ PROHLÍDCE DANÉHO MÍSTA ARCHITEKTEM A ZHOTOVITELEM V RÁMCI AD
</t>
  </si>
  <si>
    <t>https://podminky.urs.cz/item/CS_URS_2023_02/764236404</t>
  </si>
  <si>
    <t>198</t>
  </si>
  <si>
    <t>764236405-23</t>
  </si>
  <si>
    <t>K23 - Oplechování parapetů rovných mechanicky kotvené z Cu plechu rš 400 mm</t>
  </si>
  <si>
    <t>-1239192798</t>
  </si>
  <si>
    <t xml:space="preserve">K23 - Oplechování parapetů z měděného plechu rovných mechanicky kotvených, bez rohů rš 400 mm
PARAPET - LODŽIE V 1NP, VČETNĚ DÍLČÍCH DETAILŮ,  
NÁVAZNOSTI NA NOVĚ OSAZENÁ OKENNÍ KŘÍDLA, NA OMÍTANOU
STĚNU A KOLEM SLOUPŮ
MATERIÁL - MĚĎ (Cu 99,5, tl. 0,55 mm, např. meď Povrly)
ROZVINUTÁ ŠÍŘKA (mm) - 400
DÉLKA +10% (m) = ∑ 13,3 m
O PŘESNÉM PRVKU A JEHO KOTVENÍ BUDE ROZHODNUTO PO BLIŽŠÍ 
PROHLÍDCE DANÉHO MÍSTA ARCHITEKTEM A ZHOTOVITELEM V RÁMCI AD
</t>
  </si>
  <si>
    <t>199</t>
  </si>
  <si>
    <t>764237405</t>
  </si>
  <si>
    <t>K21 - Oplechování parapetů oblých nebo ze segmentů mechanicky kotvené z Cu plechu rš 400 mm</t>
  </si>
  <si>
    <t>1782072953</t>
  </si>
  <si>
    <t xml:space="preserve">K21 - Oplechování parapetů z měděného plechu oblých nebo ze segmentů, včetně rohů mechanicky kotvených rš 400 mm
PARAPET U OKEN VE VĚŽI, VČETNĚ DÍLČÍCH DETAILŮ A OPLECHOVÁNÍ KOLEM SLOUPŮ 
MATERIÁL - MĚĎ (Cu 99,5, tl. 0,55 mm, např. meď Povrly)
ROZVINUTÁ ŠÍŘKA (mm) - 400
DÉLKA +10% (m) ~ 4x7,5 m = ∑ 30 m
O PŘESNÉM PRVKU A JEHO KOTVENÍ BUDE ROZHODNUTO PO BLIŽŠÍ PROHLÍDCE DANÉHO MÍSTA ARCHITEKTEM A ZHOTOVITELEM V RÁMCI AD
</t>
  </si>
  <si>
    <t>https://podminky.urs.cz/item/CS_URS_2023_02/764237405</t>
  </si>
  <si>
    <t>200</t>
  </si>
  <si>
    <t>764331406</t>
  </si>
  <si>
    <t>K2 - Lemování rovných zdí střech s krytinou prejzovou nebo vlnitou z Cu plechu rš 500 mm  viz podrobný popis</t>
  </si>
  <si>
    <t>-1097626345</t>
  </si>
  <si>
    <t xml:space="preserve">K2 - Lemování zdí z měděného plechu boční nebo horní rovných, střech s krytinou prejzovou nebo vlnitou rš 500 mm
vč.dilatačních lišt
MATERIÁL - MĚĎ (Cu 99,5, tl. 0,55 mm, např. meď Povrly)
ROZVINUTÁ ŠÍŘKA (mm) - 500
DÉLKA ∑ = 6,4 m
O PŘESNÉM  TVARU PRVKU A JEHO KOTVENÍ BUDE ROZHODNUTO PO BLIŽŠÍ PROHLÍDCE DANÉHO MÍSTA ARCHITEKTEM A ZHOTOVITELEM V RÁMCI AD
</t>
  </si>
  <si>
    <t>https://podminky.urs.cz/item/CS_URS_2023_02/764331406</t>
  </si>
  <si>
    <t>201</t>
  </si>
  <si>
    <t>764331406-1</t>
  </si>
  <si>
    <t>K3 - Lemování rovných zdí střech s krytinou prejzovou nebo vlnitou z Cu plechu rš 500 mm  viz podrobný popis</t>
  </si>
  <si>
    <t>1246123044</t>
  </si>
  <si>
    <t xml:space="preserve">K3 - Lemování rovných zdí střech s krytinou prejzovou nebo vlnitou z Cu plechu rš 500 mm
PŘEDNÍ LEMOVÁNÍ KOMÍNOVÉHO TĚLESA
vč. dilatačních lišt
MATERIÁL - MĚĎ (Cu 99,5, tl. 0,55 mm, např. meď Povrly)
ROZVINUTÁ ŠÍŘKA (mm) - 500
DÉLKA ∑ = 1,80 m
O PŘESNÉM PRVKU A JEHO KOTVENÍ BUDE ROZHODNUTO PO BLIŽŠÍ PROHLÍDCE DANÉHO MÍSTA ARCHITEKTEM A ZHOTOVITELEM V RÁMCI AD
</t>
  </si>
  <si>
    <t>202</t>
  </si>
  <si>
    <t>764531404</t>
  </si>
  <si>
    <t>K7 - Žlab podokapní půlkruhový z Cu plechu rš 330 mm</t>
  </si>
  <si>
    <t>-1418570653</t>
  </si>
  <si>
    <t xml:space="preserve">K7 - Žlab podokapní z měděného plechu včetně háků a čel půlkruhový rš 330 mm
PŮLKRUHOVÝ MĚDĚNÝ ŽLAB PODSTŘEŠNÍ ø150 mm, RŠ 330 mm,
VČETNĚ HÁKŮ (rozteč cca 450mm)  A SYSTÉMOVÝCH DOPLŇKŮ
</t>
  </si>
  <si>
    <t>https://podminky.urs.cz/item/CS_URS_2023_02/764531404</t>
  </si>
  <si>
    <t>203</t>
  </si>
  <si>
    <t>764532447</t>
  </si>
  <si>
    <t>Příplatek k cenám hranatého nadřímsového žlabu z Cu plechu rš 670 mm za provedení rohu nebo koutu</t>
  </si>
  <si>
    <t>256024471</t>
  </si>
  <si>
    <t>Žlab nadřímsový z měděného plechu hranatý, včetně čel a hrdel Příplatek k cenám za zvýšenou pracnost při provedení rohu nebo koutu žlabu rš 670 mm</t>
  </si>
  <si>
    <t>https://podminky.urs.cz/item/CS_URS_2023_02/764532447</t>
  </si>
  <si>
    <t>204</t>
  </si>
  <si>
    <t>764533407</t>
  </si>
  <si>
    <t>K10 - Žlaby nadokapní (nástřešní ) oblého tvaru včetně háků, čel a hrdel z Cu plechu rš 670 mm</t>
  </si>
  <si>
    <t>-1469571411</t>
  </si>
  <si>
    <t xml:space="preserve">K10 - Žlab nadokapní (nástřešní) z měděného plechu oblého tvaru, včetně háků, čel a hrdel rš 670 mm
NÁSTŘEŠNÍ MĚDĚNÝ ŽLAB ø150 mm, RŠ 670, VČETNĚ DÍLČÍCH DETAILŮ A OPLECHOVÁNÍ
ROZVINUTÁ ŠÍŘKA (mm) - 670 
MNOŽSTVÍ - 4 RŮZNĚ DLOUHÉ KUSY
DÉLKA ±0,10/kus = ∑ 29,3 m 
vč. DILATACE  8 X </t>
  </si>
  <si>
    <t>https://podminky.urs.cz/item/CS_URS_2023_02/764533407</t>
  </si>
  <si>
    <t>205</t>
  </si>
  <si>
    <t>764538423</t>
  </si>
  <si>
    <t>K8 - Svody kruhové včetně objímek, kolen, odskoků z Cu plechu průměru 120 mm</t>
  </si>
  <si>
    <t>-2139561503</t>
  </si>
  <si>
    <t>https://podminky.urs.cz/item/CS_URS_2023_02/764538423</t>
  </si>
  <si>
    <t>206</t>
  </si>
  <si>
    <t>764538423.1</t>
  </si>
  <si>
    <t>K9 - Svody kruhové včetně objímek, kolen, odskoků z Cu plechu průměru 120 mm</t>
  </si>
  <si>
    <t>-1113705145</t>
  </si>
  <si>
    <t>K9 - Svod z měděného plechu včetně objímek, kolen a odskoků kruhový, průměru 120 mm
(od hlavní věže)</t>
  </si>
  <si>
    <t>207</t>
  </si>
  <si>
    <t>998764202</t>
  </si>
  <si>
    <t>Přesun hmot procentní pro konstrukce klempířské v objektech v přes 6 do 12 m</t>
  </si>
  <si>
    <t>910172878</t>
  </si>
  <si>
    <t>Přesun hmot pro konstrukce klempířské stanovený procentní sazbou (%) z ceny vodorovná dopravní vzdálenost do 50 m v objektech výšky přes 6 do 12 m</t>
  </si>
  <si>
    <t>https://podminky.urs.cz/item/CS_URS_2023_02/998764202</t>
  </si>
  <si>
    <t>208</t>
  </si>
  <si>
    <t>R-764-A.00-1002</t>
  </si>
  <si>
    <t>A - OKRASNÁ MĚDĚNÁ VĚŽIČKA - OZDOBNÁ HROTNICE S MAKOVIČKOU</t>
  </si>
  <si>
    <t>683377596</t>
  </si>
  <si>
    <t xml:space="preserve">D+M
A - OKRASNÁ MĚDĚNÁ VĚŽIČKA - OZDOBNÁ HROTNICE S MAKOVIČKOU
-	UMÍSTĚNÍ - HŘEBEN STŘECHY
-	5KS  
-	ODHADOVANÉ CELKOVÉ MNOŽSTVÍ +10% = ∑ 4,0 m2/
-	MATERIÁL/POVRCHOVÁ ÚPRAVA - MĚĎ (Cu 99,5, tl. 0,55 mm, např. meď Povrly)
-	bude nově osazena měděná hrotnice 1200 mm vysoká, v souběhu 150 mm široká, makovička v průměru 250 mm bude umístěna v polovině výšky
vzor viz tvar nad bránou hlavního vstupu
D.1.1.b-10
</t>
  </si>
  <si>
    <t>209</t>
  </si>
  <si>
    <t>R-764-A.00-1003</t>
  </si>
  <si>
    <t>B - OKRASNÁ MĚDĚNÁ VĚŽIČKA - OZDOBNÁ HROTNICE S MAKOVIČKOU</t>
  </si>
  <si>
    <t>1986610220</t>
  </si>
  <si>
    <t xml:space="preserve">B - OKRASNÁ MĚDĚNÁ VĚŽIČKA - OZDOBNÁ HROTNICE S MAKOVIČKOU
-	UMÍSTĚNÍ - VRCHOL VIKÝŘŮ
-              6 ks
-	ODHADOVANÉ CELKOVÉ MNOŽSTVÍ +10% = ∑ 1,7 m2/
-	MATERIÁL/POVRCHOVÁ ÚPRAVA - MĚĎ (Cu 99,5, tl. 0,55 mm, např. meď Povrly)
-	bude nově osazena měděná hrotnice 600 mm vysoká, v souběhu 100 mm široká, makovička v                 průměru 150 mm bude umístěna v polovině výšky
vzor viz tvar nad bránou hlavního vstupu   D.1.1.b-10
</t>
  </si>
  <si>
    <t>210</t>
  </si>
  <si>
    <t>R-764-A.00-1004</t>
  </si>
  <si>
    <t>K4 - ODVĚTRÁVACÍ TVAROVKA, ŠABLONA 400/250 S OBLOUKEM</t>
  </si>
  <si>
    <t>-1755420512</t>
  </si>
  <si>
    <t xml:space="preserve">K4 - ODVĚTRÁVACÍ TVAROVKA, ŠABLONA 400/250 S OBLOUKEM
à 950-1050 mm VZDÁLENOSTI ROZDÍLNÉ DLE KŘÍDLA OBJEKTU, NA CCA POLOVINU MEZI KOTRALATĚMI, VIZ. D.1.1.b-02 STŘECHA
tvar viz PD
D.1.1.b-10
</t>
  </si>
  <si>
    <t>211</t>
  </si>
  <si>
    <t>R-764-A.00-1005</t>
  </si>
  <si>
    <t>K12 - SEDLOVÝ VIKÝŘ měď viz plný popis</t>
  </si>
  <si>
    <t>1940414306</t>
  </si>
  <si>
    <t xml:space="preserve">K12 - SEDLOVÝ VIKÝŘ    výměra cca 8,5m2  vč. souvisejícíúžlabí a lemování    měď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</si>
  <si>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212</t>
  </si>
  <si>
    <t>R-764-A.00-1006</t>
  </si>
  <si>
    <t>K13 - SEDLOVÝ VIKÝŘ  měď viz plný popis</t>
  </si>
  <si>
    <t>-199177961</t>
  </si>
  <si>
    <t xml:space="preserve">K13 - SEDLOVÝ VIKÝŘ   vč. souvisejícíúžlabí a lemování  výměra cca 16,4m2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</si>
  <si>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R-764-A.00-1007</t>
  </si>
  <si>
    <t>K14 - SEDLOVÝ VIKÝŘ vč. souvisejícího úžlabí a lemování  měď viz plný popis</t>
  </si>
  <si>
    <t>-276746886</t>
  </si>
  <si>
    <t xml:space="preserve">K14 - SEDLOVÝ VIKÝŘ  vč. souvisejícího úžlabí a lemování  výměra cca 9,20m2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</si>
  <si>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214</t>
  </si>
  <si>
    <t>R-764-A.00-1008</t>
  </si>
  <si>
    <t>K15 - LEMOVÁNÍ MEZI KOMÍNOVÝM TĚLESEM A STŘEŠNÍM OKNEM</t>
  </si>
  <si>
    <t>1573526266</t>
  </si>
  <si>
    <t xml:space="preserve">K15 - LEMOVÁNÍ MEZI KOMÍNOVÝM TĚLESEM A STŘEŠNÍM OKNEM
MATERIÁL/POVRCHOVÁ ÚPRAVA - MĚĎ (Cu 99,5, tl. 0,55 mm, 
např. meď Povrly)
ODHAD. VÝMĚRA ∑ = 0,3 M2/
O PŘESNÉM PRVKU A JEHO KOTVENÍ BUDE ROZHODNUTO PO BLIŽŠÍ PROHLÍDCE DANÉHO MÍSTA ARCHITEKTEM A ZHOTOVITELEM V RÁMCI AD
</t>
  </si>
  <si>
    <t>215</t>
  </si>
  <si>
    <t>R-764-A.00-1009</t>
  </si>
  <si>
    <t>K16 - LEMOVÁNÍ VĚŽE - BOČNÍ ČÁST, VČETNĚ VĚTRACÍ LIŠTY, DETAILŮ A OPLECHOVÁNÍ  r.š.500mm  viz podrobný popis</t>
  </si>
  <si>
    <t>1634589535</t>
  </si>
  <si>
    <t xml:space="preserve">K16 - LEMOVÁNÍ VĚŽE - BOČNÍ ČÁST, VČETNĚ VĚTRACÍ LIŠTY, DETAILŮ A OPLECHOVÁNÍ  r.š.500mm
vč. dilatačních lišt
MATERIÁL - MĚĎ (Cu 99,5, tl. 0,55 mm, např. meď Povrly)
ROZVINUTÁ ŠÍŘKA (mm) - 500
DÉLKA ±0,1/kus = ∑ 13,0 m
VIZ.	D.1.1.b-13 DETAILY
</t>
  </si>
  <si>
    <t>216</t>
  </si>
  <si>
    <t>R-764-A.00-1010</t>
  </si>
  <si>
    <t>K17 - LEMOVÁNÍ VĚŽE - ŠTÍTOVÁ ČÁST  r.š.500mm viz podrobný popis</t>
  </si>
  <si>
    <t>-1820072651</t>
  </si>
  <si>
    <t xml:space="preserve">K17 - LEMOVÁNÍ VĚŽE - ŠTÍTOVÁ ČÁST   r.š. 500mm
vč. dilatačních lišt
MATERIÁL - MĚĎ (Cu 99,5, tl. 0,55 mm, např. meď Povrly)
DÉLKA ±0,10/kus = ∑ 19,8 m   
O PŘESNÉM PRVKU A JEHO KOTVENÍ A NÁVAZNOSTI NA OMÍTANOU ČÁST VĚŽE BUDE ROZHODNUTO PO BLIŽŠÍ PROHLÍDCE DANÉHO MÍSTA ARCHITEKTEM A ZHOTOVITELEM V RÁMCI AD
</t>
  </si>
  <si>
    <t>217</t>
  </si>
  <si>
    <t>R-764-A.00-1011</t>
  </si>
  <si>
    <t>K18 - REPLIKA MĚDĚNÉ ŘÍMSY HLAVNÍ VĚŽE S VĚTRACÍ LIŠTOU, VČETNĚ DETAILŮ A OPLECHOVÁNÍ DESKY</t>
  </si>
  <si>
    <t>-1046465881</t>
  </si>
  <si>
    <t xml:space="preserve">K18 (segmenty A;B;C) REPLIKA MĚDĚNÉ ŘÍMSY HLAVNÍ VĚŽE S VĚTRACÍ LIŠTOU, VČETNĚ DETAILŮ A OPLECHOVÁNÍ DESKY
SOUČÁSTÍ NÁVRHU BUDE ŠETRNÉ ZDEMONTOVÁNÍ OPLECHOVÁNÍ DŘEVĚNÝCH SLOUPŮ A KLENEB LUCERNY VĚŽE. DOJDE KE ZKONTROLOVÁNÍ STAVU DŘEVĚNÝCH KONSTRUKCÍ. OD ROVINY PATY SLOUPŮ BUDE STÁVAJÍCÍ MĚĎ NAHRAZENA NOVOU. PŘED ŠETRNOU DEMONTÁŽÍ BUDE PROVEDENO POBROBNÉ ZAMĚŘENÍ PRVKU PRO PROVEDENÍ REPLIKY. PŘED VÝROBOU BUDE VYPRACOVÁNA VÝROBNÍ DOKUMENTACE. 
MATERIÁL/POVRCHOVÁ ÚPRAVA 
- MĚĎ (Cu 99,5, tl. 0,55 mm, např. meď Povrly)
BUDE UPŘESNĚNO PO BLIŽŠÍ PROHLÍDCE 
ARCHITEKTEM A ZHOTOVITELEM V RÁMCI AD
SPOJENÍ 3 KLEMPÍŘSKÝCH PRVKŮ
K18A, VČETNĚ VĚTRACÍ LIŠTY 
- RŠ 930-1000 mm, DÉLKA = ~8,5 m
K18B 
- RŠ 580-600 mm, DÉLKA = ~8,5 m
K18C 
-	MĚDĚNÝ PLECH V TABULÍCH S ROZVINUTOU ŠÍŘKOU 1000 mm
-	OPLECHOVÁNÍ OSMIÚHELNÍKOVÉ PODLAHY, VČETNĚ VYTAŽENÍ NA OKOLNÍ SVISLÉ KONSTRUKCE 10 CM, PLOCHA PODLAHY ≈ 5,5 M2/
-	OPLECHOVÁNÍ ŘÍMSY S OKAPOVÝM NOSEM, VÝŠKA 330-350, OBVOD VĚŽE/DÉLKA ~ 8,5 m 
</t>
  </si>
  <si>
    <t>218</t>
  </si>
  <si>
    <t>R-764-A.00-1013</t>
  </si>
  <si>
    <t xml:space="preserve">K20 - REPLIKA ČÁSTI STÁVAJÍCÍ NIŽŠÍ VĚŽE </t>
  </si>
  <si>
    <t>-1019654663</t>
  </si>
  <si>
    <t xml:space="preserve">K20 - REPLIKA ČÁSTI STÁVAJÍCÍ NIŽŠÍ VĚŽE 
ZHODNOCENÍ STAVU VĚŽE - O VÝMĚNĚ STÁVAJÍCÍ MĚDĚNÉ VĚŽE, O OKRASNÝCH CHRLIČÍCH A DALŠÍCH PRVCÍCH NA NÍ UMÍSTĚNÝCH BUDE ROZHODNUTO NA ZÁKLADĚ BLIŽŠÍ PROHLÍDKY Z LEŠENÍ V RÁMCI AD A PROJEKTANTEM A ZHOTOVITELEM. 
NÁVRH POČÍTÁ SE ZACHOVÁNÍM PŮVODNÍ MĚDĚNÉ CIBULE. BUDE ŠETRNĚ ZDEMONTOVÁNO OPLECHOVÁNÍ DŘEVĚNÝCH SLOUPŮ A KLENEB LUCERNY VĚŽE. SOUČÁSTI BUDE ZKONTROLOVÁNÍ STAVU DŘEVĚNÝCH PRVKŮ. OD ROVINY PATY SLOUPKŮ BUDE STÁVAJÍCÍ MĚDĚNÝ PLECH NAHRAZEN NOVÝM, VČETNĚ VYTAŽENÍ 10 CM NA OKOLNÍ SVISLÉ KONTRUKCE. PŘED ŠETRNOU DEMONTÁŽÍ BUDE PROVEDENO POBROBNÉ ZAMĚŘENÍ PRVKU PRO PROVEDENÍ REPLIKY. PŘED VÝROBOU BUDE VYPRACOVÁNA VÝROBNÍ DOKUMENTACE. 
MATERIÁL/POVRCHOVÁ ÚPRAVA - MĚĎ (Cu 99,5, tl. 0,55 mm, např. meď Povrly)
ODHADOVANÁ PLOCHA +10% ≈ 10,2 m2
PŘED VÝROBOU BUDE VYPRACOVÁNA VÝROBNÍ DOKUMENTACE. TA BUDE SCHVÁLENA V RÁMCI AD PROJEKTANTEM A ZÁSTUPCEM NPÚ.
</t>
  </si>
  <si>
    <t>219</t>
  </si>
  <si>
    <t>R-764-A.00-1014</t>
  </si>
  <si>
    <t>K26 - OPLECHOVÁNÍ ARKÝŘE VE 2NP V ÚROVNI PODLAHY</t>
  </si>
  <si>
    <t>1825802996</t>
  </si>
  <si>
    <t xml:space="preserve">K26 - OPLECHOVÁNÍ ARKÝŘE VE 2NP V ÚROVNI PODLAHY
VČETNĚ DÍLČÍCH DETAILŮ, NÁVAZNOSTI NA OMÍTANOU STĚNU A KOLEM SLOUPŮ
MATERIÁL - MĚĎ (Cu 99,5, tl. 0,55 mm, )
DÉLKA ±0,10 (m) = ∑ 5,6 m
O PŘESNÉM PRVKU A JEHO KOTVENÍ BUDE ROZHODNUTO PO BLIŽŠÍ PROHLÍDCE DANÉHO MÍSTA ARCHITEKTEM A ZHOTOVITELEM V RÁMCI AD
</t>
  </si>
  <si>
    <t>220</t>
  </si>
  <si>
    <t>R-764-A.00-1015</t>
  </si>
  <si>
    <t xml:space="preserve">K27 - NOVÁ MĚDĚNÁ STŘECHA ARKÝŘE VE 2NP, VČETNĚ DÍLČÍCH DETAILŮ - REPLIKA STÁVAJÍCÍ </t>
  </si>
  <si>
    <t>-1857202368</t>
  </si>
  <si>
    <t xml:space="preserve">K27 - NOVÁ MĚDĚNÁ STŘECHA ARKÝŘE VE 2NP, VČETNĚ DÍLČÍCH DETAILŮ - REPLIKA STÁVAJÍCÍ 
MATERIÁL/POVRCHOVÁ ÚPRAVA - MĚĎ (Cu 99,5, tl. 0,55 mm, např. meď Povrly)
ODHAD. VÝMĚRA +10% ∑ = 3,5 M2 
PŘED ŠETRNOU DEMONTÁŽÍ BUDE PROVEDENO POBROBNÉ ZAMĚŘENÍ PRVKŮ PRO PROVEDENÍ REPLIKY. PŘED VÝROBOU BUDE VYPRACOVÁNA VÝROBNÍ DOKUMENTACE. 
TA BUDE SCHVÁLENA V RÁMCI AD PROJEKTANTEM A ZÁSTUPCEM NPÚ.
</t>
  </si>
  <si>
    <t>221</t>
  </si>
  <si>
    <t>R-764-A.00-1016</t>
  </si>
  <si>
    <t>K28 - ODTOK DEŠŤOVÉ VODY Z BALKONU</t>
  </si>
  <si>
    <t>-1772456378</t>
  </si>
  <si>
    <t xml:space="preserve">K28 - ODTOK DEŠŤOVÉ VODY Z BALKONU
 PŮLKRUHOVÝ ZKOSENÝ PRVEK PRŮCHODKY S PLOCHÝM LÍMCEM UMÍSTĚNÝM Z VNITŘNÍ STRANY PODBÍJENÍ ZÁBRADLÍ LODŽIE VE 2.NP
-	MATERÍÁL - MĚĎ (Cu 99,5, tl. 0,55 mm, např. meď Povrly)
-	DÉLKA PŮLKRUHOVÉHO ZKOSENÉHO PRVKU 10 cm
-	ROZMĚR MĚDĚNÉHO LÍMCE 180x140 mm (50 mm OD OTVORU NA KAŽDOU STRANU)
                MNOŽSTVÍ - 9 KS (3 KS NA KAŽDÉ STRANĚ OBJEKTU)
-	VELIKOST OTVORU ∅80 mm 
</t>
  </si>
  <si>
    <t>Mezisoučet lodžie</t>
  </si>
  <si>
    <t>Mezisoučet arkýř Z</t>
  </si>
  <si>
    <t>222</t>
  </si>
  <si>
    <t>R-764-A.00-1017</t>
  </si>
  <si>
    <t>K29 - STROJOVÉ PLETIVO</t>
  </si>
  <si>
    <t>1318247632</t>
  </si>
  <si>
    <t xml:space="preserve">K29 - STROJOVÉ PLETIVO
OCELOVÝ ŽÁROVĚ POZINKOVANÝ DRÁT ∅1,6 mm
VELIKOST OKA 25x25 mm
UMÍSTĚNÍ - LUCERNA OBOU VĚŽÍ
MNOŽSTVÍ ≈ 25 m2/
</t>
  </si>
  <si>
    <t>223</t>
  </si>
  <si>
    <t>R-764-A.00-1018</t>
  </si>
  <si>
    <t>D+M páska větrací měděná mřížka  r.š.80mm</t>
  </si>
  <si>
    <t>-1743999086</t>
  </si>
  <si>
    <t>D+M páska větrací měděná mřížka    r.š. 80mm</t>
  </si>
  <si>
    <t>13+16+48+8</t>
  </si>
  <si>
    <t>281</t>
  </si>
  <si>
    <t>R-764-A.00-1019</t>
  </si>
  <si>
    <t>D+M Klempířský prvek pro přechod krytiny hlavní věže a podstavcew (lom svislých ploch a ploch se sklonem 62°</t>
  </si>
  <si>
    <t>-57281012</t>
  </si>
  <si>
    <t>765</t>
  </si>
  <si>
    <t>Krytina skládaná</t>
  </si>
  <si>
    <t>267</t>
  </si>
  <si>
    <t>765161393</t>
  </si>
  <si>
    <t>Příplatek k cenám montáže krytiny z přírodní břidlice na bednění za sklon přes 30°</t>
  </si>
  <si>
    <t>-1612395841</t>
  </si>
  <si>
    <t>Montáž krytiny z přírodní břidlice tl. do 6 mm Příplatek k cenám za sklon přes 30° na bednění</t>
  </si>
  <si>
    <t>https://podminky.urs.cz/item/CS_URS_2023_02/765161393</t>
  </si>
  <si>
    <t>224</t>
  </si>
  <si>
    <t>765161521</t>
  </si>
  <si>
    <t>Mtž krytiny z břidlice tl přes 6 mm do 30° jednoduché krytí ze šupin,formátů s oblouk řezem přes 25 do 30 ks/m2</t>
  </si>
  <si>
    <t>-1518556521</t>
  </si>
  <si>
    <t>Montáž krytiny z přírodní břidlice tl. přes 6 mm sklonu do 30°, přibití měděnými hřeby jednoduché krytí ze šupin nebo pravoúhlých formátů s obloukovým řezem, počet kamenů přes 25 do 30 ks/m2
vč. řešení detailů</t>
  </si>
  <si>
    <t>https://podminky.urs.cz/item/CS_URS_2023_02/765161521</t>
  </si>
  <si>
    <t>225</t>
  </si>
  <si>
    <t>58389052</t>
  </si>
  <si>
    <t>krytina břidlicová jednoduché krytí obdélník s obloukem 350x250mm    cca 475 m2</t>
  </si>
  <si>
    <t>1382801731</t>
  </si>
  <si>
    <t xml:space="preserve">krytina břidlicová jednoduché krytí obdélník s obloukem 350 x 250   cca 475 m2
Technické parametry požadované břidlice   viz technická zpráva
</t>
  </si>
  <si>
    <t>475*30</t>
  </si>
  <si>
    <t>Mezisoučet         tj. cca   30ks/m2</t>
  </si>
  <si>
    <t>226</t>
  </si>
  <si>
    <t>765191023</t>
  </si>
  <si>
    <t>Montáž pojistné hydroizolační nebo parotěsné kladené ve sklonu přes 20° s lepenými spoji na bednění</t>
  </si>
  <si>
    <t>-1444033458</t>
  </si>
  <si>
    <t>Montáž pojistné hydroizolační nebo parotěsné fólie kladené ve sklonu přes 20° s lepenými přesahy na bednění nebo tepelnou izolaci</t>
  </si>
  <si>
    <t>https://podminky.urs.cz/item/CS_URS_2023_02/765191023</t>
  </si>
  <si>
    <t>475*1,2</t>
  </si>
  <si>
    <t>Mezisoučet  břidlice asfalt.lepenka</t>
  </si>
  <si>
    <t>Mezisoučet paropropustná folie břidlice</t>
  </si>
  <si>
    <t>65*1,12</t>
  </si>
  <si>
    <t>Mezisoučet paropropustná měděná krytina</t>
  </si>
  <si>
    <t>Mezisoučet separační vrstva membrána pod falc.střešní krytinu</t>
  </si>
  <si>
    <t>227</t>
  </si>
  <si>
    <t>63150819</t>
  </si>
  <si>
    <t>fólie kontaktní difuzně propustná pro doplňkovou hydroizolační vrstvu, jednovrstvá mikrovláknitá s funkční vrstvou tl 220μm</t>
  </si>
  <si>
    <t>-857184110</t>
  </si>
  <si>
    <t>475*1,12</t>
  </si>
  <si>
    <t>532*1,12 'Přepočtené koeficientem množství</t>
  </si>
  <si>
    <t>228</t>
  </si>
  <si>
    <t>JTA.JMON2AP</t>
  </si>
  <si>
    <t>Paropropustná folie</t>
  </si>
  <si>
    <t>1082371007</t>
  </si>
  <si>
    <t>Mezisoučet  břidlice</t>
  </si>
  <si>
    <t>Mezisoučet měděná krytina</t>
  </si>
  <si>
    <t>604,8*1,12 'Přepočtené koeficientem množství</t>
  </si>
  <si>
    <t>229</t>
  </si>
  <si>
    <t>M-765-001</t>
  </si>
  <si>
    <t>Difúzně otevřený asfaltový pás</t>
  </si>
  <si>
    <t>675083126</t>
  </si>
  <si>
    <t>230</t>
  </si>
  <si>
    <t>M-765-002</t>
  </si>
  <si>
    <t>Separační vrstva - membrána pod měděnou krytinu</t>
  </si>
  <si>
    <t>-496987611</t>
  </si>
  <si>
    <t>231</t>
  </si>
  <si>
    <t>998765202</t>
  </si>
  <si>
    <t>Přesun hmot procentní pro krytiny skládané v objektech v přes 6 do 12 m</t>
  </si>
  <si>
    <t>-2132157435</t>
  </si>
  <si>
    <t>Přesun hmot pro krytiny skládané stanovený procentní sazbou (%) z ceny vodorovná dopravní vzdálenost do 50 m v objektech výšky přes 6 do 12 m</t>
  </si>
  <si>
    <t>https://podminky.urs.cz/item/CS_URS_2023_01/998765202</t>
  </si>
  <si>
    <t>268</t>
  </si>
  <si>
    <t>R-765-A.00-101</t>
  </si>
  <si>
    <t>Příplatek za provedení detailů (okap, hřeben, štítová hrana, prostupy ...)</t>
  </si>
  <si>
    <t>1856734634</t>
  </si>
  <si>
    <t>280</t>
  </si>
  <si>
    <t>RF-765-A.00-102</t>
  </si>
  <si>
    <t>Řešení prostupu střešní konstrukcí</t>
  </si>
  <si>
    <t>372821115</t>
  </si>
  <si>
    <t>766</t>
  </si>
  <si>
    <t>Konstrukce truhlářské</t>
  </si>
  <si>
    <t>232</t>
  </si>
  <si>
    <t>766411821</t>
  </si>
  <si>
    <t xml:space="preserve">Demontáž truhlářského obložení stěn </t>
  </si>
  <si>
    <t>-387293447</t>
  </si>
  <si>
    <t>https://podminky.urs.cz/item/CS_URS_2023_02/766411821</t>
  </si>
  <si>
    <t>767</t>
  </si>
  <si>
    <t>Konstrukce zámečnické</t>
  </si>
  <si>
    <t>233</t>
  </si>
  <si>
    <t>998767202</t>
  </si>
  <si>
    <t>Přesun hmot procentní pro zámečnické konstrukce v objektech v přes 6 do 12 m</t>
  </si>
  <si>
    <t>1048241411</t>
  </si>
  <si>
    <t>Přesun hmot pro zámečnické konstrukce stanovený procentní sazbou (%) z ceny vodorovná dopravní vzdálenost do 50 m v objektech výšky přes 6 do 12 m</t>
  </si>
  <si>
    <t>https://podminky.urs.cz/item/CS_URS_2023_02/998767202</t>
  </si>
  <si>
    <t>234</t>
  </si>
  <si>
    <t>R-767-A.00-1001</t>
  </si>
  <si>
    <t xml:space="preserve">Z01/A - OKENNÍ MŘÍŽ   430/750   PŘED OKNEM O20A      </t>
  </si>
  <si>
    <t>635076327</t>
  </si>
  <si>
    <t xml:space="preserve">Z01/A - OKENNÍ MŘÍŽ  430/750  PŘED OKNEM O20A     430/750
-	STÁVAJÍCÍ MŘÍŽ BUDE VYMĚNĚNA ZA NOVOU - MATERIÁL A DESIGN BUDE ODPOVÍDAT ROZMĚROVĚ SHODNÉ OKENNÍ MŘÍŽI Z01B PŘED OKNEM O20B
-	ROZMĚR MŘÍŽE ~430x750 mm
-	MNOŽSTVÍ - 1KS
-	NEOTVÍRAVÁ
-	OSAZENÍ NA PŮVODNÍ MÍSTO - Z EXTERIÉRU NA 1/2 = 14 CM OD HRANY FASÁDY A 14 CM OD HRANY OKENNÍHO RÁMU 
-	KOTVENÍM MŘÍŽE DO ZDI
-	RÁM Z PÁSOVÉ OCELI L PROFILU 30x30 mm, OZDOBNÁ VIDITELNÁ STRANA
-	MŘÍŽ A KRUHY Z TYČÍ KRUHOVÝCH ∅15 mm
-	MŘÍŽ PROVEDENÁ POMOCÍ TYČÍ S PRŮTLAKY
-	POVRCHOVÁ ÚPRAVA - ŽÁROVÝ POZINK A 2x KRYCÍ NÁTĚR ČERNÉ GRAFITOVÉ BARVY - BAREVNÝ ODSTÍN BUDE KONZULTOVÁN SE ZÁSTUPCEM NPÚ
</t>
  </si>
  <si>
    <t>235</t>
  </si>
  <si>
    <t>R-767-A.00-1002</t>
  </si>
  <si>
    <t>Z01/B - OKENNÍ MŘÍŽ PŘED OKNEM O20B  - ROZMĚR ~430x750 mm - repase</t>
  </si>
  <si>
    <t>1729453386</t>
  </si>
  <si>
    <t xml:space="preserve">Z01/B - OKENNÍ MŘÍŽ PŘED OKNEM O20B  - ROZMĚR ~430x750 mm - repase
-	NOVÁ POVRCHOVÁ ÚPRAVA MŘÍŽE - OTRYSKÁNÍ, OPATŘENÍ ŽÁROVÝM ZINKEM, 2x KRYCÍ  NÁTĚR ČERNÉ GRAFITOVÉ BARVY
</t>
  </si>
  <si>
    <t>236</t>
  </si>
  <si>
    <t>R-767-A.00-1003</t>
  </si>
  <si>
    <t>Z01/C - OKENNÍ MŘÍŽ PŘED OKNEM O22B  - ROZMĚR ~660x760 mm - repase</t>
  </si>
  <si>
    <t>549651577</t>
  </si>
  <si>
    <t xml:space="preserve">Z01/C - OKENNÍ MŘÍŽ PŘED OKNEM O22B  - ROZMĚR ~660x760 mm - repase
-	NOVÁ POVRCHOVÁ ÚPRAVA MŘÍŽE - OTRYSKÁNÍ, OPATŘENÍ ŽÁROVÝM ZINKEM, 2x KRYCÍ NÁTĚR ČERNÉ GRAFITOVÉ BARVY
</t>
  </si>
  <si>
    <t>237</t>
  </si>
  <si>
    <t>R-767-A.00-1004</t>
  </si>
  <si>
    <t>Z01/D - OKENNÍ MŘÍŽ PŘED OKNEM O23  - ROZMĚR ~660x1150 mm - repase</t>
  </si>
  <si>
    <t>817613915</t>
  </si>
  <si>
    <t xml:space="preserve">Z01/D - OKENNÍ MŘÍŽ PŘED OKNEM O23  - ROZMĚR ~660x1150 mm - repase
-	NOVÁ POVRCHOVÁ ÚPRAVA MŘÍŽE - OTRYSKÁNÍ, OPATŘENÍ ŽÁROVÝM ZINKEM, 2x KRYCÍ  NÁTĚR ČERNÉ GRAFITOVÉ BARVY
</t>
  </si>
  <si>
    <t>238</t>
  </si>
  <si>
    <t>R-767-A.00-1005</t>
  </si>
  <si>
    <t>Z01/E - OKENNÍ MŘÍŽ PŘED OKNEM O24x  - ROZMĚR ~660x1050 mm - repase</t>
  </si>
  <si>
    <t>-1584868146</t>
  </si>
  <si>
    <t xml:space="preserve">Z01/E - OKENNÍ MŘÍŽ PŘED OKNEM O24x  - ROZMĚR ~660x1050 mm - repase
-	NOVÁ POVRCHOVÁ ÚPRAVA MŘÍŽE - OTRYSKÁNÍ, OPATŘENÍ ŽÁROVÝM ZINKEM, 2x KRYCÍ  NÁTĚR ČERNÉ GRAFITOVÉ BARVY
</t>
  </si>
  <si>
    <t>239</t>
  </si>
  <si>
    <t>R-767-A.00-1006</t>
  </si>
  <si>
    <t>Z01/F - OKENNÍ MŘÍŽ PŘED OKNEM O25x  - ROZMĚR ~910x1050 mm - repase</t>
  </si>
  <si>
    <t>1695045265</t>
  </si>
  <si>
    <t xml:space="preserve">Z01/F - OKENNÍ MŘÍŽ PŘED OKNEM O25x  - ROZMĚR ~910x1050 mm - repase
-	NOVÁ POVRCHOVÁ ÚPRAVA MŘÍŽE - OTRYSKÁNÍ, OPATŘENÍ ŽÁROVÝM ZINKEM, 2x KRYCÍ  NÁTĚR ČERNÉ GRAFITOVÉ BARVY
</t>
  </si>
  <si>
    <t>240</t>
  </si>
  <si>
    <t>R-767-A.00-1007</t>
  </si>
  <si>
    <t>Z01/G - OKENNÍ MŘÍŽ PŘED OKNEM O26x  - ROZMĚR ~310x1060 mm - repase</t>
  </si>
  <si>
    <t>-1500624805</t>
  </si>
  <si>
    <t xml:space="preserve">Z01/G - OKENNÍ MŘÍŽ PŘED OKNEM O26x  - ROZMĚR ~310x1060 mm - repase
-	NOVÁ POVRCHOVÁ ÚPRAVA MŘÍŽE - OTRYSKÁNÍ, OPATŘENÍ ŽÁROVÝM ZINKEM, 2x KRYCÍ                      NÁTĚR ČERNÉ GRAFITOVÉ BARVY
</t>
  </si>
  <si>
    <t>241</t>
  </si>
  <si>
    <t>R-767-A.00-1008</t>
  </si>
  <si>
    <t>Z01/H - OKENNÍ MŘÍŽ PŘED OKNEM O27  - ROZMĚR ~830x750 mm - repase</t>
  </si>
  <si>
    <t>-1416933216</t>
  </si>
  <si>
    <t xml:space="preserve">Z01/H - OKENNÍ MŘÍŽ PŘED OKNEM O27  - ROZMĚR ~830x750 mm - repase
-	NOVÁ POVRCHOVÁ ÚPRAVA MŘÍŽE - OTRYSKÁNÍ, OPATŘENÍ ŽÁROVÝM ZINKEM, 2x KRYCÍ                      NÁTĚR ČERNÉ GRAFITOVÉ BARVY
</t>
  </si>
  <si>
    <t>242</t>
  </si>
  <si>
    <t>R-767-A.00-2001</t>
  </si>
  <si>
    <t>Z02 - STÁVAJÍCÍ NEFUNKČNÍ A POŠKOZENÉ VĚTRACÍ MŘÍŽKY 150x300 mm, DEMONTÁŽ  BEZ NARUŠENÍ STÁVAJÍCÍHO KAMENE</t>
  </si>
  <si>
    <t>760779815</t>
  </si>
  <si>
    <t xml:space="preserve">Z02 - 
STÁVAJÍCÍ NEFUNKČNÍ A POŠKOZENÉ VĚTRACÍ MŘÍŽKY
-	ROZMĚR 150x300 mm
-	MNOŽSTVÍ - 6 KS
-	DEMONTÁŽ MŘÍŽEK BEZ NARUŠENÍ STÁVAJÍCÍHO KAMENE
</t>
  </si>
  <si>
    <t>243</t>
  </si>
  <si>
    <t>R-767-A.00-2002</t>
  </si>
  <si>
    <t>Z03 - UKOTVENÍ SVĚTLA (LODŽIE VE 2.NP)</t>
  </si>
  <si>
    <t>1607311136</t>
  </si>
  <si>
    <t xml:space="preserve">Z03 - UKOTVENÍ SVĚTLA (LODŽIE VE 2.NP)
- DEMONTÁŽ STÁVAJÍCÍHO A OSAZENÍ NOVÉHO SVĚTLA, VIZ. D.1.1.a TZ
</t>
  </si>
  <si>
    <t>244</t>
  </si>
  <si>
    <t>R-767-A.00-2003</t>
  </si>
  <si>
    <t>Z04 - RUČIČKY SLUNEČNÍCH HODIN</t>
  </si>
  <si>
    <t>-2095260477</t>
  </si>
  <si>
    <t xml:space="preserve">Z04 - RUČIČKY SLUNEČNÍCH HODIN
-	OČIŠTĚNÍ, NATŘENÍ 2x KRYCÍM NÁTĚREM ČERNÉ GRAFITOVÉ BARVY
-	SOUČÁSTÍ BUDE OBNOVA TEXTURY SLUNEČNÍCH HODIN PROVÁDĚNÁ RESTAURÁTOREM - PLOCHA ~1,35x1,85 m2/
</t>
  </si>
  <si>
    <t>245</t>
  </si>
  <si>
    <t>R-767-A.00-2004</t>
  </si>
  <si>
    <t>Z05- UKOTVENÍ SVĚTLA POD PŘÍSTŘEŠKEM NA JIŽNÍ STRANĚ FASÁDY - DEMONTÁŽ STÁVAJÍCÍHO A OSAZENÍ NOVÉHO SVĚTLA  viz TZ</t>
  </si>
  <si>
    <t>-1679298246</t>
  </si>
  <si>
    <t>246</t>
  </si>
  <si>
    <t>R-767-A.00-2005</t>
  </si>
  <si>
    <t>Z06 - PŘÍSTŘEŠEK NAD JIŽNÍM VSTUPEM</t>
  </si>
  <si>
    <t>138034104</t>
  </si>
  <si>
    <t xml:space="preserve">Z06 - PŘÍSTŘEŠEK NAD JIŽNÍM VSTUPEM
-	ZAMĚŘENÍ STÁVAJÍCÍ POLOHY, ŠETRNÉ SEJMUTÍ, OSAZENÍ NA STÁVAJÍCÍ POLOHU PO                 RESTAUROVÁNÍ PRVKU A PO HYDROFOBIZACI KAMENNÝCH PLOCH 
-	OTRYSKÁNÍ, ŽÁROVÝ POZINK + POVRCHOVÁ ÚPRAVA - 2x KRYCÍ NÁTĚR ČERNOU                 GRAFITOVOU BARVOU
</t>
  </si>
  <si>
    <t>247</t>
  </si>
  <si>
    <t>R-767-A.00-2006</t>
  </si>
  <si>
    <t>Z07 - UKOTVENÍ SVĚTLA POD PŘÍSTŘEŠKEM NAD VCHODOVÝMI DVEŘMI D01  -	DEMONTÁŽ STÁVAJÍCÍHO A OSAZENÍ NOVÉHO SVĚTLA, VIZ. D.1.1.a TZ</t>
  </si>
  <si>
    <t>431420466</t>
  </si>
  <si>
    <t>248</t>
  </si>
  <si>
    <t>R-767-A.00-2007</t>
  </si>
  <si>
    <t>Z08 - OZDOBNÉ PRVKY NA FASÁDĚ</t>
  </si>
  <si>
    <t>515253443</t>
  </si>
  <si>
    <t xml:space="preserve">Z08 - OZDOBNÉ PRVKY NA FASÁDĚ
-	NUTNÉ OVĚŘIT FUNKČNOST PRVKŮ!
-	ZAMĚŘENÍ A ZAKRESLENÍ STÁVAJÍCÍCH POLOH ZÁMEČNICKÝCH PRVKŮ NA FASÁDĚ, POKUD SE JEDNÁ O POUZE OZDOBNÉ PRVKY BEZ JINÉ FUKCE, BUDOU ŠETRNĚ SEJMUTY 
-	REPASOVANÍ PŮVODNÍCH PRVKŮ
-	OTRYSKÁNÍ, ŽÁROVÝ POZINK + POVRCHOVÁ ÚPRAVA - 2x KRYCÍ NÁTĚR ČERNOU GRAFITOVOU BARVOU - BAREVNOST BUDE ZKONZULTOVÁNA SE ZÁSTUPCEM NPÚ
-	MNOŽSTVÍ: 2KS
-	OSAZENÍ PRVKŮ NA PŮVODNÍ POZICE PO VYSPRAVENÍ A VYSCHUTÍ OMÍTEK
</t>
  </si>
  <si>
    <t>249</t>
  </si>
  <si>
    <t>R-767-A.00-2008</t>
  </si>
  <si>
    <t>Z09 - OZDOBNÉ PRVKY NA FASÁDĚ</t>
  </si>
  <si>
    <t>911153925</t>
  </si>
  <si>
    <t xml:space="preserve">Z09 - OZDOBNÉ PRVKY NA FASÁDĚ
-	NUTNÉ OVĚŘIT FUNKČNOST PRVKŮ!
-	ZAMĚŘENÍ A ZAKRESLENÍ STÁVAJÍCÍCH POLOH ZÁMEČNICKÝCH PRVKŮ NA FASÁDĚ, POKUD SE JEDNÁ O POUZE OZDOBNÉ PRVKY BEZ JINÉ FUKCE, BUDOU ŠETRNĚ SEJMUTY 
-	REPASOVANÍ PŮVODNÍCH PRVKŮ
-	OTRYSKÁNÍ, ŽÁROVÝ POZINK + POVRCHOVÁ ÚPRAVA - 2x KRYCÍ NÁTĚR ČERNOU GRAFITOVOU BARVOU - BAREVNOST BUDE ZKONZULTOVÁNA SE ZÁSTUPCEM NPÚ
-	MNOŽSTVÍ: 2KS
-	OSAZENÍ PRVKŮ NA PŮVODNÍ POZICE PO VYSPRAVENÍ A VYSCHUTÍ OMÍTEK
</t>
  </si>
  <si>
    <t>R-767-A.00-2009</t>
  </si>
  <si>
    <t xml:space="preserve">Z10 - STÁVAJÍCÍ DRŽÁK NA VLAJKU NA DŘEVĚNÉM SLOUPU  - DEMONTÁŽ </t>
  </si>
  <si>
    <t>-1112796470</t>
  </si>
  <si>
    <t xml:space="preserve">Z10 - STÁVAJÍCÍ DRŽÁK NA VLAJKU NA DŘEVĚNÉM SLOUPU  - DEMONTÁŽ 
-	DEMONTÁŽ
-	VYSPRAVENÍ POŠKOZENÉHO DŘEVA POD NÍM DŘEVĚNÝM KOLÍKEM + OŠETŘENÍ VHODNÝMI BEZBARVÝMI FUNGICIDNÍMI A OCHRANÝMI PŘÍPRAVKY URČENÝMI PRO HISTORICKÉ KONSTRUKCE, BAREVNÉ SJEDNOCENÍ LNĚNOU FERMEŽÍ S TERPENTÝNEM (ODSTÍN DLE OKOLNÍCH PRVKŮ)
</t>
  </si>
  <si>
    <t>251</t>
  </si>
  <si>
    <t>R-767-A.00-2010</t>
  </si>
  <si>
    <t xml:space="preserve">Z11 - STÁVAJÍCÍ DVOJDRŽÁK NA VLAJKU NA DŘEVĚNÉM SLOUPU  - DEMONTÁŽ </t>
  </si>
  <si>
    <t>1759485798</t>
  </si>
  <si>
    <t xml:space="preserve">Z11 - STÁVAJÍCÍ DVOJDRŽÁK NA VLAJKU NA DŘEVĚNÉM SLOUPU  - DEMONTÁŽ 
-	VYSPRAVENÍ POŠKOZENÉHO DŘEVA POD NÍM DŘEVĚNÝM KOLÍKEM + OŠETŘENÍ VHODNÝMI BEZBARVÝMI FUNGICIDNÍMI A OCHRANÝMI PŘÍPRAVKY URČENÝMI PRO HISTORICKÉ KONSTRUKCE, BAREVNÉ SJEDNOCENÍ LNĚNOU FERMEŽÍ S TERPENTÝNEM (ODSTÍN DLE OKOLNÍCH PRVKŮ)
</t>
  </si>
  <si>
    <t>252</t>
  </si>
  <si>
    <t>r-767-a.00-2011</t>
  </si>
  <si>
    <t>Z12 - STOŽÁR NA VLAJKU, SKLOPNÝ</t>
  </si>
  <si>
    <t>-547666247</t>
  </si>
  <si>
    <t xml:space="preserve">Z12 - STOŽÁR NA VLAJKU, SKLOPNÝ
-	VZDÁLENOST MEZI STOŽÁRY OD SEBE - 2,5 M, ROZDÍLNÉ OSY SKLÁPĚNÍ SMĚREM K CESTĚ
-	SKLÁPÍ SE POMOCÍ LANA, NESAMOVOLNÉ SKLOPENÍ JE ZAJIŠTĚNO 3 ŠROUBY 
 -	LANOVÉ SKLOPNÉ ZAŘÍZENÍ SE SKLÁDÁ Z TEXTILNÍHO LANA O PRŮMĚRU 10-12 mm S                NÁVAZNÝMI OKY, Z KARABINY A Z KARABINY S KLADKOU
-	VÝŠKA - 6M
-	KONTRUKCE - OCEL S235
-	OTOČNÉ RAMENO O DÉLCE 10 CM
-	ARETACE POJISTNÝM ŠROUBEM VLAJKOVÉ TYČE
-	POVRCHOVÁ ÚPRAVA - ŽÁROVĚ ZINKOVANÉ DLE: ČSN EN ISO 1461 + VRCHNÍ KRYCÍ NÁTĚR ČERNOU GRAFITOVOU BARVOU (RAL 9011) - BAREVNOST BUDE SCHVÁLENA ZÁSTUPCEM NPÚ
-	KOTVENÍ STOŽÁRU - VETKNUTÍ DO BETONOVÉHO KALICHU, ZMONOLITNĚNO ZÁLIVKOVÝM BETONEM C16/20
-	KALICH BUDE PROVEDEN Z PROSTÉHO BETONU C16/20 VYZTUŽENÝM KARI SÍTÍ ∅6x100x100 mm, HORNÍ HRANA PATKY BUDE 100mm POD ÚROVNÍ TERÉNU
-	NAVRHOVANÝ FORMÁT VLAJKY 100x300 cm
NEDÍLNOU SOUČÁSTÍ POLOŽKY JE ZŘÍZENÍ BETONOVÉ PATKY 800/800/1.200 b16/20 VYZTUŽENÍ KARI SÍTÍ, PODKLADNÍ BETON c12/15  VČ. ZEMNÍCH PRACÍ
</t>
  </si>
  <si>
    <t>783</t>
  </si>
  <si>
    <t>Dokončovací práce - nátěry</t>
  </si>
  <si>
    <t>253</t>
  </si>
  <si>
    <t>783201201</t>
  </si>
  <si>
    <t>Obroušení tesařských konstrukcí před provedením nátěru</t>
  </si>
  <si>
    <t>-1393091894</t>
  </si>
  <si>
    <t>Příprava podkladu tesařských konstrukcí před provedením nátěru broušení</t>
  </si>
  <si>
    <t>https://podminky.urs.cz/item/CS_URS_2023_02/783201201</t>
  </si>
  <si>
    <t>Mezisoučet nové prvky</t>
  </si>
  <si>
    <t>26,4</t>
  </si>
  <si>
    <t>Mezisoučet věž</t>
  </si>
  <si>
    <t>15+8</t>
  </si>
  <si>
    <t>Mezisoučet věž kolem oken</t>
  </si>
  <si>
    <t>15,5+27,8</t>
  </si>
  <si>
    <t>Mezisoučet balkonm 1NP</t>
  </si>
  <si>
    <t>Mezisoučet balkon 1np svislé</t>
  </si>
  <si>
    <t>6,4</t>
  </si>
  <si>
    <t>Mezisoučet balkon 1NP</t>
  </si>
  <si>
    <t>41,3</t>
  </si>
  <si>
    <t>Mezisoučet balkon 1NP trámové prvky</t>
  </si>
  <si>
    <t>18,2</t>
  </si>
  <si>
    <t>Mezisoučet balkon 2NP - strop</t>
  </si>
  <si>
    <t>31,2</t>
  </si>
  <si>
    <t>Mezisoučet Balkon 2NP - sloupy</t>
  </si>
  <si>
    <t>7,7*2</t>
  </si>
  <si>
    <t>Mezisoučet Balkon 2.NP - svislé oblouk</t>
  </si>
  <si>
    <t>(14,2+12,9+12,9)*2</t>
  </si>
  <si>
    <t>Mezisoučet bednění zábradlí IN+EX</t>
  </si>
  <si>
    <t>1,4*2</t>
  </si>
  <si>
    <t>Mezisoučet Arkýř -Z</t>
  </si>
  <si>
    <t>0,13*4*4,4</t>
  </si>
  <si>
    <t>Mezisoučet Arkýř  Z - trám pod stropem</t>
  </si>
  <si>
    <t>(0,1+0,13)*0,5*4</t>
  </si>
  <si>
    <t>Mezisoučet Arkýř  Z pásky</t>
  </si>
  <si>
    <t>0,13*4*2,9</t>
  </si>
  <si>
    <t>Mezisoučet Arkýř Z hl. sloup</t>
  </si>
  <si>
    <t>7,8+4</t>
  </si>
  <si>
    <t>Mezisoučet Arkýř Z vodorovné a svislé prvky zábradlí</t>
  </si>
  <si>
    <t>Mezisoučet Arkýř Z</t>
  </si>
  <si>
    <t>0,3*4,4</t>
  </si>
  <si>
    <t>Mezisoučet Arkýř Z  trámy pod podlahou</t>
  </si>
  <si>
    <t>1,2</t>
  </si>
  <si>
    <t>Mezisoučet arkýř  Z  - ozdobné prvky</t>
  </si>
  <si>
    <t>0,2*4*4*1,1</t>
  </si>
  <si>
    <t>Mezisoučet Arkýř Z  nosné prvky podlahy</t>
  </si>
  <si>
    <t>2,7*2</t>
  </si>
  <si>
    <t>Mezisoučet Arkýř Z  Podlaha</t>
  </si>
  <si>
    <t>15,7</t>
  </si>
  <si>
    <t>Mezisoučet JIH - štít</t>
  </si>
  <si>
    <t>Mezisoučet JIH - podlaha</t>
  </si>
  <si>
    <t>3,3*2</t>
  </si>
  <si>
    <t>Mezisoučet JIH - štít podlaha</t>
  </si>
  <si>
    <t>Mezisoučet JIH - štít IN</t>
  </si>
  <si>
    <t>Mezisoučet JIH prvky kolem sv. Václava</t>
  </si>
  <si>
    <t>5,5</t>
  </si>
  <si>
    <t xml:space="preserve">Mezisoučet Sever štít podlaha </t>
  </si>
  <si>
    <t>Mezisoučet Sever  štít In</t>
  </si>
  <si>
    <t>0,14*4*2,5*2</t>
  </si>
  <si>
    <t>Mezisoučet Sever nosné vaznice 0,14/0,14</t>
  </si>
  <si>
    <t>8,8*0,2*2</t>
  </si>
  <si>
    <t>Mezisoučet Sever bednění na písk. konzolách</t>
  </si>
  <si>
    <t>3,5</t>
  </si>
  <si>
    <t>Mezisoučet Západ - lem.kolem střechy</t>
  </si>
  <si>
    <t>1,8*2</t>
  </si>
  <si>
    <t>Mezisoučet Západ podlaha pod valbou</t>
  </si>
  <si>
    <t>0,14*4*2,5</t>
  </si>
  <si>
    <t>Mezisoučet Západ podepření vaznic</t>
  </si>
  <si>
    <t>254</t>
  </si>
  <si>
    <t>783201401</t>
  </si>
  <si>
    <t>Ometení tesařských konstrukcí před provedením nátěru</t>
  </si>
  <si>
    <t>-1729746667</t>
  </si>
  <si>
    <t>Příprava podkladu tesařských konstrukcí před provedením nátěru ometení</t>
  </si>
  <si>
    <t>https://podminky.urs.cz/item/CS_URS_2023_02/783201401</t>
  </si>
  <si>
    <t>685*3</t>
  </si>
  <si>
    <t>255</t>
  </si>
  <si>
    <t>783203020</t>
  </si>
  <si>
    <t>Provedení napouštěcího dvojnásobného nátěru tesařských konstrukcí nezabudovaných do konstrukce</t>
  </si>
  <si>
    <t>-693482836</t>
  </si>
  <si>
    <t>Provedení nátěru tesařských konstrukcí napouštěcího nebo napouštěcího preventivního proti dřevokazným houbám, hmyzu a plísním nezabudovaných do konstrukce dvojnásobného</t>
  </si>
  <si>
    <t>https://podminky.urs.cz/item/CS_URS_2023_02/783203020</t>
  </si>
  <si>
    <t>Mezisoučet krov</t>
  </si>
  <si>
    <t>632,916</t>
  </si>
  <si>
    <t>Mezisoučet pohledové části</t>
  </si>
  <si>
    <t>Mezisoučet zdivo</t>
  </si>
  <si>
    <t>256</t>
  </si>
  <si>
    <t>24592240</t>
  </si>
  <si>
    <t>prostředek impregnační fungicidní a insekticidní vodou ředitelný</t>
  </si>
  <si>
    <t>-251098328</t>
  </si>
  <si>
    <t>2773,916/40</t>
  </si>
  <si>
    <t>257</t>
  </si>
  <si>
    <t>783801201</t>
  </si>
  <si>
    <t>Obroušení omítek před provedením nátěru</t>
  </si>
  <si>
    <t>-696597357</t>
  </si>
  <si>
    <t>Příprava podkladu omítek před provedením nátěru obroušení</t>
  </si>
  <si>
    <t>https://podminky.urs.cz/item/CS_URS_2023_02/783801201</t>
  </si>
  <si>
    <t>258</t>
  </si>
  <si>
    <t>783823167</t>
  </si>
  <si>
    <t>Penetrační vápenný nátěr omítek stupně členitosti 3</t>
  </si>
  <si>
    <t>-1953275939</t>
  </si>
  <si>
    <t>Penetrační nátěr omítek hladkých omítek hladkých, zrnitých tenkovrstvých nebo štukových stupně členitosti 3 vápenný</t>
  </si>
  <si>
    <t>https://podminky.urs.cz/item/CS_URS_2023_02/783823167</t>
  </si>
  <si>
    <t>259</t>
  </si>
  <si>
    <t>783827447</t>
  </si>
  <si>
    <t>Krycí dvojnásobný vápenný nátěr omítek stupně členitosti 3  vč. tónu světle okrové barvy  viz TZ</t>
  </si>
  <si>
    <t>-931986364</t>
  </si>
  <si>
    <t>Krycí (ochranný ) nátěr omítek dvojnásobný hladkých omítek hladkých, zrnitých tenkovrstvých nebo štukových stupně členitosti 3 vápenný</t>
  </si>
  <si>
    <t>https://podminky.urs.cz/item/CS_URS_2023_02/783827447</t>
  </si>
  <si>
    <t>260</t>
  </si>
  <si>
    <t>R-763-A.00-1003</t>
  </si>
  <si>
    <t>D+M dřevní tér - konstrukce krovu</t>
  </si>
  <si>
    <t>-1003513264</t>
  </si>
  <si>
    <t>685*2</t>
  </si>
  <si>
    <t>261</t>
  </si>
  <si>
    <t>R-783-A.00-1002</t>
  </si>
  <si>
    <t xml:space="preserve">D+M Dřevní tér - Nové pohledové exteriérové tesařské a truhlářské prvky </t>
  </si>
  <si>
    <t>-828889988</t>
  </si>
  <si>
    <t>Nové pohledové exteriérové tesařské a truhlářské  
konstrukce budou natřeny dřevním térem ve zvoleném odstínu. Cílem úpravy je celkové sladění odstínů nově nahrazovaných dřevěných konstrukcí a stávajících ponechaných konstrukcí. Finální odstín bude odsouhlasen nad vzorky v rámci autorského dozoru spolu se zástupcem NPÚ.</t>
  </si>
  <si>
    <t>Mezisoučet nové dřevěné konstrukce</t>
  </si>
  <si>
    <t>262</t>
  </si>
  <si>
    <t>R-783-A.00-1003</t>
  </si>
  <si>
    <t xml:space="preserve">D+M Dřevní tér - Stávající  pohledové tesařské a truhlářské prvky </t>
  </si>
  <si>
    <t>-811134203</t>
  </si>
  <si>
    <t>420,916</t>
  </si>
  <si>
    <t>263</t>
  </si>
  <si>
    <t>R-783-A.00-2001</t>
  </si>
  <si>
    <t>Obnovení kontur slunečních hodin</t>
  </si>
  <si>
    <t>-1395923876</t>
  </si>
  <si>
    <t>22019A-01-D.1.4 - 22019A-01-D.1.4.g - Ochrana před bleskem</t>
  </si>
  <si>
    <t>Ochrana před bleskem - viz samostatný výkaz</t>
  </si>
  <si>
    <t>222936253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</si>
</sst>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41">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0000A8"/>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9"/>
      <color rgb="FF0000FF"/>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40" fillId="0" borderId="0" applyNumberFormat="0" applyFill="0" applyBorder="0" applyAlignment="0" applyProtection="0"/>
  </cellStyleXfs>
  <cellXfs count="235">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Alignment="1">
      <alignment horizontal="left" vertical="center"/>
    </xf>
    <xf numFmtId="0" fontId="0" fillId="0" borderId="1" xfId="0" applyBorder="1"/>
    <xf numFmtId="0" fontId="0" fillId="0" borderId="2" xfId="0" applyBorder="1"/>
    <xf numFmtId="0" fontId="0" fillId="0" borderId="3" xfId="0" applyBorder="1"/>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0" fillId="0" borderId="3" xfId="0" applyBorder="1" applyAlignment="1">
      <alignment vertical="center"/>
    </xf>
    <xf numFmtId="0" fontId="17" fillId="0" borderId="5" xfId="0" applyFont="1" applyBorder="1" applyAlignment="1">
      <alignment horizontal="left" vertical="center"/>
    </xf>
    <xf numFmtId="0" fontId="0" fillId="0" borderId="5" xfId="0"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ill="1" applyAlignment="1">
      <alignment vertical="center"/>
    </xf>
    <xf numFmtId="0" fontId="4" fillId="3" borderId="6" xfId="0" applyFont="1" applyFill="1" applyBorder="1" applyAlignment="1">
      <alignment horizontal="left" vertical="center"/>
    </xf>
    <xf numFmtId="0" fontId="0" fillId="3" borderId="7" xfId="0" applyFill="1" applyBorder="1" applyAlignment="1">
      <alignment vertical="center"/>
    </xf>
    <xf numFmtId="0" fontId="4" fillId="3" borderId="7" xfId="0" applyFont="1" applyFill="1" applyBorder="1" applyAlignment="1">
      <alignment horizontal="center" vertical="center"/>
    </xf>
    <xf numFmtId="0" fontId="19"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7"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1" fillId="0" borderId="0" xfId="0" applyFont="1" applyAlignment="1">
      <alignment horizontal="left" vertical="center"/>
    </xf>
    <xf numFmtId="0" fontId="0" fillId="0" borderId="15" xfId="0" applyBorder="1" applyAlignment="1">
      <alignment vertical="center"/>
    </xf>
    <xf numFmtId="0" fontId="0" fillId="4" borderId="7" xfId="0" applyFill="1" applyBorder="1" applyAlignment="1">
      <alignment vertical="center"/>
    </xf>
    <xf numFmtId="0" fontId="22" fillId="4" borderId="0" xfId="0" applyFont="1" applyFill="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0" fillId="0" borderId="11" xfId="0" applyBorder="1" applyAlignment="1">
      <alignment vertical="center"/>
    </xf>
    <xf numFmtId="0" fontId="4" fillId="0" borderId="3" xfId="0" applyFont="1" applyBorder="1" applyAlignment="1">
      <alignment vertical="center"/>
    </xf>
    <xf numFmtId="0" fontId="24" fillId="0" borderId="0" xfId="0" applyFont="1" applyAlignment="1">
      <alignment horizontal="left" vertical="center"/>
    </xf>
    <xf numFmtId="0" fontId="24" fillId="0" borderId="0" xfId="0" applyFont="1" applyAlignment="1">
      <alignment vertical="center"/>
    </xf>
    <xf numFmtId="4" fontId="24" fillId="0" borderId="0" xfId="0" applyNumberFormat="1" applyFont="1" applyAlignment="1">
      <alignment vertical="center"/>
    </xf>
    <xf numFmtId="0" fontId="4" fillId="0" borderId="0" xfId="0" applyFont="1" applyAlignment="1">
      <alignment horizontal="center" vertical="center"/>
    </xf>
    <xf numFmtId="4" fontId="20" fillId="0" borderId="14" xfId="0" applyNumberFormat="1" applyFont="1" applyBorder="1" applyAlignment="1">
      <alignment vertical="center"/>
    </xf>
    <xf numFmtId="4" fontId="20" fillId="0" borderId="0" xfId="0" applyNumberFormat="1" applyFont="1" applyAlignment="1">
      <alignment vertical="center"/>
    </xf>
    <xf numFmtId="166" fontId="20" fillId="0" borderId="0" xfId="0" applyNumberFormat="1" applyFont="1" applyAlignment="1">
      <alignment vertical="center"/>
    </xf>
    <xf numFmtId="4" fontId="20" fillId="0" borderId="15" xfId="0" applyNumberFormat="1" applyFont="1" applyBorder="1" applyAlignment="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3" xfId="0" applyFont="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3" fillId="0" borderId="0" xfId="0" applyFont="1" applyAlignment="1">
      <alignment horizontal="center" vertical="center"/>
    </xf>
    <xf numFmtId="4" fontId="29" fillId="0" borderId="14" xfId="0" applyNumberFormat="1" applyFont="1" applyBorder="1" applyAlignment="1">
      <alignment vertical="center"/>
    </xf>
    <xf numFmtId="4" fontId="29" fillId="0" borderId="0" xfId="0" applyNumberFormat="1" applyFont="1" applyAlignment="1">
      <alignment vertical="center"/>
    </xf>
    <xf numFmtId="166" fontId="29" fillId="0" borderId="0" xfId="0" applyNumberFormat="1" applyFont="1" applyAlignment="1">
      <alignment vertical="center"/>
    </xf>
    <xf numFmtId="4" fontId="29" fillId="0" borderId="15" xfId="0" applyNumberFormat="1" applyFont="1" applyBorder="1" applyAlignment="1">
      <alignment vertical="center"/>
    </xf>
    <xf numFmtId="0" fontId="5" fillId="0" borderId="0" xfId="0" applyFont="1" applyAlignment="1">
      <alignment horizontal="left" vertical="center"/>
    </xf>
    <xf numFmtId="4" fontId="29" fillId="0" borderId="19" xfId="0" applyNumberFormat="1" applyFont="1" applyBorder="1" applyAlignment="1">
      <alignment vertical="center"/>
    </xf>
    <xf numFmtId="4" fontId="29" fillId="0" borderId="20" xfId="0" applyNumberFormat="1" applyFont="1" applyBorder="1" applyAlignment="1">
      <alignment vertical="center"/>
    </xf>
    <xf numFmtId="166" fontId="29" fillId="0" borderId="20" xfId="0" applyNumberFormat="1" applyFont="1" applyBorder="1" applyAlignment="1">
      <alignment vertical="center"/>
    </xf>
    <xf numFmtId="4" fontId="29" fillId="0" borderId="21" xfId="0" applyNumberFormat="1" applyFont="1" applyBorder="1" applyAlignment="1">
      <alignment vertical="center"/>
    </xf>
    <xf numFmtId="0" fontId="30" fillId="0" borderId="0" xfId="0" applyFont="1" applyAlignment="1">
      <alignment horizontal="left" vertical="center"/>
    </xf>
    <xf numFmtId="0" fontId="0" fillId="0" borderId="3" xfId="0" applyBorder="1" applyAlignment="1">
      <alignment vertical="center" wrapText="1"/>
    </xf>
    <xf numFmtId="0" fontId="17"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2" fillId="4" borderId="0" xfId="0" applyFont="1" applyFill="1" applyAlignment="1">
      <alignment horizontal="left" vertical="center"/>
    </xf>
    <xf numFmtId="0" fontId="22" fillId="4" borderId="0" xfId="0" applyFont="1" applyFill="1" applyAlignment="1">
      <alignment horizontal="right" vertical="center"/>
    </xf>
    <xf numFmtId="0" fontId="31"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3" xfId="0" applyBorder="1" applyAlignment="1">
      <alignment horizontal="center" vertical="center" wrapText="1"/>
    </xf>
    <xf numFmtId="0" fontId="22" fillId="4" borderId="16"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0" xfId="0" applyFont="1" applyFill="1" applyAlignment="1">
      <alignment horizontal="center" vertical="center" wrapText="1"/>
    </xf>
    <xf numFmtId="4" fontId="24" fillId="0" borderId="0" xfId="0" applyNumberFormat="1" applyFont="1"/>
    <xf numFmtId="166" fontId="32" fillId="0" borderId="12" xfId="0" applyNumberFormat="1" applyFont="1" applyBorder="1"/>
    <xf numFmtId="166" fontId="32" fillId="0" borderId="13" xfId="0" applyNumberFormat="1" applyFont="1" applyBorder="1"/>
    <xf numFmtId="4" fontId="33" fillId="0" borderId="0" xfId="0" applyNumberFormat="1" applyFont="1" applyAlignment="1">
      <alignment vertical="center"/>
    </xf>
    <xf numFmtId="0" fontId="8" fillId="0" borderId="3"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4" xfId="0" applyFont="1" applyBorder="1"/>
    <xf numFmtId="166" fontId="8" fillId="0" borderId="0" xfId="0" applyNumberFormat="1" applyFont="1"/>
    <xf numFmtId="166" fontId="8" fillId="0" borderId="15"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22" fillId="0" borderId="22" xfId="0" applyFont="1" applyBorder="1" applyAlignment="1">
      <alignment horizontal="center" vertical="center"/>
    </xf>
    <xf numFmtId="49" fontId="22" fillId="0" borderId="22" xfId="0" applyNumberFormat="1" applyFont="1" applyBorder="1" applyAlignment="1">
      <alignment horizontal="left" vertical="center" wrapText="1"/>
    </xf>
    <xf numFmtId="0" fontId="22" fillId="0" borderId="22" xfId="0" applyFont="1" applyBorder="1" applyAlignment="1">
      <alignment horizontal="left" vertical="center" wrapText="1"/>
    </xf>
    <xf numFmtId="0" fontId="22" fillId="0" borderId="22" xfId="0" applyFont="1" applyBorder="1" applyAlignment="1">
      <alignment horizontal="center" vertical="center" wrapText="1"/>
    </xf>
    <xf numFmtId="167" fontId="22" fillId="0" borderId="22" xfId="0" applyNumberFormat="1" applyFont="1" applyBorder="1" applyAlignment="1">
      <alignment vertical="center"/>
    </xf>
    <xf numFmtId="4" fontId="22" fillId="2" borderId="22" xfId="0" applyNumberFormat="1" applyFont="1" applyFill="1" applyBorder="1" applyAlignment="1" applyProtection="1">
      <alignment vertical="center"/>
      <protection locked="0"/>
    </xf>
    <xf numFmtId="4" fontId="22" fillId="0" borderId="22" xfId="0" applyNumberFormat="1" applyFont="1" applyBorder="1" applyAlignment="1">
      <alignment vertical="center"/>
    </xf>
    <xf numFmtId="0" fontId="0" fillId="0" borderId="22" xfId="0" applyBorder="1" applyAlignment="1">
      <alignment vertical="center"/>
    </xf>
    <xf numFmtId="0" fontId="23" fillId="2" borderId="14" xfId="0" applyFont="1" applyFill="1" applyBorder="1" applyAlignment="1" applyProtection="1">
      <alignment horizontal="left" vertical="center"/>
      <protection locked="0"/>
    </xf>
    <xf numFmtId="0" fontId="23" fillId="0" borderId="0" xfId="0" applyFont="1" applyAlignment="1">
      <alignment horizontal="center" vertical="center"/>
    </xf>
    <xf numFmtId="166" fontId="23" fillId="0" borderId="0" xfId="0" applyNumberFormat="1" applyFont="1" applyAlignment="1">
      <alignment vertical="center"/>
    </xf>
    <xf numFmtId="166" fontId="23" fillId="0" borderId="15" xfId="0" applyNumberFormat="1" applyFont="1" applyBorder="1" applyAlignment="1">
      <alignment vertical="center"/>
    </xf>
    <xf numFmtId="0" fontId="22" fillId="0" borderId="0" xfId="0" applyFont="1" applyAlignment="1">
      <alignment horizontal="left" vertical="center"/>
    </xf>
    <xf numFmtId="4" fontId="0" fillId="0" borderId="0" xfId="0" applyNumberFormat="1" applyAlignment="1">
      <alignment vertical="center"/>
    </xf>
    <xf numFmtId="0" fontId="34" fillId="0" borderId="0" xfId="0" applyFont="1" applyAlignment="1">
      <alignment horizontal="left" vertical="center"/>
    </xf>
    <xf numFmtId="0" fontId="35" fillId="0" borderId="0" xfId="0" applyFont="1" applyAlignment="1">
      <alignment horizontal="left" vertical="center" wrapText="1"/>
    </xf>
    <xf numFmtId="0" fontId="0" fillId="0" borderId="0" xfId="0" applyAlignment="1" applyProtection="1">
      <alignment vertical="center"/>
      <protection locked="0"/>
    </xf>
    <xf numFmtId="0" fontId="0" fillId="0" borderId="14" xfId="0" applyBorder="1" applyAlignment="1">
      <alignment vertical="center"/>
    </xf>
    <xf numFmtId="0" fontId="36" fillId="0" borderId="0" xfId="0" applyFont="1" applyAlignment="1">
      <alignment horizontal="left" vertical="center"/>
    </xf>
    <xf numFmtId="0" fontId="37" fillId="0" borderId="0" xfId="1" applyFont="1" applyAlignment="1" applyProtection="1">
      <alignment vertical="center" wrapText="1"/>
    </xf>
    <xf numFmtId="0" fontId="7" fillId="0" borderId="0" xfId="0" applyFont="1" applyAlignment="1">
      <alignment horizontal="left"/>
    </xf>
    <xf numFmtId="4" fontId="7" fillId="0" borderId="0" xfId="0" applyNumberFormat="1" applyFont="1"/>
    <xf numFmtId="0" fontId="9" fillId="0" borderId="3"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167" fontId="9" fillId="0" borderId="0" xfId="0" applyNumberFormat="1" applyFont="1" applyAlignment="1">
      <alignment vertical="center"/>
    </xf>
    <xf numFmtId="0" fontId="9" fillId="0" borderId="0" xfId="0" applyFont="1" applyAlignment="1" applyProtection="1">
      <alignment vertical="center"/>
      <protection locked="0"/>
    </xf>
    <xf numFmtId="0" fontId="9" fillId="0" borderId="14" xfId="0" applyFont="1" applyBorder="1" applyAlignment="1">
      <alignment vertical="center"/>
    </xf>
    <xf numFmtId="0" fontId="9" fillId="0" borderId="15" xfId="0" applyFont="1" applyBorder="1" applyAlignment="1">
      <alignment vertical="center"/>
    </xf>
    <xf numFmtId="0" fontId="10" fillId="0" borderId="3"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4" xfId="0" applyFont="1" applyBorder="1" applyAlignment="1">
      <alignment vertical="center"/>
    </xf>
    <xf numFmtId="0" fontId="10" fillId="0" borderId="15"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11" fillId="0" borderId="3"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4" xfId="0" applyFont="1" applyBorder="1" applyAlignment="1">
      <alignment vertical="center"/>
    </xf>
    <xf numFmtId="0" fontId="11" fillId="0" borderId="15" xfId="0" applyFont="1" applyBorder="1" applyAlignment="1">
      <alignment vertical="center"/>
    </xf>
    <xf numFmtId="0" fontId="38" fillId="0" borderId="22" xfId="0" applyFont="1" applyBorder="1" applyAlignment="1">
      <alignment horizontal="center" vertical="center"/>
    </xf>
    <xf numFmtId="49" fontId="38" fillId="0" borderId="22" xfId="0" applyNumberFormat="1" applyFont="1" applyBorder="1" applyAlignment="1">
      <alignment horizontal="left" vertical="center" wrapText="1"/>
    </xf>
    <xf numFmtId="0" fontId="38" fillId="0" borderId="22" xfId="0" applyFont="1" applyBorder="1" applyAlignment="1">
      <alignment horizontal="left" vertical="center" wrapText="1"/>
    </xf>
    <xf numFmtId="0" fontId="38" fillId="0" borderId="22" xfId="0" applyFont="1" applyBorder="1" applyAlignment="1">
      <alignment horizontal="center" vertical="center" wrapText="1"/>
    </xf>
    <xf numFmtId="167" fontId="38" fillId="0" borderId="22" xfId="0" applyNumberFormat="1" applyFont="1" applyBorder="1" applyAlignment="1">
      <alignment vertical="center"/>
    </xf>
    <xf numFmtId="4" fontId="38" fillId="2" borderId="22" xfId="0" applyNumberFormat="1" applyFont="1" applyFill="1" applyBorder="1" applyAlignment="1" applyProtection="1">
      <alignment vertical="center"/>
      <protection locked="0"/>
    </xf>
    <xf numFmtId="4" fontId="38" fillId="0" borderId="22" xfId="0" applyNumberFormat="1" applyFont="1" applyBorder="1" applyAlignment="1">
      <alignment vertical="center"/>
    </xf>
    <xf numFmtId="0" fontId="39" fillId="0" borderId="22" xfId="0" applyFont="1" applyBorder="1" applyAlignment="1">
      <alignment vertical="center"/>
    </xf>
    <xf numFmtId="0" fontId="39" fillId="0" borderId="3" xfId="0" applyFont="1" applyBorder="1" applyAlignment="1">
      <alignment vertical="center"/>
    </xf>
    <xf numFmtId="0" fontId="38" fillId="2" borderId="14" xfId="0" applyFont="1" applyFill="1" applyBorder="1" applyAlignment="1" applyProtection="1">
      <alignment horizontal="left" vertical="center"/>
      <protection locked="0"/>
    </xf>
    <xf numFmtId="0" fontId="38" fillId="0" borderId="0" xfId="0" applyFont="1" applyAlignment="1">
      <alignment horizontal="center" vertical="center"/>
    </xf>
    <xf numFmtId="0" fontId="35" fillId="0" borderId="0" xfId="0" applyFont="1" applyAlignment="1">
      <alignment horizontal="left" vertical="top" wrapText="1"/>
    </xf>
    <xf numFmtId="167" fontId="22" fillId="2" borderId="22" xfId="0" applyNumberFormat="1" applyFont="1" applyFill="1" applyBorder="1" applyAlignment="1" applyProtection="1">
      <alignment vertical="center"/>
      <protection locked="0"/>
    </xf>
    <xf numFmtId="0" fontId="8" fillId="0" borderId="19" xfId="0" applyFont="1" applyBorder="1"/>
    <xf numFmtId="0" fontId="8" fillId="0" borderId="20" xfId="0" applyFont="1" applyBorder="1"/>
    <xf numFmtId="166" fontId="8" fillId="0" borderId="20" xfId="0" applyNumberFormat="1" applyFont="1" applyBorder="1"/>
    <xf numFmtId="166" fontId="8" fillId="0" borderId="21" xfId="0" applyNumberFormat="1" applyFont="1" applyBorder="1"/>
    <xf numFmtId="0" fontId="16" fillId="0" borderId="0" xfId="0" applyFont="1" applyAlignment="1">
      <alignment horizontal="left" vertical="top" wrapText="1"/>
    </xf>
    <xf numFmtId="0" fontId="16" fillId="0" borderId="0" xfId="0" applyFont="1" applyAlignment="1">
      <alignment horizontal="left" vertical="center"/>
    </xf>
    <xf numFmtId="0" fontId="18"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7" fillId="0" borderId="5" xfId="0" applyNumberFormat="1" applyFont="1" applyBorder="1" applyAlignment="1">
      <alignment vertical="center"/>
    </xf>
    <xf numFmtId="0" fontId="0" fillId="0" borderId="5" xfId="0" applyBorder="1" applyAlignment="1">
      <alignment vertical="center"/>
    </xf>
    <xf numFmtId="0" fontId="1" fillId="0" borderId="0" xfId="0" applyFont="1" applyAlignment="1">
      <alignment horizontal="right" vertical="center"/>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4" fillId="3" borderId="7" xfId="0" applyFont="1" applyFill="1" applyBorder="1" applyAlignment="1">
      <alignment horizontal="left" vertical="center"/>
    </xf>
    <xf numFmtId="0" fontId="0" fillId="3" borderId="7" xfId="0" applyFill="1" applyBorder="1" applyAlignment="1">
      <alignment vertical="center"/>
    </xf>
    <xf numFmtId="4" fontId="4" fillId="3" borderId="7" xfId="0" applyNumberFormat="1" applyFont="1" applyFill="1" applyBorder="1" applyAlignment="1">
      <alignment vertical="center"/>
    </xf>
    <xf numFmtId="0" fontId="0" fillId="3" borderId="8" xfId="0" applyFill="1"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21" fillId="0" borderId="14" xfId="0" applyFont="1" applyBorder="1" applyAlignment="1">
      <alignment horizontal="left" vertical="center"/>
    </xf>
    <xf numFmtId="0" fontId="21" fillId="0" borderId="0" xfId="0" applyFont="1" applyAlignment="1">
      <alignment horizontal="left" vertical="center"/>
    </xf>
    <xf numFmtId="0" fontId="22" fillId="4" borderId="6" xfId="0" applyFont="1" applyFill="1" applyBorder="1" applyAlignment="1">
      <alignment horizontal="center" vertical="center"/>
    </xf>
    <xf numFmtId="0" fontId="22" fillId="4" borderId="7" xfId="0" applyFont="1" applyFill="1" applyBorder="1" applyAlignment="1">
      <alignment horizontal="left" vertical="center"/>
    </xf>
    <xf numFmtId="0" fontId="22" fillId="4" borderId="7" xfId="0" applyFont="1" applyFill="1" applyBorder="1" applyAlignment="1">
      <alignment horizontal="center" vertical="center"/>
    </xf>
    <xf numFmtId="0" fontId="22" fillId="4" borderId="7" xfId="0" applyFont="1" applyFill="1" applyBorder="1" applyAlignment="1">
      <alignment horizontal="right" vertical="center"/>
    </xf>
    <xf numFmtId="0" fontId="22" fillId="4" borderId="8" xfId="0" applyFont="1" applyFill="1" applyBorder="1" applyAlignment="1">
      <alignment horizontal="left" vertical="center"/>
    </xf>
    <xf numFmtId="4" fontId="28" fillId="0" borderId="0" xfId="0" applyNumberFormat="1" applyFont="1" applyAlignment="1">
      <alignment vertical="center"/>
    </xf>
    <xf numFmtId="0" fontId="28" fillId="0" borderId="0" xfId="0" applyFont="1" applyAlignment="1">
      <alignment vertical="center"/>
    </xf>
    <xf numFmtId="0" fontId="27" fillId="0" borderId="0" xfId="0" applyFont="1" applyAlignment="1">
      <alignment horizontal="left" vertical="center" wrapText="1"/>
    </xf>
    <xf numFmtId="4" fontId="24" fillId="0" borderId="0" xfId="0" applyNumberFormat="1" applyFont="1" applyAlignment="1">
      <alignment horizontal="right" vertical="center"/>
    </xf>
    <xf numFmtId="4" fontId="24" fillId="0" borderId="0" xfId="0" applyNumberFormat="1"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podminky.urs.cz/item/CS_URS_2023_02/043154000" TargetMode="External"/><Relationship Id="rId3" Type="http://schemas.openxmlformats.org/officeDocument/2006/relationships/hyperlink" Target="https://podminky.urs.cz/item/CS_URS_2023_02/013254000" TargetMode="External"/><Relationship Id="rId7" Type="http://schemas.openxmlformats.org/officeDocument/2006/relationships/hyperlink" Target="https://podminky.urs.cz/item/CS_URS_2023_02/034002000" TargetMode="External"/><Relationship Id="rId2" Type="http://schemas.openxmlformats.org/officeDocument/2006/relationships/hyperlink" Target="https://podminky.urs.cz/item/CS_URS_2023_02/013244000" TargetMode="External"/><Relationship Id="rId1" Type="http://schemas.openxmlformats.org/officeDocument/2006/relationships/hyperlink" Target="https://podminky.urs.cz/item/CS_URS_2023_02/HZS4111" TargetMode="External"/><Relationship Id="rId6" Type="http://schemas.openxmlformats.org/officeDocument/2006/relationships/hyperlink" Target="https://podminky.urs.cz/item/CS_URS_2023_02/030001000" TargetMode="External"/><Relationship Id="rId5" Type="http://schemas.openxmlformats.org/officeDocument/2006/relationships/hyperlink" Target="https://podminky.urs.cz/item/CS_URS_2023_02/013294000" TargetMode="External"/><Relationship Id="rId4" Type="http://schemas.openxmlformats.org/officeDocument/2006/relationships/hyperlink" Target="https://podminky.urs.cz/item/CS_URS_2023_02/013274000"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6" Type="http://schemas.openxmlformats.org/officeDocument/2006/relationships/hyperlink" Target="https://podminky.urs.cz/item/CS_URS_2023_02/919735111" TargetMode="External"/><Relationship Id="rId21" Type="http://schemas.openxmlformats.org/officeDocument/2006/relationships/hyperlink" Target="https://podminky.urs.cz/item/CS_URS_2023_02/629991001" TargetMode="External"/><Relationship Id="rId42" Type="http://schemas.openxmlformats.org/officeDocument/2006/relationships/hyperlink" Target="https://podminky.urs.cz/item/CS_URS_2023_02/997013871" TargetMode="External"/><Relationship Id="rId47" Type="http://schemas.openxmlformats.org/officeDocument/2006/relationships/hyperlink" Target="https://podminky.urs.cz/item/CS_URS_2023_02/712631801" TargetMode="External"/><Relationship Id="rId63" Type="http://schemas.openxmlformats.org/officeDocument/2006/relationships/hyperlink" Target="https://podminky.urs.cz/item/CS_URS_2023_02/762342216" TargetMode="External"/><Relationship Id="rId68" Type="http://schemas.openxmlformats.org/officeDocument/2006/relationships/hyperlink" Target="https://podminky.urs.cz/item/CS_URS_2023_02/764001821" TargetMode="External"/><Relationship Id="rId84" Type="http://schemas.openxmlformats.org/officeDocument/2006/relationships/hyperlink" Target="https://podminky.urs.cz/item/CS_URS_2023_02/764533407" TargetMode="External"/><Relationship Id="rId89" Type="http://schemas.openxmlformats.org/officeDocument/2006/relationships/hyperlink" Target="https://podminky.urs.cz/item/CS_URS_2023_02/765191023" TargetMode="External"/><Relationship Id="rId16" Type="http://schemas.openxmlformats.org/officeDocument/2006/relationships/hyperlink" Target="https://podminky.urs.cz/item/CS_URS_2023_02/273313511" TargetMode="External"/><Relationship Id="rId11" Type="http://schemas.openxmlformats.org/officeDocument/2006/relationships/hyperlink" Target="https://podminky.urs.cz/item/CS_URS_2023_02/181951112" TargetMode="External"/><Relationship Id="rId32" Type="http://schemas.openxmlformats.org/officeDocument/2006/relationships/hyperlink" Target="https://podminky.urs.cz/item/CS_URS_2023_02/944511211" TargetMode="External"/><Relationship Id="rId37" Type="http://schemas.openxmlformats.org/officeDocument/2006/relationships/hyperlink" Target="https://podminky.urs.cz/item/CS_URS_2023_02/997013501" TargetMode="External"/><Relationship Id="rId53" Type="http://schemas.openxmlformats.org/officeDocument/2006/relationships/hyperlink" Target="https://podminky.urs.cz/item/CS_URS_2023_02/762331922" TargetMode="External"/><Relationship Id="rId58" Type="http://schemas.openxmlformats.org/officeDocument/2006/relationships/hyperlink" Target="https://podminky.urs.cz/item/CS_URS_2023_02/762331954" TargetMode="External"/><Relationship Id="rId74" Type="http://schemas.openxmlformats.org/officeDocument/2006/relationships/hyperlink" Target="https://podminky.urs.cz/item/CS_URS_2023_02/764232434" TargetMode="External"/><Relationship Id="rId79" Type="http://schemas.openxmlformats.org/officeDocument/2006/relationships/hyperlink" Target="https://podminky.urs.cz/item/CS_URS_2023_02/764236404" TargetMode="External"/><Relationship Id="rId5" Type="http://schemas.openxmlformats.org/officeDocument/2006/relationships/hyperlink" Target="https://podminky.urs.cz/item/CS_URS_2023_02/133151101" TargetMode="External"/><Relationship Id="rId90" Type="http://schemas.openxmlformats.org/officeDocument/2006/relationships/hyperlink" Target="https://podminky.urs.cz/item/CS_URS_2023_01/998765202" TargetMode="External"/><Relationship Id="rId95" Type="http://schemas.openxmlformats.org/officeDocument/2006/relationships/hyperlink" Target="https://podminky.urs.cz/item/CS_URS_2023_02/783203020" TargetMode="External"/><Relationship Id="rId22" Type="http://schemas.openxmlformats.org/officeDocument/2006/relationships/hyperlink" Target="https://podminky.urs.cz/item/CS_URS_2023_02/629991011" TargetMode="External"/><Relationship Id="rId27" Type="http://schemas.openxmlformats.org/officeDocument/2006/relationships/hyperlink" Target="https://podminky.urs.cz/item/CS_URS_2023_02/935933111" TargetMode="External"/><Relationship Id="rId43" Type="http://schemas.openxmlformats.org/officeDocument/2006/relationships/hyperlink" Target="https://podminky.urs.cz/item/CS_URS_2023_02/997013875" TargetMode="External"/><Relationship Id="rId48" Type="http://schemas.openxmlformats.org/officeDocument/2006/relationships/hyperlink" Target="https://podminky.urs.cz/item/CS_URS_2023_01/998712202" TargetMode="External"/><Relationship Id="rId64" Type="http://schemas.openxmlformats.org/officeDocument/2006/relationships/hyperlink" Target="https://podminky.urs.cz/item/CS_URS_2023_02/762342812" TargetMode="External"/><Relationship Id="rId69" Type="http://schemas.openxmlformats.org/officeDocument/2006/relationships/hyperlink" Target="https://podminky.urs.cz/item/CS_URS_2023_02/764232434.1" TargetMode="External"/><Relationship Id="rId80" Type="http://schemas.openxmlformats.org/officeDocument/2006/relationships/hyperlink" Target="https://podminky.urs.cz/item/CS_URS_2023_02/764237405" TargetMode="External"/><Relationship Id="rId85" Type="http://schemas.openxmlformats.org/officeDocument/2006/relationships/hyperlink" Target="https://podminky.urs.cz/item/CS_URS_2023_02/764538423" TargetMode="External"/><Relationship Id="rId3" Type="http://schemas.openxmlformats.org/officeDocument/2006/relationships/hyperlink" Target="https://podminky.urs.cz/item/CS_URS_2023_02/122252203" TargetMode="External"/><Relationship Id="rId12" Type="http://schemas.openxmlformats.org/officeDocument/2006/relationships/hyperlink" Target="https://podminky.urs.cz/item/CS_URS_2023_02/184853511" TargetMode="External"/><Relationship Id="rId17" Type="http://schemas.openxmlformats.org/officeDocument/2006/relationships/hyperlink" Target="https://podminky.urs.cz/item/CS_URS_2023_02/278311152" TargetMode="External"/><Relationship Id="rId25" Type="http://schemas.openxmlformats.org/officeDocument/2006/relationships/hyperlink" Target="https://podminky.urs.cz/item/CS_URS_2023_02/919731121" TargetMode="External"/><Relationship Id="rId33" Type="http://schemas.openxmlformats.org/officeDocument/2006/relationships/hyperlink" Target="https://podminky.urs.cz/item/CS_URS_2023_02/944511811" TargetMode="External"/><Relationship Id="rId38" Type="http://schemas.openxmlformats.org/officeDocument/2006/relationships/hyperlink" Target="https://podminky.urs.cz/item/CS_URS_2023_02/997013509" TargetMode="External"/><Relationship Id="rId46" Type="http://schemas.openxmlformats.org/officeDocument/2006/relationships/hyperlink" Target="https://podminky.urs.cz/item/CS_URS_2023_02/998711102" TargetMode="External"/><Relationship Id="rId59" Type="http://schemas.openxmlformats.org/officeDocument/2006/relationships/hyperlink" Target="https://podminky.urs.cz/item/CS_URS_2023_02/762332922" TargetMode="External"/><Relationship Id="rId67" Type="http://schemas.openxmlformats.org/officeDocument/2006/relationships/hyperlink" Target="https://podminky.urs.cz/item/CS_URS_2023_02/998762202" TargetMode="External"/><Relationship Id="rId20" Type="http://schemas.openxmlformats.org/officeDocument/2006/relationships/hyperlink" Target="https://podminky.urs.cz/item/CS_URS_2023_02/621311101" TargetMode="External"/><Relationship Id="rId41" Type="http://schemas.openxmlformats.org/officeDocument/2006/relationships/hyperlink" Target="https://podminky.urs.cz/item/CS_URS_2023_02/997013863" TargetMode="External"/><Relationship Id="rId54" Type="http://schemas.openxmlformats.org/officeDocument/2006/relationships/hyperlink" Target="https://podminky.urs.cz/item/CS_URS_2023_02/762331923" TargetMode="External"/><Relationship Id="rId62" Type="http://schemas.openxmlformats.org/officeDocument/2006/relationships/hyperlink" Target="https://podminky.urs.cz/item/CS_URS_2023_02/762332925" TargetMode="External"/><Relationship Id="rId70" Type="http://schemas.openxmlformats.org/officeDocument/2006/relationships/hyperlink" Target="https://podminky.urs.cz/item/CS_URS_2023_02/764503106" TargetMode="External"/><Relationship Id="rId75" Type="http://schemas.openxmlformats.org/officeDocument/2006/relationships/hyperlink" Target="https://podminky.urs.cz/item/CS_URS_2023_02/764232436" TargetMode="External"/><Relationship Id="rId83" Type="http://schemas.openxmlformats.org/officeDocument/2006/relationships/hyperlink" Target="https://podminky.urs.cz/item/CS_URS_2023_02/764532447" TargetMode="External"/><Relationship Id="rId88" Type="http://schemas.openxmlformats.org/officeDocument/2006/relationships/hyperlink" Target="https://podminky.urs.cz/item/CS_URS_2023_02/765161521" TargetMode="External"/><Relationship Id="rId91" Type="http://schemas.openxmlformats.org/officeDocument/2006/relationships/hyperlink" Target="https://podminky.urs.cz/item/CS_URS_2023_02/766411821" TargetMode="External"/><Relationship Id="rId96" Type="http://schemas.openxmlformats.org/officeDocument/2006/relationships/hyperlink" Target="https://podminky.urs.cz/item/CS_URS_2023_02/783801201" TargetMode="External"/><Relationship Id="rId1" Type="http://schemas.openxmlformats.org/officeDocument/2006/relationships/hyperlink" Target="https://podminky.urs.cz/item/CS_URS_2023_02/111211101" TargetMode="External"/><Relationship Id="rId6" Type="http://schemas.openxmlformats.org/officeDocument/2006/relationships/hyperlink" Target="https://podminky.urs.cz/item/CS_URS_2023_02/139001101" TargetMode="External"/><Relationship Id="rId15" Type="http://schemas.openxmlformats.org/officeDocument/2006/relationships/hyperlink" Target="https://podminky.urs.cz/item/CS_URS_2023_02/270A2301" TargetMode="External"/><Relationship Id="rId23" Type="http://schemas.openxmlformats.org/officeDocument/2006/relationships/hyperlink" Target="https://podminky.urs.cz/item/CS_URS_2023_02/212755216" TargetMode="External"/><Relationship Id="rId28" Type="http://schemas.openxmlformats.org/officeDocument/2006/relationships/hyperlink" Target="https://podminky.urs.cz/item/CS_URS_2023_02/941211112" TargetMode="External"/><Relationship Id="rId36" Type="http://schemas.openxmlformats.org/officeDocument/2006/relationships/hyperlink" Target="https://podminky.urs.cz/item/CS_URS_2023_02/997013153" TargetMode="External"/><Relationship Id="rId49" Type="http://schemas.openxmlformats.org/officeDocument/2006/relationships/hyperlink" Target="https://podminky.urs.cz/item/CS_URS_2023_02/762081150" TargetMode="External"/><Relationship Id="rId57" Type="http://schemas.openxmlformats.org/officeDocument/2006/relationships/hyperlink" Target="https://podminky.urs.cz/item/CS_URS_2023_02/762331951" TargetMode="External"/><Relationship Id="rId10" Type="http://schemas.openxmlformats.org/officeDocument/2006/relationships/hyperlink" Target="https://podminky.urs.cz/item/CS_URS_2023_02/181411121" TargetMode="External"/><Relationship Id="rId31" Type="http://schemas.openxmlformats.org/officeDocument/2006/relationships/hyperlink" Target="https://podminky.urs.cz/item/CS_URS_2023_02/944511111" TargetMode="External"/><Relationship Id="rId44" Type="http://schemas.openxmlformats.org/officeDocument/2006/relationships/hyperlink" Target="https://podminky.urs.cz/item/CS_URS_2023_02/998011002" TargetMode="External"/><Relationship Id="rId52" Type="http://schemas.openxmlformats.org/officeDocument/2006/relationships/hyperlink" Target="https://podminky.urs.cz/item/CS_URS_2023_02/762331921" TargetMode="External"/><Relationship Id="rId60" Type="http://schemas.openxmlformats.org/officeDocument/2006/relationships/hyperlink" Target="https://podminky.urs.cz/item/CS_URS_2023_02/762332923" TargetMode="External"/><Relationship Id="rId65" Type="http://schemas.openxmlformats.org/officeDocument/2006/relationships/hyperlink" Target="https://podminky.urs.cz/item/CS_URS_2023_02/762395000" TargetMode="External"/><Relationship Id="rId73" Type="http://schemas.openxmlformats.org/officeDocument/2006/relationships/hyperlink" Target="https://podminky.urs.cz/item/CS_URS_2023_02/764232432" TargetMode="External"/><Relationship Id="rId78" Type="http://schemas.openxmlformats.org/officeDocument/2006/relationships/hyperlink" Target="https://podminky.urs.cz/item/CS_URS_2023_02/764234405" TargetMode="External"/><Relationship Id="rId81" Type="http://schemas.openxmlformats.org/officeDocument/2006/relationships/hyperlink" Target="https://podminky.urs.cz/item/CS_URS_2023_02/764331406" TargetMode="External"/><Relationship Id="rId86" Type="http://schemas.openxmlformats.org/officeDocument/2006/relationships/hyperlink" Target="https://podminky.urs.cz/item/CS_URS_2023_02/998764202" TargetMode="External"/><Relationship Id="rId94" Type="http://schemas.openxmlformats.org/officeDocument/2006/relationships/hyperlink" Target="https://podminky.urs.cz/item/CS_URS_2023_02/783201401" TargetMode="External"/><Relationship Id="rId99" Type="http://schemas.openxmlformats.org/officeDocument/2006/relationships/drawing" Target="../drawings/drawing3.xml"/><Relationship Id="rId4" Type="http://schemas.openxmlformats.org/officeDocument/2006/relationships/hyperlink" Target="https://podminky.urs.cz/item/CS_URS_2023_02/132151104" TargetMode="External"/><Relationship Id="rId9" Type="http://schemas.openxmlformats.org/officeDocument/2006/relationships/hyperlink" Target="https://podminky.urs.cz/item/CS_URS_2023_02/174151101" TargetMode="External"/><Relationship Id="rId13" Type="http://schemas.openxmlformats.org/officeDocument/2006/relationships/hyperlink" Target="https://podminky.urs.cz/item/CS_URS_2023_02/629995101" TargetMode="External"/><Relationship Id="rId18" Type="http://schemas.openxmlformats.org/officeDocument/2006/relationships/hyperlink" Target="https://podminky.urs.cz/item/CS_URS_2023_02/564231011" TargetMode="External"/><Relationship Id="rId39" Type="http://schemas.openxmlformats.org/officeDocument/2006/relationships/hyperlink" Target="https://podminky.urs.cz/item/CS_URS_2023_02/997013811" TargetMode="External"/><Relationship Id="rId34" Type="http://schemas.openxmlformats.org/officeDocument/2006/relationships/hyperlink" Target="https://podminky.urs.cz/item/CS_URS_2023_02/975073111" TargetMode="External"/><Relationship Id="rId50" Type="http://schemas.openxmlformats.org/officeDocument/2006/relationships/hyperlink" Target="https://podminky.urs.cz/item/CS_URS_2023_02/762083111" TargetMode="External"/><Relationship Id="rId55" Type="http://schemas.openxmlformats.org/officeDocument/2006/relationships/hyperlink" Target="https://podminky.urs.cz/item/CS_URS_2023_02/762331924" TargetMode="External"/><Relationship Id="rId76" Type="http://schemas.openxmlformats.org/officeDocument/2006/relationships/hyperlink" Target="https://podminky.urs.cz/item/CS_URS_2023_02/764232454" TargetMode="External"/><Relationship Id="rId97" Type="http://schemas.openxmlformats.org/officeDocument/2006/relationships/hyperlink" Target="https://podminky.urs.cz/item/CS_URS_2023_02/783823167" TargetMode="External"/><Relationship Id="rId7" Type="http://schemas.openxmlformats.org/officeDocument/2006/relationships/hyperlink" Target="https://podminky.urs.cz/item/CS_URS_2023_02/162751117" TargetMode="External"/><Relationship Id="rId71" Type="http://schemas.openxmlformats.org/officeDocument/2006/relationships/hyperlink" Target="https://podminky.urs.cz/item/CS_URS_2023_02/764031413" TargetMode="External"/><Relationship Id="rId92" Type="http://schemas.openxmlformats.org/officeDocument/2006/relationships/hyperlink" Target="https://podminky.urs.cz/item/CS_URS_2023_02/998767202" TargetMode="External"/><Relationship Id="rId2" Type="http://schemas.openxmlformats.org/officeDocument/2006/relationships/hyperlink" Target="https://podminky.urs.cz/item/CS_URS_2023_02/113107142" TargetMode="External"/><Relationship Id="rId29" Type="http://schemas.openxmlformats.org/officeDocument/2006/relationships/hyperlink" Target="https://podminky.urs.cz/item/CS_URS_2023_02/941211212" TargetMode="External"/><Relationship Id="rId24" Type="http://schemas.openxmlformats.org/officeDocument/2006/relationships/hyperlink" Target="https://podminky.urs.cz/item/CS_URS_2023_02/919726121" TargetMode="External"/><Relationship Id="rId40" Type="http://schemas.openxmlformats.org/officeDocument/2006/relationships/hyperlink" Target="https://podminky.urs.cz/item/CS_URS_2023_02/997013861" TargetMode="External"/><Relationship Id="rId45" Type="http://schemas.openxmlformats.org/officeDocument/2006/relationships/hyperlink" Target="https://podminky.urs.cz/item/CS_URS_2023_02/711161120" TargetMode="External"/><Relationship Id="rId66" Type="http://schemas.openxmlformats.org/officeDocument/2006/relationships/hyperlink" Target="https://podminky.urs.cz/item/CS_URS_2023_02/762495000" TargetMode="External"/><Relationship Id="rId87" Type="http://schemas.openxmlformats.org/officeDocument/2006/relationships/hyperlink" Target="https://podminky.urs.cz/item/CS_URS_2023_02/765161393" TargetMode="External"/><Relationship Id="rId61" Type="http://schemas.openxmlformats.org/officeDocument/2006/relationships/hyperlink" Target="https://podminky.urs.cz/item/CS_URS_2023_02/762341210" TargetMode="External"/><Relationship Id="rId82" Type="http://schemas.openxmlformats.org/officeDocument/2006/relationships/hyperlink" Target="https://podminky.urs.cz/item/CS_URS_2023_02/764531404" TargetMode="External"/><Relationship Id="rId19" Type="http://schemas.openxmlformats.org/officeDocument/2006/relationships/hyperlink" Target="https://podminky.urs.cz/item/CS_URS_2023_02/D2D1CHPIII" TargetMode="External"/><Relationship Id="rId14" Type="http://schemas.openxmlformats.org/officeDocument/2006/relationships/hyperlink" Target="https://podminky.urs.cz/item/CS_URS_2023_02/270A2101" TargetMode="External"/><Relationship Id="rId30" Type="http://schemas.openxmlformats.org/officeDocument/2006/relationships/hyperlink" Target="https://podminky.urs.cz/item/CS_URS_2023_02/941211812" TargetMode="External"/><Relationship Id="rId35" Type="http://schemas.openxmlformats.org/officeDocument/2006/relationships/hyperlink" Target="https://podminky.urs.cz/item/CS_URS_2023_02/978019351" TargetMode="External"/><Relationship Id="rId56" Type="http://schemas.openxmlformats.org/officeDocument/2006/relationships/hyperlink" Target="https://podminky.urs.cz/item/CS_URS_2023_02/762331931" TargetMode="External"/><Relationship Id="rId77" Type="http://schemas.openxmlformats.org/officeDocument/2006/relationships/hyperlink" Target="https://podminky.urs.cz/item/CS_URS_2023_02/764234404" TargetMode="External"/><Relationship Id="rId8" Type="http://schemas.openxmlformats.org/officeDocument/2006/relationships/hyperlink" Target="https://podminky.urs.cz/item/CS_URS_2023_02/171201231" TargetMode="External"/><Relationship Id="rId51" Type="http://schemas.openxmlformats.org/officeDocument/2006/relationships/hyperlink" Target="https://podminky.urs.cz/item/CS_URS_2023_02/762131124" TargetMode="External"/><Relationship Id="rId72" Type="http://schemas.openxmlformats.org/officeDocument/2006/relationships/hyperlink" Target="https://podminky.urs.cz/item/CS_URS_2023_02/764231472" TargetMode="External"/><Relationship Id="rId93" Type="http://schemas.openxmlformats.org/officeDocument/2006/relationships/hyperlink" Target="https://podminky.urs.cz/item/CS_URS_2023_02/783201201" TargetMode="External"/><Relationship Id="rId98" Type="http://schemas.openxmlformats.org/officeDocument/2006/relationships/hyperlink" Target="https://podminky.urs.cz/item/CS_URS_2023_02/783827447"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99"/>
  <sheetViews>
    <sheetView showGridLines="0" tabSelected="1" workbookViewId="0"/>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hidden="1" customWidth="1"/>
    <col min="44" max="44" width="13.6640625" customWidth="1"/>
    <col min="45" max="47" width="25.83203125" hidden="1" customWidth="1"/>
    <col min="48" max="49" width="21.6640625" hidden="1" customWidth="1"/>
    <col min="50" max="51" width="25" hidden="1" customWidth="1"/>
    <col min="52" max="52" width="21.6640625" hidden="1" customWidth="1"/>
    <col min="53" max="53" width="19.1640625" hidden="1" customWidth="1"/>
    <col min="54" max="54" width="25" hidden="1" customWidth="1"/>
    <col min="55" max="55" width="21.6640625" hidden="1" customWidth="1"/>
    <col min="56" max="56" width="19.1640625" hidden="1" customWidth="1"/>
    <col min="57" max="57" width="66.5" customWidth="1"/>
    <col min="71" max="91" width="9.33203125" hidden="1"/>
  </cols>
  <sheetData>
    <row r="1" spans="1:74" ht="11.25">
      <c r="A1" s="15" t="s">
        <v>0</v>
      </c>
      <c r="AZ1" s="15" t="s">
        <v>1</v>
      </c>
      <c r="BA1" s="15" t="s">
        <v>2</v>
      </c>
      <c r="BB1" s="15" t="s">
        <v>3</v>
      </c>
      <c r="BT1" s="15" t="s">
        <v>4</v>
      </c>
      <c r="BU1" s="15" t="s">
        <v>4</v>
      </c>
      <c r="BV1" s="15" t="s">
        <v>5</v>
      </c>
    </row>
    <row r="2" spans="1:74" ht="36.950000000000003" customHeight="1">
      <c r="AR2" s="197"/>
      <c r="AS2" s="197"/>
      <c r="AT2" s="197"/>
      <c r="AU2" s="197"/>
      <c r="AV2" s="197"/>
      <c r="AW2" s="197"/>
      <c r="AX2" s="197"/>
      <c r="AY2" s="197"/>
      <c r="AZ2" s="197"/>
      <c r="BA2" s="197"/>
      <c r="BB2" s="197"/>
      <c r="BC2" s="197"/>
      <c r="BD2" s="197"/>
      <c r="BE2" s="197"/>
      <c r="BS2" s="16" t="s">
        <v>6</v>
      </c>
      <c r="BT2" s="16" t="s">
        <v>7</v>
      </c>
    </row>
    <row r="3" spans="1:74" ht="6.95" customHeight="1">
      <c r="B3" s="17"/>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9"/>
      <c r="BS3" s="16" t="s">
        <v>6</v>
      </c>
      <c r="BT3" s="16" t="s">
        <v>8</v>
      </c>
    </row>
    <row r="4" spans="1:74" ht="24.95" customHeight="1">
      <c r="B4" s="19"/>
      <c r="D4" s="20" t="s">
        <v>9</v>
      </c>
      <c r="AR4" s="19"/>
      <c r="AS4" s="21" t="s">
        <v>10</v>
      </c>
      <c r="BE4" s="22" t="s">
        <v>11</v>
      </c>
      <c r="BS4" s="16" t="s">
        <v>12</v>
      </c>
    </row>
    <row r="5" spans="1:74" ht="12" customHeight="1">
      <c r="B5" s="19"/>
      <c r="D5" s="23" t="s">
        <v>13</v>
      </c>
      <c r="K5" s="196" t="s">
        <v>14</v>
      </c>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R5" s="19"/>
      <c r="BE5" s="193" t="s">
        <v>15</v>
      </c>
      <c r="BS5" s="16" t="s">
        <v>6</v>
      </c>
    </row>
    <row r="6" spans="1:74" ht="36.950000000000003" customHeight="1">
      <c r="B6" s="19"/>
      <c r="D6" s="25" t="s">
        <v>16</v>
      </c>
      <c r="K6" s="198" t="s">
        <v>17</v>
      </c>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R6" s="19"/>
      <c r="BE6" s="194"/>
      <c r="BS6" s="16" t="s">
        <v>6</v>
      </c>
    </row>
    <row r="7" spans="1:74" ht="12" customHeight="1">
      <c r="B7" s="19"/>
      <c r="D7" s="26" t="s">
        <v>18</v>
      </c>
      <c r="K7" s="24" t="s">
        <v>1</v>
      </c>
      <c r="AK7" s="26" t="s">
        <v>19</v>
      </c>
      <c r="AN7" s="24" t="s">
        <v>1</v>
      </c>
      <c r="AR7" s="19"/>
      <c r="BE7" s="194"/>
      <c r="BS7" s="16" t="s">
        <v>6</v>
      </c>
    </row>
    <row r="8" spans="1:74" ht="12" customHeight="1">
      <c r="B8" s="19"/>
      <c r="D8" s="26" t="s">
        <v>20</v>
      </c>
      <c r="K8" s="24" t="s">
        <v>21</v>
      </c>
      <c r="AK8" s="26" t="s">
        <v>22</v>
      </c>
      <c r="AN8" s="27" t="s">
        <v>23</v>
      </c>
      <c r="AR8" s="19"/>
      <c r="BE8" s="194"/>
      <c r="BS8" s="16" t="s">
        <v>6</v>
      </c>
    </row>
    <row r="9" spans="1:74" ht="14.45" customHeight="1">
      <c r="B9" s="19"/>
      <c r="AR9" s="19"/>
      <c r="BE9" s="194"/>
      <c r="BS9" s="16" t="s">
        <v>6</v>
      </c>
    </row>
    <row r="10" spans="1:74" ht="12" customHeight="1">
      <c r="B10" s="19"/>
      <c r="D10" s="26" t="s">
        <v>24</v>
      </c>
      <c r="AK10" s="26" t="s">
        <v>25</v>
      </c>
      <c r="AN10" s="24" t="s">
        <v>26</v>
      </c>
      <c r="AR10" s="19"/>
      <c r="BE10" s="194"/>
      <c r="BS10" s="16" t="s">
        <v>6</v>
      </c>
    </row>
    <row r="11" spans="1:74" ht="18.399999999999999" customHeight="1">
      <c r="B11" s="19"/>
      <c r="E11" s="24" t="s">
        <v>27</v>
      </c>
      <c r="AK11" s="26" t="s">
        <v>28</v>
      </c>
      <c r="AN11" s="24" t="s">
        <v>29</v>
      </c>
      <c r="AR11" s="19"/>
      <c r="BE11" s="194"/>
      <c r="BS11" s="16" t="s">
        <v>6</v>
      </c>
    </row>
    <row r="12" spans="1:74" ht="6.95" customHeight="1">
      <c r="B12" s="19"/>
      <c r="AR12" s="19"/>
      <c r="BE12" s="194"/>
      <c r="BS12" s="16" t="s">
        <v>6</v>
      </c>
    </row>
    <row r="13" spans="1:74" ht="12" customHeight="1">
      <c r="B13" s="19"/>
      <c r="D13" s="26" t="s">
        <v>30</v>
      </c>
      <c r="AK13" s="26" t="s">
        <v>25</v>
      </c>
      <c r="AN13" s="28" t="s">
        <v>31</v>
      </c>
      <c r="AR13" s="19"/>
      <c r="BE13" s="194"/>
      <c r="BS13" s="16" t="s">
        <v>6</v>
      </c>
    </row>
    <row r="14" spans="1:74" ht="12.75">
      <c r="B14" s="19"/>
      <c r="E14" s="199" t="s">
        <v>31</v>
      </c>
      <c r="F14" s="200"/>
      <c r="G14" s="200"/>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6" t="s">
        <v>28</v>
      </c>
      <c r="AN14" s="28" t="s">
        <v>31</v>
      </c>
      <c r="AR14" s="19"/>
      <c r="BE14" s="194"/>
      <c r="BS14" s="16" t="s">
        <v>6</v>
      </c>
    </row>
    <row r="15" spans="1:74" ht="6.95" customHeight="1">
      <c r="B15" s="19"/>
      <c r="AR15" s="19"/>
      <c r="BE15" s="194"/>
      <c r="BS15" s="16" t="s">
        <v>4</v>
      </c>
    </row>
    <row r="16" spans="1:74" ht="12" customHeight="1">
      <c r="B16" s="19"/>
      <c r="D16" s="26" t="s">
        <v>32</v>
      </c>
      <c r="AK16" s="26" t="s">
        <v>25</v>
      </c>
      <c r="AN16" s="24" t="s">
        <v>33</v>
      </c>
      <c r="AR16" s="19"/>
      <c r="BE16" s="194"/>
      <c r="BS16" s="16" t="s">
        <v>4</v>
      </c>
    </row>
    <row r="17" spans="2:71" ht="18.399999999999999" customHeight="1">
      <c r="B17" s="19"/>
      <c r="E17" s="24" t="s">
        <v>34</v>
      </c>
      <c r="AK17" s="26" t="s">
        <v>28</v>
      </c>
      <c r="AN17" s="24" t="s">
        <v>35</v>
      </c>
      <c r="AR17" s="19"/>
      <c r="BE17" s="194"/>
      <c r="BS17" s="16" t="s">
        <v>36</v>
      </c>
    </row>
    <row r="18" spans="2:71" ht="6.95" customHeight="1">
      <c r="B18" s="19"/>
      <c r="AR18" s="19"/>
      <c r="BE18" s="194"/>
      <c r="BS18" s="16" t="s">
        <v>6</v>
      </c>
    </row>
    <row r="19" spans="2:71" ht="12" customHeight="1">
      <c r="B19" s="19"/>
      <c r="D19" s="26" t="s">
        <v>37</v>
      </c>
      <c r="AK19" s="26" t="s">
        <v>25</v>
      </c>
      <c r="AN19" s="24" t="s">
        <v>1</v>
      </c>
      <c r="AR19" s="19"/>
      <c r="BE19" s="194"/>
      <c r="BS19" s="16" t="s">
        <v>6</v>
      </c>
    </row>
    <row r="20" spans="2:71" ht="18.399999999999999" customHeight="1">
      <c r="B20" s="19"/>
      <c r="E20" s="24" t="s">
        <v>38</v>
      </c>
      <c r="AK20" s="26" t="s">
        <v>28</v>
      </c>
      <c r="AN20" s="24" t="s">
        <v>1</v>
      </c>
      <c r="AR20" s="19"/>
      <c r="BE20" s="194"/>
      <c r="BS20" s="16" t="s">
        <v>36</v>
      </c>
    </row>
    <row r="21" spans="2:71" ht="6.95" customHeight="1">
      <c r="B21" s="19"/>
      <c r="AR21" s="19"/>
      <c r="BE21" s="194"/>
    </row>
    <row r="22" spans="2:71" ht="12" customHeight="1">
      <c r="B22" s="19"/>
      <c r="D22" s="26" t="s">
        <v>39</v>
      </c>
      <c r="AR22" s="19"/>
      <c r="BE22" s="194"/>
    </row>
    <row r="23" spans="2:71" ht="48" customHeight="1">
      <c r="B23" s="19"/>
      <c r="E23" s="201" t="s">
        <v>40</v>
      </c>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R23" s="19"/>
      <c r="BE23" s="194"/>
    </row>
    <row r="24" spans="2:71" ht="6.95" customHeight="1">
      <c r="B24" s="19"/>
      <c r="AR24" s="19"/>
      <c r="BE24" s="194"/>
    </row>
    <row r="25" spans="2:71" ht="6.95" customHeight="1">
      <c r="B25" s="19"/>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R25" s="19"/>
      <c r="BE25" s="194"/>
    </row>
    <row r="26" spans="2:71" s="1" customFormat="1" ht="25.9" customHeight="1">
      <c r="B26" s="31"/>
      <c r="D26" s="32" t="s">
        <v>41</v>
      </c>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202">
        <f>ROUND(AG94,2)</f>
        <v>0</v>
      </c>
      <c r="AL26" s="203"/>
      <c r="AM26" s="203"/>
      <c r="AN26" s="203"/>
      <c r="AO26" s="203"/>
      <c r="AR26" s="31"/>
      <c r="BE26" s="194"/>
    </row>
    <row r="27" spans="2:71" s="1" customFormat="1" ht="6.95" customHeight="1">
      <c r="B27" s="31"/>
      <c r="AR27" s="31"/>
      <c r="BE27" s="194"/>
    </row>
    <row r="28" spans="2:71" s="1" customFormat="1" ht="12.75">
      <c r="B28" s="31"/>
      <c r="L28" s="204" t="s">
        <v>42</v>
      </c>
      <c r="M28" s="204"/>
      <c r="N28" s="204"/>
      <c r="O28" s="204"/>
      <c r="P28" s="204"/>
      <c r="W28" s="204" t="s">
        <v>43</v>
      </c>
      <c r="X28" s="204"/>
      <c r="Y28" s="204"/>
      <c r="Z28" s="204"/>
      <c r="AA28" s="204"/>
      <c r="AB28" s="204"/>
      <c r="AC28" s="204"/>
      <c r="AD28" s="204"/>
      <c r="AE28" s="204"/>
      <c r="AK28" s="204" t="s">
        <v>44</v>
      </c>
      <c r="AL28" s="204"/>
      <c r="AM28" s="204"/>
      <c r="AN28" s="204"/>
      <c r="AO28" s="204"/>
      <c r="AR28" s="31"/>
      <c r="BE28" s="194"/>
    </row>
    <row r="29" spans="2:71" s="2" customFormat="1" ht="14.45" customHeight="1">
      <c r="B29" s="35"/>
      <c r="D29" s="26" t="s">
        <v>45</v>
      </c>
      <c r="F29" s="26" t="s">
        <v>46</v>
      </c>
      <c r="L29" s="207">
        <v>0.21</v>
      </c>
      <c r="M29" s="206"/>
      <c r="N29" s="206"/>
      <c r="O29" s="206"/>
      <c r="P29" s="206"/>
      <c r="W29" s="205">
        <f>ROUND(AZ94, 2)</f>
        <v>0</v>
      </c>
      <c r="X29" s="206"/>
      <c r="Y29" s="206"/>
      <c r="Z29" s="206"/>
      <c r="AA29" s="206"/>
      <c r="AB29" s="206"/>
      <c r="AC29" s="206"/>
      <c r="AD29" s="206"/>
      <c r="AE29" s="206"/>
      <c r="AK29" s="205">
        <f>ROUND(AV94, 2)</f>
        <v>0</v>
      </c>
      <c r="AL29" s="206"/>
      <c r="AM29" s="206"/>
      <c r="AN29" s="206"/>
      <c r="AO29" s="206"/>
      <c r="AR29" s="35"/>
      <c r="BE29" s="195"/>
    </row>
    <row r="30" spans="2:71" s="2" customFormat="1" ht="14.45" customHeight="1">
      <c r="B30" s="35"/>
      <c r="F30" s="26" t="s">
        <v>47</v>
      </c>
      <c r="L30" s="207">
        <v>0.12</v>
      </c>
      <c r="M30" s="206"/>
      <c r="N30" s="206"/>
      <c r="O30" s="206"/>
      <c r="P30" s="206"/>
      <c r="W30" s="205">
        <f>ROUND(BA94, 2)</f>
        <v>0</v>
      </c>
      <c r="X30" s="206"/>
      <c r="Y30" s="206"/>
      <c r="Z30" s="206"/>
      <c r="AA30" s="206"/>
      <c r="AB30" s="206"/>
      <c r="AC30" s="206"/>
      <c r="AD30" s="206"/>
      <c r="AE30" s="206"/>
      <c r="AK30" s="205">
        <f>ROUND(AW94, 2)</f>
        <v>0</v>
      </c>
      <c r="AL30" s="206"/>
      <c r="AM30" s="206"/>
      <c r="AN30" s="206"/>
      <c r="AO30" s="206"/>
      <c r="AR30" s="35"/>
      <c r="BE30" s="195"/>
    </row>
    <row r="31" spans="2:71" s="2" customFormat="1" ht="14.45" hidden="1" customHeight="1">
      <c r="B31" s="35"/>
      <c r="F31" s="26" t="s">
        <v>48</v>
      </c>
      <c r="L31" s="207">
        <v>0.21</v>
      </c>
      <c r="M31" s="206"/>
      <c r="N31" s="206"/>
      <c r="O31" s="206"/>
      <c r="P31" s="206"/>
      <c r="W31" s="205">
        <f>ROUND(BB94, 2)</f>
        <v>0</v>
      </c>
      <c r="X31" s="206"/>
      <c r="Y31" s="206"/>
      <c r="Z31" s="206"/>
      <c r="AA31" s="206"/>
      <c r="AB31" s="206"/>
      <c r="AC31" s="206"/>
      <c r="AD31" s="206"/>
      <c r="AE31" s="206"/>
      <c r="AK31" s="205">
        <v>0</v>
      </c>
      <c r="AL31" s="206"/>
      <c r="AM31" s="206"/>
      <c r="AN31" s="206"/>
      <c r="AO31" s="206"/>
      <c r="AR31" s="35"/>
      <c r="BE31" s="195"/>
    </row>
    <row r="32" spans="2:71" s="2" customFormat="1" ht="14.45" hidden="1" customHeight="1">
      <c r="B32" s="35"/>
      <c r="F32" s="26" t="s">
        <v>49</v>
      </c>
      <c r="L32" s="207">
        <v>0.12</v>
      </c>
      <c r="M32" s="206"/>
      <c r="N32" s="206"/>
      <c r="O32" s="206"/>
      <c r="P32" s="206"/>
      <c r="W32" s="205">
        <f>ROUND(BC94, 2)</f>
        <v>0</v>
      </c>
      <c r="X32" s="206"/>
      <c r="Y32" s="206"/>
      <c r="Z32" s="206"/>
      <c r="AA32" s="206"/>
      <c r="AB32" s="206"/>
      <c r="AC32" s="206"/>
      <c r="AD32" s="206"/>
      <c r="AE32" s="206"/>
      <c r="AK32" s="205">
        <v>0</v>
      </c>
      <c r="AL32" s="206"/>
      <c r="AM32" s="206"/>
      <c r="AN32" s="206"/>
      <c r="AO32" s="206"/>
      <c r="AR32" s="35"/>
      <c r="BE32" s="195"/>
    </row>
    <row r="33" spans="2:57" s="2" customFormat="1" ht="14.45" hidden="1" customHeight="1">
      <c r="B33" s="35"/>
      <c r="F33" s="26" t="s">
        <v>50</v>
      </c>
      <c r="L33" s="207">
        <v>0</v>
      </c>
      <c r="M33" s="206"/>
      <c r="N33" s="206"/>
      <c r="O33" s="206"/>
      <c r="P33" s="206"/>
      <c r="W33" s="205">
        <f>ROUND(BD94, 2)</f>
        <v>0</v>
      </c>
      <c r="X33" s="206"/>
      <c r="Y33" s="206"/>
      <c r="Z33" s="206"/>
      <c r="AA33" s="206"/>
      <c r="AB33" s="206"/>
      <c r="AC33" s="206"/>
      <c r="AD33" s="206"/>
      <c r="AE33" s="206"/>
      <c r="AK33" s="205">
        <v>0</v>
      </c>
      <c r="AL33" s="206"/>
      <c r="AM33" s="206"/>
      <c r="AN33" s="206"/>
      <c r="AO33" s="206"/>
      <c r="AR33" s="35"/>
      <c r="BE33" s="195"/>
    </row>
    <row r="34" spans="2:57" s="1" customFormat="1" ht="6.95" customHeight="1">
      <c r="B34" s="31"/>
      <c r="AR34" s="31"/>
      <c r="BE34" s="194"/>
    </row>
    <row r="35" spans="2:57" s="1" customFormat="1" ht="25.9" customHeight="1">
      <c r="B35" s="31"/>
      <c r="C35" s="36"/>
      <c r="D35" s="37" t="s">
        <v>51</v>
      </c>
      <c r="E35" s="38"/>
      <c r="F35" s="38"/>
      <c r="G35" s="38"/>
      <c r="H35" s="38"/>
      <c r="I35" s="38"/>
      <c r="J35" s="38"/>
      <c r="K35" s="38"/>
      <c r="L35" s="38"/>
      <c r="M35" s="38"/>
      <c r="N35" s="38"/>
      <c r="O35" s="38"/>
      <c r="P35" s="38"/>
      <c r="Q35" s="38"/>
      <c r="R35" s="38"/>
      <c r="S35" s="38"/>
      <c r="T35" s="39" t="s">
        <v>52</v>
      </c>
      <c r="U35" s="38"/>
      <c r="V35" s="38"/>
      <c r="W35" s="38"/>
      <c r="X35" s="208" t="s">
        <v>53</v>
      </c>
      <c r="Y35" s="209"/>
      <c r="Z35" s="209"/>
      <c r="AA35" s="209"/>
      <c r="AB35" s="209"/>
      <c r="AC35" s="38"/>
      <c r="AD35" s="38"/>
      <c r="AE35" s="38"/>
      <c r="AF35" s="38"/>
      <c r="AG35" s="38"/>
      <c r="AH35" s="38"/>
      <c r="AI35" s="38"/>
      <c r="AJ35" s="38"/>
      <c r="AK35" s="210">
        <f>SUM(AK26:AK33)</f>
        <v>0</v>
      </c>
      <c r="AL35" s="209"/>
      <c r="AM35" s="209"/>
      <c r="AN35" s="209"/>
      <c r="AO35" s="211"/>
      <c r="AP35" s="36"/>
      <c r="AQ35" s="36"/>
      <c r="AR35" s="31"/>
    </row>
    <row r="36" spans="2:57" s="1" customFormat="1" ht="6.95" customHeight="1">
      <c r="B36" s="31"/>
      <c r="AR36" s="31"/>
    </row>
    <row r="37" spans="2:57" s="1" customFormat="1" ht="14.45" customHeight="1">
      <c r="B37" s="31"/>
      <c r="AR37" s="31"/>
    </row>
    <row r="38" spans="2:57" ht="14.45" customHeight="1">
      <c r="B38" s="19"/>
      <c r="AR38" s="19"/>
    </row>
    <row r="39" spans="2:57" ht="14.45" customHeight="1">
      <c r="B39" s="19"/>
      <c r="AR39" s="19"/>
    </row>
    <row r="40" spans="2:57" ht="14.45" customHeight="1">
      <c r="B40" s="19"/>
      <c r="AR40" s="19"/>
    </row>
    <row r="41" spans="2:57" ht="14.45" customHeight="1">
      <c r="B41" s="19"/>
      <c r="AR41" s="19"/>
    </row>
    <row r="42" spans="2:57" ht="14.45" customHeight="1">
      <c r="B42" s="19"/>
      <c r="AR42" s="19"/>
    </row>
    <row r="43" spans="2:57" ht="14.45" customHeight="1">
      <c r="B43" s="19"/>
      <c r="AR43" s="19"/>
    </row>
    <row r="44" spans="2:57" ht="14.45" customHeight="1">
      <c r="B44" s="19"/>
      <c r="AR44" s="19"/>
    </row>
    <row r="45" spans="2:57" ht="14.45" customHeight="1">
      <c r="B45" s="19"/>
      <c r="AR45" s="19"/>
    </row>
    <row r="46" spans="2:57" ht="14.45" customHeight="1">
      <c r="B46" s="19"/>
      <c r="AR46" s="19"/>
    </row>
    <row r="47" spans="2:57" ht="14.45" customHeight="1">
      <c r="B47" s="19"/>
      <c r="AR47" s="19"/>
    </row>
    <row r="48" spans="2:57" ht="14.45" customHeight="1">
      <c r="B48" s="19"/>
      <c r="AR48" s="19"/>
    </row>
    <row r="49" spans="2:44" s="1" customFormat="1" ht="14.45" customHeight="1">
      <c r="B49" s="31"/>
      <c r="D49" s="40" t="s">
        <v>54</v>
      </c>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0" t="s">
        <v>55</v>
      </c>
      <c r="AI49" s="41"/>
      <c r="AJ49" s="41"/>
      <c r="AK49" s="41"/>
      <c r="AL49" s="41"/>
      <c r="AM49" s="41"/>
      <c r="AN49" s="41"/>
      <c r="AO49" s="41"/>
      <c r="AR49" s="31"/>
    </row>
    <row r="50" spans="2:44" ht="11.25">
      <c r="B50" s="19"/>
      <c r="AR50" s="19"/>
    </row>
    <row r="51" spans="2:44" ht="11.25">
      <c r="B51" s="19"/>
      <c r="AR51" s="19"/>
    </row>
    <row r="52" spans="2:44" ht="11.25">
      <c r="B52" s="19"/>
      <c r="AR52" s="19"/>
    </row>
    <row r="53" spans="2:44" ht="11.25">
      <c r="B53" s="19"/>
      <c r="AR53" s="19"/>
    </row>
    <row r="54" spans="2:44" ht="11.25">
      <c r="B54" s="19"/>
      <c r="AR54" s="19"/>
    </row>
    <row r="55" spans="2:44" ht="11.25">
      <c r="B55" s="19"/>
      <c r="AR55" s="19"/>
    </row>
    <row r="56" spans="2:44" ht="11.25">
      <c r="B56" s="19"/>
      <c r="AR56" s="19"/>
    </row>
    <row r="57" spans="2:44" ht="11.25">
      <c r="B57" s="19"/>
      <c r="AR57" s="19"/>
    </row>
    <row r="58" spans="2:44" ht="11.25">
      <c r="B58" s="19"/>
      <c r="AR58" s="19"/>
    </row>
    <row r="59" spans="2:44" ht="11.25">
      <c r="B59" s="19"/>
      <c r="AR59" s="19"/>
    </row>
    <row r="60" spans="2:44" s="1" customFormat="1" ht="12.75">
      <c r="B60" s="31"/>
      <c r="D60" s="42" t="s">
        <v>56</v>
      </c>
      <c r="E60" s="33"/>
      <c r="F60" s="33"/>
      <c r="G60" s="33"/>
      <c r="H60" s="33"/>
      <c r="I60" s="33"/>
      <c r="J60" s="33"/>
      <c r="K60" s="33"/>
      <c r="L60" s="33"/>
      <c r="M60" s="33"/>
      <c r="N60" s="33"/>
      <c r="O60" s="33"/>
      <c r="P60" s="33"/>
      <c r="Q60" s="33"/>
      <c r="R60" s="33"/>
      <c r="S60" s="33"/>
      <c r="T60" s="33"/>
      <c r="U60" s="33"/>
      <c r="V60" s="42" t="s">
        <v>57</v>
      </c>
      <c r="W60" s="33"/>
      <c r="X60" s="33"/>
      <c r="Y60" s="33"/>
      <c r="Z60" s="33"/>
      <c r="AA60" s="33"/>
      <c r="AB60" s="33"/>
      <c r="AC60" s="33"/>
      <c r="AD60" s="33"/>
      <c r="AE60" s="33"/>
      <c r="AF60" s="33"/>
      <c r="AG60" s="33"/>
      <c r="AH60" s="42" t="s">
        <v>56</v>
      </c>
      <c r="AI60" s="33"/>
      <c r="AJ60" s="33"/>
      <c r="AK60" s="33"/>
      <c r="AL60" s="33"/>
      <c r="AM60" s="42" t="s">
        <v>57</v>
      </c>
      <c r="AN60" s="33"/>
      <c r="AO60" s="33"/>
      <c r="AR60" s="31"/>
    </row>
    <row r="61" spans="2:44" ht="11.25">
      <c r="B61" s="19"/>
      <c r="AR61" s="19"/>
    </row>
    <row r="62" spans="2:44" ht="11.25">
      <c r="B62" s="19"/>
      <c r="AR62" s="19"/>
    </row>
    <row r="63" spans="2:44" ht="11.25">
      <c r="B63" s="19"/>
      <c r="AR63" s="19"/>
    </row>
    <row r="64" spans="2:44" s="1" customFormat="1" ht="12.75">
      <c r="B64" s="31"/>
      <c r="D64" s="40" t="s">
        <v>58</v>
      </c>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0" t="s">
        <v>59</v>
      </c>
      <c r="AI64" s="41"/>
      <c r="AJ64" s="41"/>
      <c r="AK64" s="41"/>
      <c r="AL64" s="41"/>
      <c r="AM64" s="41"/>
      <c r="AN64" s="41"/>
      <c r="AO64" s="41"/>
      <c r="AR64" s="31"/>
    </row>
    <row r="65" spans="2:44" ht="11.25">
      <c r="B65" s="19"/>
      <c r="AR65" s="19"/>
    </row>
    <row r="66" spans="2:44" ht="11.25">
      <c r="B66" s="19"/>
      <c r="AR66" s="19"/>
    </row>
    <row r="67" spans="2:44" ht="11.25">
      <c r="B67" s="19"/>
      <c r="AR67" s="19"/>
    </row>
    <row r="68" spans="2:44" ht="11.25">
      <c r="B68" s="19"/>
      <c r="AR68" s="19"/>
    </row>
    <row r="69" spans="2:44" ht="11.25">
      <c r="B69" s="19"/>
      <c r="AR69" s="19"/>
    </row>
    <row r="70" spans="2:44" ht="11.25">
      <c r="B70" s="19"/>
      <c r="AR70" s="19"/>
    </row>
    <row r="71" spans="2:44" ht="11.25">
      <c r="B71" s="19"/>
      <c r="AR71" s="19"/>
    </row>
    <row r="72" spans="2:44" ht="11.25">
      <c r="B72" s="19"/>
      <c r="AR72" s="19"/>
    </row>
    <row r="73" spans="2:44" ht="11.25">
      <c r="B73" s="19"/>
      <c r="AR73" s="19"/>
    </row>
    <row r="74" spans="2:44" ht="11.25">
      <c r="B74" s="19"/>
      <c r="AR74" s="19"/>
    </row>
    <row r="75" spans="2:44" s="1" customFormat="1" ht="12.75">
      <c r="B75" s="31"/>
      <c r="D75" s="42" t="s">
        <v>56</v>
      </c>
      <c r="E75" s="33"/>
      <c r="F75" s="33"/>
      <c r="G75" s="33"/>
      <c r="H75" s="33"/>
      <c r="I75" s="33"/>
      <c r="J75" s="33"/>
      <c r="K75" s="33"/>
      <c r="L75" s="33"/>
      <c r="M75" s="33"/>
      <c r="N75" s="33"/>
      <c r="O75" s="33"/>
      <c r="P75" s="33"/>
      <c r="Q75" s="33"/>
      <c r="R75" s="33"/>
      <c r="S75" s="33"/>
      <c r="T75" s="33"/>
      <c r="U75" s="33"/>
      <c r="V75" s="42" t="s">
        <v>57</v>
      </c>
      <c r="W75" s="33"/>
      <c r="X75" s="33"/>
      <c r="Y75" s="33"/>
      <c r="Z75" s="33"/>
      <c r="AA75" s="33"/>
      <c r="AB75" s="33"/>
      <c r="AC75" s="33"/>
      <c r="AD75" s="33"/>
      <c r="AE75" s="33"/>
      <c r="AF75" s="33"/>
      <c r="AG75" s="33"/>
      <c r="AH75" s="42" t="s">
        <v>56</v>
      </c>
      <c r="AI75" s="33"/>
      <c r="AJ75" s="33"/>
      <c r="AK75" s="33"/>
      <c r="AL75" s="33"/>
      <c r="AM75" s="42" t="s">
        <v>57</v>
      </c>
      <c r="AN75" s="33"/>
      <c r="AO75" s="33"/>
      <c r="AR75" s="31"/>
    </row>
    <row r="76" spans="2:44" s="1" customFormat="1" ht="11.25">
      <c r="B76" s="31"/>
      <c r="AR76" s="31"/>
    </row>
    <row r="77" spans="2:44" s="1" customFormat="1" ht="6.95" customHeight="1">
      <c r="B77" s="43"/>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31"/>
    </row>
    <row r="81" spans="1:91" s="1" customFormat="1" ht="6.95" customHeight="1">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31"/>
    </row>
    <row r="82" spans="1:91" s="1" customFormat="1" ht="24.95" customHeight="1">
      <c r="B82" s="31"/>
      <c r="C82" s="20" t="s">
        <v>60</v>
      </c>
      <c r="AR82" s="31"/>
    </row>
    <row r="83" spans="1:91" s="1" customFormat="1" ht="6.95" customHeight="1">
      <c r="B83" s="31"/>
      <c r="AR83" s="31"/>
    </row>
    <row r="84" spans="1:91" s="3" customFormat="1" ht="12" customHeight="1">
      <c r="B84" s="47"/>
      <c r="C84" s="26" t="s">
        <v>13</v>
      </c>
      <c r="L84" s="3" t="str">
        <f>K5</f>
        <v>22019B-26/II</v>
      </c>
      <c r="AR84" s="47"/>
    </row>
    <row r="85" spans="1:91" s="4" customFormat="1" ht="36.950000000000003" customHeight="1">
      <c r="B85" s="48"/>
      <c r="C85" s="49" t="s">
        <v>16</v>
      </c>
      <c r="L85" s="212" t="str">
        <f>K6</f>
        <v>22019B - č.p. 37 - Doubravice - Oprava obvodového pláště  budova Obecního úřadu)</v>
      </c>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R85" s="48"/>
    </row>
    <row r="86" spans="1:91" s="1" customFormat="1" ht="6.95" customHeight="1">
      <c r="B86" s="31"/>
      <c r="AR86" s="31"/>
    </row>
    <row r="87" spans="1:91" s="1" customFormat="1" ht="12" customHeight="1">
      <c r="B87" s="31"/>
      <c r="C87" s="26" t="s">
        <v>20</v>
      </c>
      <c r="L87" s="50" t="str">
        <f>IF(K8="","",K8)</f>
        <v>Doubravice</v>
      </c>
      <c r="AI87" s="26" t="s">
        <v>22</v>
      </c>
      <c r="AM87" s="214" t="str">
        <f>IF(AN8= "","",AN8)</f>
        <v>8. 7. 2026</v>
      </c>
      <c r="AN87" s="214"/>
      <c r="AR87" s="31"/>
    </row>
    <row r="88" spans="1:91" s="1" customFormat="1" ht="6.95" customHeight="1">
      <c r="B88" s="31"/>
      <c r="AR88" s="31"/>
    </row>
    <row r="89" spans="1:91" s="1" customFormat="1" ht="25.7" customHeight="1">
      <c r="B89" s="31"/>
      <c r="C89" s="26" t="s">
        <v>24</v>
      </c>
      <c r="L89" s="3" t="str">
        <f>IF(E11= "","",E11)</f>
        <v>Obec Hrubá Skála</v>
      </c>
      <c r="AI89" s="26" t="s">
        <v>32</v>
      </c>
      <c r="AM89" s="215" t="str">
        <f>IF(E17="","",E17)</f>
        <v>PROFES PROJEKT spol. s r.o.</v>
      </c>
      <c r="AN89" s="216"/>
      <c r="AO89" s="216"/>
      <c r="AP89" s="216"/>
      <c r="AR89" s="31"/>
      <c r="AS89" s="217" t="s">
        <v>61</v>
      </c>
      <c r="AT89" s="218"/>
      <c r="AU89" s="52"/>
      <c r="AV89" s="52"/>
      <c r="AW89" s="52"/>
      <c r="AX89" s="52"/>
      <c r="AY89" s="52"/>
      <c r="AZ89" s="52"/>
      <c r="BA89" s="52"/>
      <c r="BB89" s="52"/>
      <c r="BC89" s="52"/>
      <c r="BD89" s="53"/>
    </row>
    <row r="90" spans="1:91" s="1" customFormat="1" ht="15.2" customHeight="1">
      <c r="B90" s="31"/>
      <c r="C90" s="26" t="s">
        <v>30</v>
      </c>
      <c r="L90" s="3" t="str">
        <f>IF(E14= "Vyplň údaj","",E14)</f>
        <v/>
      </c>
      <c r="AI90" s="26" t="s">
        <v>37</v>
      </c>
      <c r="AM90" s="215" t="str">
        <f>IF(E20="","",E20)</f>
        <v xml:space="preserve"> </v>
      </c>
      <c r="AN90" s="216"/>
      <c r="AO90" s="216"/>
      <c r="AP90" s="216"/>
      <c r="AR90" s="31"/>
      <c r="AS90" s="219"/>
      <c r="AT90" s="220"/>
      <c r="BD90" s="55"/>
    </row>
    <row r="91" spans="1:91" s="1" customFormat="1" ht="10.9" customHeight="1">
      <c r="B91" s="31"/>
      <c r="AR91" s="31"/>
      <c r="AS91" s="219"/>
      <c r="AT91" s="220"/>
      <c r="BD91" s="55"/>
    </row>
    <row r="92" spans="1:91" s="1" customFormat="1" ht="29.25" customHeight="1">
      <c r="B92" s="31"/>
      <c r="C92" s="221" t="s">
        <v>62</v>
      </c>
      <c r="D92" s="222"/>
      <c r="E92" s="222"/>
      <c r="F92" s="222"/>
      <c r="G92" s="222"/>
      <c r="H92" s="56"/>
      <c r="I92" s="223" t="s">
        <v>63</v>
      </c>
      <c r="J92" s="222"/>
      <c r="K92" s="222"/>
      <c r="L92" s="222"/>
      <c r="M92" s="222"/>
      <c r="N92" s="222"/>
      <c r="O92" s="222"/>
      <c r="P92" s="222"/>
      <c r="Q92" s="222"/>
      <c r="R92" s="222"/>
      <c r="S92" s="222"/>
      <c r="T92" s="222"/>
      <c r="U92" s="222"/>
      <c r="V92" s="222"/>
      <c r="W92" s="222"/>
      <c r="X92" s="222"/>
      <c r="Y92" s="222"/>
      <c r="Z92" s="222"/>
      <c r="AA92" s="222"/>
      <c r="AB92" s="222"/>
      <c r="AC92" s="222"/>
      <c r="AD92" s="222"/>
      <c r="AE92" s="222"/>
      <c r="AF92" s="222"/>
      <c r="AG92" s="224" t="s">
        <v>64</v>
      </c>
      <c r="AH92" s="222"/>
      <c r="AI92" s="222"/>
      <c r="AJ92" s="222"/>
      <c r="AK92" s="222"/>
      <c r="AL92" s="222"/>
      <c r="AM92" s="222"/>
      <c r="AN92" s="223" t="s">
        <v>65</v>
      </c>
      <c r="AO92" s="222"/>
      <c r="AP92" s="225"/>
      <c r="AQ92" s="57" t="s">
        <v>66</v>
      </c>
      <c r="AR92" s="31"/>
      <c r="AS92" s="58" t="s">
        <v>67</v>
      </c>
      <c r="AT92" s="59" t="s">
        <v>68</v>
      </c>
      <c r="AU92" s="59" t="s">
        <v>69</v>
      </c>
      <c r="AV92" s="59" t="s">
        <v>70</v>
      </c>
      <c r="AW92" s="59" t="s">
        <v>71</v>
      </c>
      <c r="AX92" s="59" t="s">
        <v>72</v>
      </c>
      <c r="AY92" s="59" t="s">
        <v>73</v>
      </c>
      <c r="AZ92" s="59" t="s">
        <v>74</v>
      </c>
      <c r="BA92" s="59" t="s">
        <v>75</v>
      </c>
      <c r="BB92" s="59" t="s">
        <v>76</v>
      </c>
      <c r="BC92" s="59" t="s">
        <v>77</v>
      </c>
      <c r="BD92" s="60" t="s">
        <v>78</v>
      </c>
    </row>
    <row r="93" spans="1:91" s="1" customFormat="1" ht="10.9" customHeight="1">
      <c r="B93" s="31"/>
      <c r="AR93" s="31"/>
      <c r="AS93" s="61"/>
      <c r="AT93" s="52"/>
      <c r="AU93" s="52"/>
      <c r="AV93" s="52"/>
      <c r="AW93" s="52"/>
      <c r="AX93" s="52"/>
      <c r="AY93" s="52"/>
      <c r="AZ93" s="52"/>
      <c r="BA93" s="52"/>
      <c r="BB93" s="52"/>
      <c r="BC93" s="52"/>
      <c r="BD93" s="53"/>
    </row>
    <row r="94" spans="1:91" s="5" customFormat="1" ht="32.450000000000003" customHeight="1">
      <c r="B94" s="62"/>
      <c r="C94" s="63" t="s">
        <v>79</v>
      </c>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229">
        <f>ROUND(SUM(AG95:AG97),2)</f>
        <v>0</v>
      </c>
      <c r="AH94" s="229"/>
      <c r="AI94" s="229"/>
      <c r="AJ94" s="229"/>
      <c r="AK94" s="229"/>
      <c r="AL94" s="229"/>
      <c r="AM94" s="229"/>
      <c r="AN94" s="230">
        <f>SUM(AG94,AT94)</f>
        <v>0</v>
      </c>
      <c r="AO94" s="230"/>
      <c r="AP94" s="230"/>
      <c r="AQ94" s="66" t="s">
        <v>1</v>
      </c>
      <c r="AR94" s="62"/>
      <c r="AS94" s="67">
        <f>ROUND(SUM(AS95:AS97),2)</f>
        <v>0</v>
      </c>
      <c r="AT94" s="68">
        <f>ROUND(SUM(AV94:AW94),2)</f>
        <v>0</v>
      </c>
      <c r="AU94" s="69">
        <f>ROUND(SUM(AU95:AU97),5)</f>
        <v>0</v>
      </c>
      <c r="AV94" s="68">
        <f>ROUND(AZ94*L29,2)</f>
        <v>0</v>
      </c>
      <c r="AW94" s="68">
        <f>ROUND(BA94*L30,2)</f>
        <v>0</v>
      </c>
      <c r="AX94" s="68">
        <f>ROUND(BB94*L29,2)</f>
        <v>0</v>
      </c>
      <c r="AY94" s="68">
        <f>ROUND(BC94*L30,2)</f>
        <v>0</v>
      </c>
      <c r="AZ94" s="68">
        <f>ROUND(SUM(AZ95:AZ97),2)</f>
        <v>0</v>
      </c>
      <c r="BA94" s="68">
        <f>ROUND(SUM(BA95:BA97),2)</f>
        <v>0</v>
      </c>
      <c r="BB94" s="68">
        <f>ROUND(SUM(BB95:BB97),2)</f>
        <v>0</v>
      </c>
      <c r="BC94" s="68">
        <f>ROUND(SUM(BC95:BC97),2)</f>
        <v>0</v>
      </c>
      <c r="BD94" s="70">
        <f>ROUND(SUM(BD95:BD97),2)</f>
        <v>0</v>
      </c>
      <c r="BS94" s="71" t="s">
        <v>80</v>
      </c>
      <c r="BT94" s="71" t="s">
        <v>81</v>
      </c>
      <c r="BU94" s="72" t="s">
        <v>82</v>
      </c>
      <c r="BV94" s="71" t="s">
        <v>83</v>
      </c>
      <c r="BW94" s="71" t="s">
        <v>5</v>
      </c>
      <c r="BX94" s="71" t="s">
        <v>84</v>
      </c>
      <c r="CL94" s="71" t="s">
        <v>1</v>
      </c>
    </row>
    <row r="95" spans="1:91" s="6" customFormat="1" ht="24.75" customHeight="1">
      <c r="A95" s="73" t="s">
        <v>85</v>
      </c>
      <c r="B95" s="74"/>
      <c r="C95" s="75"/>
      <c r="D95" s="228" t="s">
        <v>86</v>
      </c>
      <c r="E95" s="228"/>
      <c r="F95" s="228"/>
      <c r="G95" s="228"/>
      <c r="H95" s="228"/>
      <c r="I95" s="76"/>
      <c r="J95" s="228" t="s">
        <v>87</v>
      </c>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6">
        <f>'22019A-VRN - 22019A-VRN -...'!J30</f>
        <v>0</v>
      </c>
      <c r="AH95" s="227"/>
      <c r="AI95" s="227"/>
      <c r="AJ95" s="227"/>
      <c r="AK95" s="227"/>
      <c r="AL95" s="227"/>
      <c r="AM95" s="227"/>
      <c r="AN95" s="226">
        <f>SUM(AG95,AT95)</f>
        <v>0</v>
      </c>
      <c r="AO95" s="227"/>
      <c r="AP95" s="227"/>
      <c r="AQ95" s="77" t="s">
        <v>88</v>
      </c>
      <c r="AR95" s="74"/>
      <c r="AS95" s="78">
        <v>0</v>
      </c>
      <c r="AT95" s="79">
        <f>ROUND(SUM(AV95:AW95),2)</f>
        <v>0</v>
      </c>
      <c r="AU95" s="80">
        <f>'22019A-VRN - 22019A-VRN -...'!P123</f>
        <v>0</v>
      </c>
      <c r="AV95" s="79">
        <f>'22019A-VRN - 22019A-VRN -...'!J33</f>
        <v>0</v>
      </c>
      <c r="AW95" s="79">
        <f>'22019A-VRN - 22019A-VRN -...'!J34</f>
        <v>0</v>
      </c>
      <c r="AX95" s="79">
        <f>'22019A-VRN - 22019A-VRN -...'!J35</f>
        <v>0</v>
      </c>
      <c r="AY95" s="79">
        <f>'22019A-VRN - 22019A-VRN -...'!J36</f>
        <v>0</v>
      </c>
      <c r="AZ95" s="79">
        <f>'22019A-VRN - 22019A-VRN -...'!F33</f>
        <v>0</v>
      </c>
      <c r="BA95" s="79">
        <f>'22019A-VRN - 22019A-VRN -...'!F34</f>
        <v>0</v>
      </c>
      <c r="BB95" s="79">
        <f>'22019A-VRN - 22019A-VRN -...'!F35</f>
        <v>0</v>
      </c>
      <c r="BC95" s="79">
        <f>'22019A-VRN - 22019A-VRN -...'!F36</f>
        <v>0</v>
      </c>
      <c r="BD95" s="81">
        <f>'22019A-VRN - 22019A-VRN -...'!F37</f>
        <v>0</v>
      </c>
      <c r="BT95" s="82" t="s">
        <v>89</v>
      </c>
      <c r="BV95" s="82" t="s">
        <v>83</v>
      </c>
      <c r="BW95" s="82" t="s">
        <v>90</v>
      </c>
      <c r="BX95" s="82" t="s">
        <v>5</v>
      </c>
      <c r="CL95" s="82" t="s">
        <v>1</v>
      </c>
      <c r="CM95" s="82" t="s">
        <v>91</v>
      </c>
    </row>
    <row r="96" spans="1:91" s="6" customFormat="1" ht="24.75" customHeight="1">
      <c r="A96" s="73" t="s">
        <v>85</v>
      </c>
      <c r="B96" s="74"/>
      <c r="C96" s="75"/>
      <c r="D96" s="228" t="s">
        <v>92</v>
      </c>
      <c r="E96" s="228"/>
      <c r="F96" s="228"/>
      <c r="G96" s="228"/>
      <c r="H96" s="228"/>
      <c r="I96" s="76"/>
      <c r="J96" s="228" t="s">
        <v>93</v>
      </c>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6">
        <f>'22019A-01 - 22019A-01 - D...'!J30</f>
        <v>0</v>
      </c>
      <c r="AH96" s="227"/>
      <c r="AI96" s="227"/>
      <c r="AJ96" s="227"/>
      <c r="AK96" s="227"/>
      <c r="AL96" s="227"/>
      <c r="AM96" s="227"/>
      <c r="AN96" s="226">
        <f>SUM(AG96,AT96)</f>
        <v>0</v>
      </c>
      <c r="AO96" s="227"/>
      <c r="AP96" s="227"/>
      <c r="AQ96" s="77" t="s">
        <v>88</v>
      </c>
      <c r="AR96" s="74"/>
      <c r="AS96" s="78">
        <v>0</v>
      </c>
      <c r="AT96" s="79">
        <f>ROUND(SUM(AV96:AW96),2)</f>
        <v>0</v>
      </c>
      <c r="AU96" s="80">
        <f>'22019A-01 - 22019A-01 - D...'!P139</f>
        <v>0</v>
      </c>
      <c r="AV96" s="79">
        <f>'22019A-01 - 22019A-01 - D...'!J33</f>
        <v>0</v>
      </c>
      <c r="AW96" s="79">
        <f>'22019A-01 - 22019A-01 - D...'!J34</f>
        <v>0</v>
      </c>
      <c r="AX96" s="79">
        <f>'22019A-01 - 22019A-01 - D...'!J35</f>
        <v>0</v>
      </c>
      <c r="AY96" s="79">
        <f>'22019A-01 - 22019A-01 - D...'!J36</f>
        <v>0</v>
      </c>
      <c r="AZ96" s="79">
        <f>'22019A-01 - 22019A-01 - D...'!F33</f>
        <v>0</v>
      </c>
      <c r="BA96" s="79">
        <f>'22019A-01 - 22019A-01 - D...'!F34</f>
        <v>0</v>
      </c>
      <c r="BB96" s="79">
        <f>'22019A-01 - 22019A-01 - D...'!F35</f>
        <v>0</v>
      </c>
      <c r="BC96" s="79">
        <f>'22019A-01 - 22019A-01 - D...'!F36</f>
        <v>0</v>
      </c>
      <c r="BD96" s="81">
        <f>'22019A-01 - 22019A-01 - D...'!F37</f>
        <v>0</v>
      </c>
      <c r="BT96" s="82" t="s">
        <v>89</v>
      </c>
      <c r="BV96" s="82" t="s">
        <v>83</v>
      </c>
      <c r="BW96" s="82" t="s">
        <v>94</v>
      </c>
      <c r="BX96" s="82" t="s">
        <v>5</v>
      </c>
      <c r="CL96" s="82" t="s">
        <v>1</v>
      </c>
      <c r="CM96" s="82" t="s">
        <v>91</v>
      </c>
    </row>
    <row r="97" spans="1:91" s="6" customFormat="1" ht="24.75" customHeight="1">
      <c r="A97" s="73" t="s">
        <v>85</v>
      </c>
      <c r="B97" s="74"/>
      <c r="C97" s="75"/>
      <c r="D97" s="228" t="s">
        <v>95</v>
      </c>
      <c r="E97" s="228"/>
      <c r="F97" s="228"/>
      <c r="G97" s="228"/>
      <c r="H97" s="228"/>
      <c r="I97" s="76"/>
      <c r="J97" s="228" t="s">
        <v>96</v>
      </c>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6">
        <f>'22019A-01-D.1.4 - 22019A-...'!J30</f>
        <v>0</v>
      </c>
      <c r="AH97" s="227"/>
      <c r="AI97" s="227"/>
      <c r="AJ97" s="227"/>
      <c r="AK97" s="227"/>
      <c r="AL97" s="227"/>
      <c r="AM97" s="227"/>
      <c r="AN97" s="226">
        <f>SUM(AG97,AT97)</f>
        <v>0</v>
      </c>
      <c r="AO97" s="227"/>
      <c r="AP97" s="227"/>
      <c r="AQ97" s="77" t="s">
        <v>88</v>
      </c>
      <c r="AR97" s="74"/>
      <c r="AS97" s="83">
        <v>0</v>
      </c>
      <c r="AT97" s="84">
        <f>ROUND(SUM(AV97:AW97),2)</f>
        <v>0</v>
      </c>
      <c r="AU97" s="85">
        <f>'22019A-01-D.1.4 - 22019A-...'!P118</f>
        <v>0</v>
      </c>
      <c r="AV97" s="84">
        <f>'22019A-01-D.1.4 - 22019A-...'!J33</f>
        <v>0</v>
      </c>
      <c r="AW97" s="84">
        <f>'22019A-01-D.1.4 - 22019A-...'!J34</f>
        <v>0</v>
      </c>
      <c r="AX97" s="84">
        <f>'22019A-01-D.1.4 - 22019A-...'!J35</f>
        <v>0</v>
      </c>
      <c r="AY97" s="84">
        <f>'22019A-01-D.1.4 - 22019A-...'!J36</f>
        <v>0</v>
      </c>
      <c r="AZ97" s="84">
        <f>'22019A-01-D.1.4 - 22019A-...'!F33</f>
        <v>0</v>
      </c>
      <c r="BA97" s="84">
        <f>'22019A-01-D.1.4 - 22019A-...'!F34</f>
        <v>0</v>
      </c>
      <c r="BB97" s="84">
        <f>'22019A-01-D.1.4 - 22019A-...'!F35</f>
        <v>0</v>
      </c>
      <c r="BC97" s="84">
        <f>'22019A-01-D.1.4 - 22019A-...'!F36</f>
        <v>0</v>
      </c>
      <c r="BD97" s="86">
        <f>'22019A-01-D.1.4 - 22019A-...'!F37</f>
        <v>0</v>
      </c>
      <c r="BT97" s="82" t="s">
        <v>89</v>
      </c>
      <c r="BV97" s="82" t="s">
        <v>83</v>
      </c>
      <c r="BW97" s="82" t="s">
        <v>97</v>
      </c>
      <c r="BX97" s="82" t="s">
        <v>5</v>
      </c>
      <c r="CL97" s="82" t="s">
        <v>1</v>
      </c>
      <c r="CM97" s="82" t="s">
        <v>91</v>
      </c>
    </row>
    <row r="98" spans="1:91" s="1" customFormat="1" ht="30" customHeight="1">
      <c r="B98" s="31"/>
      <c r="AR98" s="31"/>
    </row>
    <row r="99" spans="1:91" s="1" customFormat="1" ht="6.95" customHeight="1">
      <c r="B99" s="4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31"/>
    </row>
  </sheetData>
  <sheetProtection algorithmName="SHA-512" hashValue="qOt7WhNTA5AWWtn+pbK6N9sjphOo7EKzuhfdkXOed952w4FiqVTxl0eZCOHqK2YzCucoTWXRBe2/rekGaefTMg==" saltValue="Y3P5fNxfx86MIFq2EBTrXfGVqUTsCiOQH8hlvP6rjVhQHlQ4bReH+R1PadPJI9YNT9sD+5eF2mdB6LIU0Kuq8Q==" spinCount="100000" sheet="1" objects="1" scenarios="1" formatColumns="0" formatRows="0"/>
  <mergeCells count="50">
    <mergeCell ref="AR2:BE2"/>
    <mergeCell ref="AN96:AP96"/>
    <mergeCell ref="AG96:AM96"/>
    <mergeCell ref="D96:H96"/>
    <mergeCell ref="J96:AF96"/>
    <mergeCell ref="AN97:AP97"/>
    <mergeCell ref="AG97:AM97"/>
    <mergeCell ref="D97:H97"/>
    <mergeCell ref="J97:AF97"/>
    <mergeCell ref="C92:G92"/>
    <mergeCell ref="I92:AF92"/>
    <mergeCell ref="AG92:AM92"/>
    <mergeCell ref="AN92:AP92"/>
    <mergeCell ref="AN95:AP95"/>
    <mergeCell ref="AG95:AM95"/>
    <mergeCell ref="D95:H95"/>
    <mergeCell ref="J95:AF95"/>
    <mergeCell ref="AG94:AM94"/>
    <mergeCell ref="AN94:AP94"/>
    <mergeCell ref="L85:AO85"/>
    <mergeCell ref="AM87:AN87"/>
    <mergeCell ref="AM89:AP89"/>
    <mergeCell ref="AS89:AT91"/>
    <mergeCell ref="AM90:AP90"/>
    <mergeCell ref="W33:AE33"/>
    <mergeCell ref="AK33:AO33"/>
    <mergeCell ref="L33:P33"/>
    <mergeCell ref="X35:AB35"/>
    <mergeCell ref="AK35:AO35"/>
    <mergeCell ref="AK31:AO31"/>
    <mergeCell ref="L31:P31"/>
    <mergeCell ref="W32:AE32"/>
    <mergeCell ref="AK32:AO32"/>
    <mergeCell ref="L32:P32"/>
    <mergeCell ref="BE5:BE34"/>
    <mergeCell ref="K5:AO5"/>
    <mergeCell ref="K6:AO6"/>
    <mergeCell ref="E14:AJ14"/>
    <mergeCell ref="E23:AN23"/>
    <mergeCell ref="AK26:AO26"/>
    <mergeCell ref="L28:P28"/>
    <mergeCell ref="W28:AE28"/>
    <mergeCell ref="AK28:AO28"/>
    <mergeCell ref="W29:AE29"/>
    <mergeCell ref="AK29:AO29"/>
    <mergeCell ref="L29:P29"/>
    <mergeCell ref="W30:AE30"/>
    <mergeCell ref="AK30:AO30"/>
    <mergeCell ref="L30:P30"/>
    <mergeCell ref="W31:AE31"/>
  </mergeCells>
  <hyperlinks>
    <hyperlink ref="A95" location="'22019A-VRN - 22019A-VRN -...'!C2" display="/" xr:uid="{00000000-0004-0000-0000-000000000000}"/>
    <hyperlink ref="A96" location="'22019A-01 - 22019A-01 - D...'!C2" display="/" xr:uid="{00000000-0004-0000-0000-000001000000}"/>
    <hyperlink ref="A97" location="'22019A-01-D.1.4 - 22019A-...'!C2" display="/" xr:uid="{00000000-0004-0000-0000-000002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161"/>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97"/>
      <c r="M2" s="197"/>
      <c r="N2" s="197"/>
      <c r="O2" s="197"/>
      <c r="P2" s="197"/>
      <c r="Q2" s="197"/>
      <c r="R2" s="197"/>
      <c r="S2" s="197"/>
      <c r="T2" s="197"/>
      <c r="U2" s="197"/>
      <c r="V2" s="197"/>
      <c r="AT2" s="16" t="s">
        <v>90</v>
      </c>
    </row>
    <row r="3" spans="2:46" ht="6.95" customHeight="1">
      <c r="B3" s="17"/>
      <c r="C3" s="18"/>
      <c r="D3" s="18"/>
      <c r="E3" s="18"/>
      <c r="F3" s="18"/>
      <c r="G3" s="18"/>
      <c r="H3" s="18"/>
      <c r="I3" s="18"/>
      <c r="J3" s="18"/>
      <c r="K3" s="18"/>
      <c r="L3" s="19"/>
      <c r="AT3" s="16" t="s">
        <v>91</v>
      </c>
    </row>
    <row r="4" spans="2:46" ht="24.95" customHeight="1">
      <c r="B4" s="19"/>
      <c r="D4" s="20" t="s">
        <v>98</v>
      </c>
      <c r="L4" s="19"/>
      <c r="M4" s="87" t="s">
        <v>10</v>
      </c>
      <c r="AT4" s="16" t="s">
        <v>4</v>
      </c>
    </row>
    <row r="5" spans="2:46" ht="6.95" customHeight="1">
      <c r="B5" s="19"/>
      <c r="L5" s="19"/>
    </row>
    <row r="6" spans="2:46" ht="12" customHeight="1">
      <c r="B6" s="19"/>
      <c r="D6" s="26" t="s">
        <v>16</v>
      </c>
      <c r="L6" s="19"/>
    </row>
    <row r="7" spans="2:46" ht="26.25" customHeight="1">
      <c r="B7" s="19"/>
      <c r="E7" s="231" t="str">
        <f>'Rekapitulace stavby'!K6</f>
        <v>22019B - č.p. 37 - Doubravice - Oprava obvodového pláště  budova Obecního úřadu)</v>
      </c>
      <c r="F7" s="232"/>
      <c r="G7" s="232"/>
      <c r="H7" s="232"/>
      <c r="L7" s="19"/>
    </row>
    <row r="8" spans="2:46" s="1" customFormat="1" ht="12" customHeight="1">
      <c r="B8" s="31"/>
      <c r="D8" s="26" t="s">
        <v>99</v>
      </c>
      <c r="L8" s="31"/>
    </row>
    <row r="9" spans="2:46" s="1" customFormat="1" ht="16.5" customHeight="1">
      <c r="B9" s="31"/>
      <c r="E9" s="212" t="s">
        <v>100</v>
      </c>
      <c r="F9" s="233"/>
      <c r="G9" s="233"/>
      <c r="H9" s="233"/>
      <c r="L9" s="31"/>
    </row>
    <row r="10" spans="2:46" s="1" customFormat="1" ht="11.25">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8. 7. 2026</v>
      </c>
      <c r="L12" s="31"/>
    </row>
    <row r="13" spans="2:46" s="1" customFormat="1" ht="10.9" customHeight="1">
      <c r="B13" s="31"/>
      <c r="L13" s="31"/>
    </row>
    <row r="14" spans="2:46" s="1" customFormat="1" ht="12" customHeight="1">
      <c r="B14" s="31"/>
      <c r="D14" s="26" t="s">
        <v>24</v>
      </c>
      <c r="I14" s="26" t="s">
        <v>25</v>
      </c>
      <c r="J14" s="24" t="s">
        <v>1</v>
      </c>
      <c r="L14" s="31"/>
    </row>
    <row r="15" spans="2:46" s="1" customFormat="1" ht="18" customHeight="1">
      <c r="B15" s="31"/>
      <c r="E15" s="24" t="s">
        <v>27</v>
      </c>
      <c r="I15" s="26" t="s">
        <v>28</v>
      </c>
      <c r="J15" s="24" t="s">
        <v>1</v>
      </c>
      <c r="L15" s="31"/>
    </row>
    <row r="16" spans="2:46" s="1" customFormat="1" ht="6.95" customHeight="1">
      <c r="B16" s="31"/>
      <c r="L16" s="31"/>
    </row>
    <row r="17" spans="2:12" s="1" customFormat="1" ht="12" customHeight="1">
      <c r="B17" s="31"/>
      <c r="D17" s="26" t="s">
        <v>30</v>
      </c>
      <c r="I17" s="26" t="s">
        <v>25</v>
      </c>
      <c r="J17" s="27" t="str">
        <f>'Rekapitulace stavby'!AN13</f>
        <v>Vyplň údaj</v>
      </c>
      <c r="L17" s="31"/>
    </row>
    <row r="18" spans="2:12" s="1" customFormat="1" ht="18" customHeight="1">
      <c r="B18" s="31"/>
      <c r="E18" s="234" t="str">
        <f>'Rekapitulace stavby'!E14</f>
        <v>Vyplň údaj</v>
      </c>
      <c r="F18" s="196"/>
      <c r="G18" s="196"/>
      <c r="H18" s="196"/>
      <c r="I18" s="26" t="s">
        <v>28</v>
      </c>
      <c r="J18" s="27" t="str">
        <f>'Rekapitulace stavby'!AN14</f>
        <v>Vyplň údaj</v>
      </c>
      <c r="L18" s="31"/>
    </row>
    <row r="19" spans="2:12" s="1" customFormat="1" ht="6.95" customHeight="1">
      <c r="B19" s="31"/>
      <c r="L19" s="31"/>
    </row>
    <row r="20" spans="2:12" s="1" customFormat="1" ht="12" customHeight="1">
      <c r="B20" s="31"/>
      <c r="D20" s="26" t="s">
        <v>32</v>
      </c>
      <c r="I20" s="26" t="s">
        <v>25</v>
      </c>
      <c r="J20" s="24" t="s">
        <v>33</v>
      </c>
      <c r="L20" s="31"/>
    </row>
    <row r="21" spans="2:12" s="1" customFormat="1" ht="18" customHeight="1">
      <c r="B21" s="31"/>
      <c r="E21" s="24" t="s">
        <v>34</v>
      </c>
      <c r="I21" s="26" t="s">
        <v>28</v>
      </c>
      <c r="J21" s="24" t="s">
        <v>35</v>
      </c>
      <c r="L21" s="31"/>
    </row>
    <row r="22" spans="2:12" s="1" customFormat="1" ht="6.95" customHeight="1">
      <c r="B22" s="31"/>
      <c r="L22" s="31"/>
    </row>
    <row r="23" spans="2:12" s="1" customFormat="1" ht="12" customHeight="1">
      <c r="B23" s="31"/>
      <c r="D23" s="26" t="s">
        <v>37</v>
      </c>
      <c r="I23" s="26" t="s">
        <v>25</v>
      </c>
      <c r="J23" s="24" t="str">
        <f>IF('Rekapitulace stavby'!AN19="","",'Rekapitulace stavby'!AN19)</f>
        <v/>
      </c>
      <c r="L23" s="31"/>
    </row>
    <row r="24" spans="2:12" s="1" customFormat="1" ht="18" customHeight="1">
      <c r="B24" s="31"/>
      <c r="E24" s="24" t="str">
        <f>IF('Rekapitulace stavby'!E20="","",'Rekapitulace stavby'!E20)</f>
        <v xml:space="preserve"> </v>
      </c>
      <c r="I24" s="26" t="s">
        <v>28</v>
      </c>
      <c r="J24" s="24" t="str">
        <f>IF('Rekapitulace stavby'!AN20="","",'Rekapitulace stavby'!AN20)</f>
        <v/>
      </c>
      <c r="L24" s="31"/>
    </row>
    <row r="25" spans="2:12" s="1" customFormat="1" ht="6.95" customHeight="1">
      <c r="B25" s="31"/>
      <c r="L25" s="31"/>
    </row>
    <row r="26" spans="2:12" s="1" customFormat="1" ht="12" customHeight="1">
      <c r="B26" s="31"/>
      <c r="D26" s="26" t="s">
        <v>39</v>
      </c>
      <c r="L26" s="31"/>
    </row>
    <row r="27" spans="2:12" s="7" customFormat="1" ht="16.5" customHeight="1">
      <c r="B27" s="88"/>
      <c r="E27" s="201" t="s">
        <v>1</v>
      </c>
      <c r="F27" s="201"/>
      <c r="G27" s="201"/>
      <c r="H27" s="201"/>
      <c r="L27" s="88"/>
    </row>
    <row r="28" spans="2:12" s="1" customFormat="1" ht="6.95" customHeight="1">
      <c r="B28" s="31"/>
      <c r="L28" s="31"/>
    </row>
    <row r="29" spans="2:12" s="1" customFormat="1" ht="6.95" customHeight="1">
      <c r="B29" s="31"/>
      <c r="D29" s="52"/>
      <c r="E29" s="52"/>
      <c r="F29" s="52"/>
      <c r="G29" s="52"/>
      <c r="H29" s="52"/>
      <c r="I29" s="52"/>
      <c r="J29" s="52"/>
      <c r="K29" s="52"/>
      <c r="L29" s="31"/>
    </row>
    <row r="30" spans="2:12" s="1" customFormat="1" ht="25.35" customHeight="1">
      <c r="B30" s="31"/>
      <c r="D30" s="89" t="s">
        <v>41</v>
      </c>
      <c r="J30" s="65">
        <f>ROUND(J123, 2)</f>
        <v>0</v>
      </c>
      <c r="L30" s="31"/>
    </row>
    <row r="31" spans="2:12" s="1" customFormat="1" ht="6.95" customHeight="1">
      <c r="B31" s="31"/>
      <c r="D31" s="52"/>
      <c r="E31" s="52"/>
      <c r="F31" s="52"/>
      <c r="G31" s="52"/>
      <c r="H31" s="52"/>
      <c r="I31" s="52"/>
      <c r="J31" s="52"/>
      <c r="K31" s="52"/>
      <c r="L31" s="31"/>
    </row>
    <row r="32" spans="2:12" s="1" customFormat="1" ht="14.45" customHeight="1">
      <c r="B32" s="31"/>
      <c r="F32" s="34" t="s">
        <v>43</v>
      </c>
      <c r="I32" s="34" t="s">
        <v>42</v>
      </c>
      <c r="J32" s="34" t="s">
        <v>44</v>
      </c>
      <c r="L32" s="31"/>
    </row>
    <row r="33" spans="2:12" s="1" customFormat="1" ht="14.45" customHeight="1">
      <c r="B33" s="31"/>
      <c r="D33" s="54" t="s">
        <v>45</v>
      </c>
      <c r="E33" s="26" t="s">
        <v>46</v>
      </c>
      <c r="F33" s="90">
        <f>ROUND((SUM(BE123:BE160)),  2)</f>
        <v>0</v>
      </c>
      <c r="I33" s="91">
        <v>0.21</v>
      </c>
      <c r="J33" s="90">
        <f>ROUND(((SUM(BE123:BE160))*I33),  2)</f>
        <v>0</v>
      </c>
      <c r="L33" s="31"/>
    </row>
    <row r="34" spans="2:12" s="1" customFormat="1" ht="14.45" customHeight="1">
      <c r="B34" s="31"/>
      <c r="E34" s="26" t="s">
        <v>47</v>
      </c>
      <c r="F34" s="90">
        <f>ROUND((SUM(BF123:BF160)),  2)</f>
        <v>0</v>
      </c>
      <c r="I34" s="91">
        <v>0.12</v>
      </c>
      <c r="J34" s="90">
        <f>ROUND(((SUM(BF123:BF160))*I34),  2)</f>
        <v>0</v>
      </c>
      <c r="L34" s="31"/>
    </row>
    <row r="35" spans="2:12" s="1" customFormat="1" ht="14.45" hidden="1" customHeight="1">
      <c r="B35" s="31"/>
      <c r="E35" s="26" t="s">
        <v>48</v>
      </c>
      <c r="F35" s="90">
        <f>ROUND((SUM(BG123:BG160)),  2)</f>
        <v>0</v>
      </c>
      <c r="I35" s="91">
        <v>0.21</v>
      </c>
      <c r="J35" s="90">
        <f>0</f>
        <v>0</v>
      </c>
      <c r="L35" s="31"/>
    </row>
    <row r="36" spans="2:12" s="1" customFormat="1" ht="14.45" hidden="1" customHeight="1">
      <c r="B36" s="31"/>
      <c r="E36" s="26" t="s">
        <v>49</v>
      </c>
      <c r="F36" s="90">
        <f>ROUND((SUM(BH123:BH160)),  2)</f>
        <v>0</v>
      </c>
      <c r="I36" s="91">
        <v>0.12</v>
      </c>
      <c r="J36" s="90">
        <f>0</f>
        <v>0</v>
      </c>
      <c r="L36" s="31"/>
    </row>
    <row r="37" spans="2:12" s="1" customFormat="1" ht="14.45" hidden="1" customHeight="1">
      <c r="B37" s="31"/>
      <c r="E37" s="26" t="s">
        <v>50</v>
      </c>
      <c r="F37" s="90">
        <f>ROUND((SUM(BI123:BI160)),  2)</f>
        <v>0</v>
      </c>
      <c r="I37" s="91">
        <v>0</v>
      </c>
      <c r="J37" s="90">
        <f>0</f>
        <v>0</v>
      </c>
      <c r="L37" s="31"/>
    </row>
    <row r="38" spans="2:12" s="1" customFormat="1" ht="6.95" customHeight="1">
      <c r="B38" s="31"/>
      <c r="L38" s="31"/>
    </row>
    <row r="39" spans="2:12" s="1" customFormat="1" ht="25.35" customHeight="1">
      <c r="B39" s="31"/>
      <c r="C39" s="92"/>
      <c r="D39" s="93" t="s">
        <v>51</v>
      </c>
      <c r="E39" s="56"/>
      <c r="F39" s="56"/>
      <c r="G39" s="94" t="s">
        <v>52</v>
      </c>
      <c r="H39" s="95" t="s">
        <v>53</v>
      </c>
      <c r="I39" s="56"/>
      <c r="J39" s="96">
        <f>SUM(J30:J37)</f>
        <v>0</v>
      </c>
      <c r="K39" s="97"/>
      <c r="L39" s="31"/>
    </row>
    <row r="40" spans="2:12" s="1" customFormat="1" ht="14.45" customHeight="1">
      <c r="B40" s="31"/>
      <c r="L40" s="31"/>
    </row>
    <row r="41" spans="2:12" ht="14.45" customHeight="1">
      <c r="B41" s="19"/>
      <c r="L41" s="19"/>
    </row>
    <row r="42" spans="2:12" ht="14.45" customHeight="1">
      <c r="B42" s="19"/>
      <c r="L42" s="19"/>
    </row>
    <row r="43" spans="2:12" ht="14.45" customHeight="1">
      <c r="B43" s="19"/>
      <c r="L43" s="19"/>
    </row>
    <row r="44" spans="2:12" ht="14.45" customHeight="1">
      <c r="B44" s="19"/>
      <c r="L44" s="19"/>
    </row>
    <row r="45" spans="2:12" ht="14.45" customHeight="1">
      <c r="B45" s="19"/>
      <c r="L45" s="19"/>
    </row>
    <row r="46" spans="2:12" ht="14.45" customHeight="1">
      <c r="B46" s="19"/>
      <c r="L46" s="19"/>
    </row>
    <row r="47" spans="2:12" ht="14.45" customHeight="1">
      <c r="B47" s="19"/>
      <c r="L47" s="19"/>
    </row>
    <row r="48" spans="2:12" ht="14.45" customHeight="1">
      <c r="B48" s="19"/>
      <c r="L48" s="19"/>
    </row>
    <row r="49" spans="2:12" ht="14.45" customHeight="1">
      <c r="B49" s="19"/>
      <c r="L49" s="19"/>
    </row>
    <row r="50" spans="2:12" s="1" customFormat="1" ht="14.45" customHeight="1">
      <c r="B50" s="31"/>
      <c r="D50" s="40" t="s">
        <v>54</v>
      </c>
      <c r="E50" s="41"/>
      <c r="F50" s="41"/>
      <c r="G50" s="40" t="s">
        <v>55</v>
      </c>
      <c r="H50" s="41"/>
      <c r="I50" s="41"/>
      <c r="J50" s="41"/>
      <c r="K50" s="41"/>
      <c r="L50" s="31"/>
    </row>
    <row r="51" spans="2:12" ht="11.25">
      <c r="B51" s="19"/>
      <c r="L51" s="19"/>
    </row>
    <row r="52" spans="2:12" ht="11.25">
      <c r="B52" s="19"/>
      <c r="L52" s="19"/>
    </row>
    <row r="53" spans="2:12" ht="11.25">
      <c r="B53" s="19"/>
      <c r="L53" s="19"/>
    </row>
    <row r="54" spans="2:12" ht="11.25">
      <c r="B54" s="19"/>
      <c r="L54" s="19"/>
    </row>
    <row r="55" spans="2:12" ht="11.25">
      <c r="B55" s="19"/>
      <c r="L55" s="19"/>
    </row>
    <row r="56" spans="2:12" ht="11.25">
      <c r="B56" s="19"/>
      <c r="L56" s="19"/>
    </row>
    <row r="57" spans="2:12" ht="11.25">
      <c r="B57" s="19"/>
      <c r="L57" s="19"/>
    </row>
    <row r="58" spans="2:12" ht="11.25">
      <c r="B58" s="19"/>
      <c r="L58" s="19"/>
    </row>
    <row r="59" spans="2:12" ht="11.25">
      <c r="B59" s="19"/>
      <c r="L59" s="19"/>
    </row>
    <row r="60" spans="2:12" ht="11.25">
      <c r="B60" s="19"/>
      <c r="L60" s="19"/>
    </row>
    <row r="61" spans="2:12" s="1" customFormat="1" ht="12.75">
      <c r="B61" s="31"/>
      <c r="D61" s="42" t="s">
        <v>56</v>
      </c>
      <c r="E61" s="33"/>
      <c r="F61" s="98" t="s">
        <v>57</v>
      </c>
      <c r="G61" s="42" t="s">
        <v>56</v>
      </c>
      <c r="H61" s="33"/>
      <c r="I61" s="33"/>
      <c r="J61" s="99" t="s">
        <v>57</v>
      </c>
      <c r="K61" s="33"/>
      <c r="L61" s="31"/>
    </row>
    <row r="62" spans="2:12" ht="11.25">
      <c r="B62" s="19"/>
      <c r="L62" s="19"/>
    </row>
    <row r="63" spans="2:12" ht="11.25">
      <c r="B63" s="19"/>
      <c r="L63" s="19"/>
    </row>
    <row r="64" spans="2:12" ht="11.25">
      <c r="B64" s="19"/>
      <c r="L64" s="19"/>
    </row>
    <row r="65" spans="2:12" s="1" customFormat="1" ht="12.75">
      <c r="B65" s="31"/>
      <c r="D65" s="40" t="s">
        <v>58</v>
      </c>
      <c r="E65" s="41"/>
      <c r="F65" s="41"/>
      <c r="G65" s="40" t="s">
        <v>59</v>
      </c>
      <c r="H65" s="41"/>
      <c r="I65" s="41"/>
      <c r="J65" s="41"/>
      <c r="K65" s="41"/>
      <c r="L65" s="31"/>
    </row>
    <row r="66" spans="2:12" ht="11.25">
      <c r="B66" s="19"/>
      <c r="L66" s="19"/>
    </row>
    <row r="67" spans="2:12" ht="11.25">
      <c r="B67" s="19"/>
      <c r="L67" s="19"/>
    </row>
    <row r="68" spans="2:12" ht="11.25">
      <c r="B68" s="19"/>
      <c r="L68" s="19"/>
    </row>
    <row r="69" spans="2:12" ht="11.25">
      <c r="B69" s="19"/>
      <c r="L69" s="19"/>
    </row>
    <row r="70" spans="2:12" ht="11.25">
      <c r="B70" s="19"/>
      <c r="L70" s="19"/>
    </row>
    <row r="71" spans="2:12" ht="11.25">
      <c r="B71" s="19"/>
      <c r="L71" s="19"/>
    </row>
    <row r="72" spans="2:12" ht="11.25">
      <c r="B72" s="19"/>
      <c r="L72" s="19"/>
    </row>
    <row r="73" spans="2:12" ht="11.25">
      <c r="B73" s="19"/>
      <c r="L73" s="19"/>
    </row>
    <row r="74" spans="2:12" ht="11.25">
      <c r="B74" s="19"/>
      <c r="L74" s="19"/>
    </row>
    <row r="75" spans="2:12" ht="11.25">
      <c r="B75" s="19"/>
      <c r="L75" s="19"/>
    </row>
    <row r="76" spans="2:12" s="1" customFormat="1" ht="12.75">
      <c r="B76" s="31"/>
      <c r="D76" s="42" t="s">
        <v>56</v>
      </c>
      <c r="E76" s="33"/>
      <c r="F76" s="98" t="s">
        <v>57</v>
      </c>
      <c r="G76" s="42" t="s">
        <v>56</v>
      </c>
      <c r="H76" s="33"/>
      <c r="I76" s="33"/>
      <c r="J76" s="99" t="s">
        <v>57</v>
      </c>
      <c r="K76" s="33"/>
      <c r="L76" s="31"/>
    </row>
    <row r="77" spans="2:12" s="1" customFormat="1" ht="14.45" customHeight="1">
      <c r="B77" s="43"/>
      <c r="C77" s="44"/>
      <c r="D77" s="44"/>
      <c r="E77" s="44"/>
      <c r="F77" s="44"/>
      <c r="G77" s="44"/>
      <c r="H77" s="44"/>
      <c r="I77" s="44"/>
      <c r="J77" s="44"/>
      <c r="K77" s="44"/>
      <c r="L77" s="31"/>
    </row>
    <row r="81" spans="2:47" s="1" customFormat="1" ht="6.95" customHeight="1">
      <c r="B81" s="45"/>
      <c r="C81" s="46"/>
      <c r="D81" s="46"/>
      <c r="E81" s="46"/>
      <c r="F81" s="46"/>
      <c r="G81" s="46"/>
      <c r="H81" s="46"/>
      <c r="I81" s="46"/>
      <c r="J81" s="46"/>
      <c r="K81" s="46"/>
      <c r="L81" s="31"/>
    </row>
    <row r="82" spans="2:47" s="1" customFormat="1" ht="24.95" customHeight="1">
      <c r="B82" s="31"/>
      <c r="C82" s="20" t="s">
        <v>101</v>
      </c>
      <c r="L82" s="31"/>
    </row>
    <row r="83" spans="2:47" s="1" customFormat="1" ht="6.95" customHeight="1">
      <c r="B83" s="31"/>
      <c r="L83" s="31"/>
    </row>
    <row r="84" spans="2:47" s="1" customFormat="1" ht="12" customHeight="1">
      <c r="B84" s="31"/>
      <c r="C84" s="26" t="s">
        <v>16</v>
      </c>
      <c r="L84" s="31"/>
    </row>
    <row r="85" spans="2:47" s="1" customFormat="1" ht="26.25" customHeight="1">
      <c r="B85" s="31"/>
      <c r="E85" s="231" t="str">
        <f>E7</f>
        <v>22019B - č.p. 37 - Doubravice - Oprava obvodového pláště  budova Obecního úřadu)</v>
      </c>
      <c r="F85" s="232"/>
      <c r="G85" s="232"/>
      <c r="H85" s="232"/>
      <c r="L85" s="31"/>
    </row>
    <row r="86" spans="2:47" s="1" customFormat="1" ht="12" customHeight="1">
      <c r="B86" s="31"/>
      <c r="C86" s="26" t="s">
        <v>99</v>
      </c>
      <c r="L86" s="31"/>
    </row>
    <row r="87" spans="2:47" s="1" customFormat="1" ht="16.5" customHeight="1">
      <c r="B87" s="31"/>
      <c r="E87" s="212" t="str">
        <f>E9</f>
        <v>22019A-VRN - 22019A-VRN - Vedlejší rozpočtové náklady</v>
      </c>
      <c r="F87" s="233"/>
      <c r="G87" s="233"/>
      <c r="H87" s="233"/>
      <c r="L87" s="31"/>
    </row>
    <row r="88" spans="2:47" s="1" customFormat="1" ht="6.95" customHeight="1">
      <c r="B88" s="31"/>
      <c r="L88" s="31"/>
    </row>
    <row r="89" spans="2:47" s="1" customFormat="1" ht="12" customHeight="1">
      <c r="B89" s="31"/>
      <c r="C89" s="26" t="s">
        <v>20</v>
      </c>
      <c r="F89" s="24" t="str">
        <f>F12</f>
        <v>Doubravice</v>
      </c>
      <c r="I89" s="26" t="s">
        <v>22</v>
      </c>
      <c r="J89" s="51" t="str">
        <f>IF(J12="","",J12)</f>
        <v>8. 7. 2026</v>
      </c>
      <c r="L89" s="31"/>
    </row>
    <row r="90" spans="2:47" s="1" customFormat="1" ht="6.95" customHeight="1">
      <c r="B90" s="31"/>
      <c r="L90" s="31"/>
    </row>
    <row r="91" spans="2:47" s="1" customFormat="1" ht="25.7" customHeight="1">
      <c r="B91" s="31"/>
      <c r="C91" s="26" t="s">
        <v>24</v>
      </c>
      <c r="F91" s="24" t="str">
        <f>E15</f>
        <v>Obec Hrubá Skála</v>
      </c>
      <c r="I91" s="26" t="s">
        <v>32</v>
      </c>
      <c r="J91" s="29" t="str">
        <f>E21</f>
        <v>PROFES PROJEKT spol. s r.o.</v>
      </c>
      <c r="L91" s="31"/>
    </row>
    <row r="92" spans="2:47" s="1" customFormat="1" ht="15.2" customHeight="1">
      <c r="B92" s="31"/>
      <c r="C92" s="26" t="s">
        <v>30</v>
      </c>
      <c r="F92" s="24" t="str">
        <f>IF(E18="","",E18)</f>
        <v>Vyplň údaj</v>
      </c>
      <c r="I92" s="26" t="s">
        <v>37</v>
      </c>
      <c r="J92" s="29" t="str">
        <f>E24</f>
        <v xml:space="preserve"> </v>
      </c>
      <c r="L92" s="31"/>
    </row>
    <row r="93" spans="2:47" s="1" customFormat="1" ht="10.35" customHeight="1">
      <c r="B93" s="31"/>
      <c r="L93" s="31"/>
    </row>
    <row r="94" spans="2:47" s="1" customFormat="1" ht="29.25" customHeight="1">
      <c r="B94" s="31"/>
      <c r="C94" s="100" t="s">
        <v>102</v>
      </c>
      <c r="D94" s="92"/>
      <c r="E94" s="92"/>
      <c r="F94" s="92"/>
      <c r="G94" s="92"/>
      <c r="H94" s="92"/>
      <c r="I94" s="92"/>
      <c r="J94" s="101" t="s">
        <v>103</v>
      </c>
      <c r="K94" s="92"/>
      <c r="L94" s="31"/>
    </row>
    <row r="95" spans="2:47" s="1" customFormat="1" ht="10.35" customHeight="1">
      <c r="B95" s="31"/>
      <c r="L95" s="31"/>
    </row>
    <row r="96" spans="2:47" s="1" customFormat="1" ht="22.9" customHeight="1">
      <c r="B96" s="31"/>
      <c r="C96" s="102" t="s">
        <v>104</v>
      </c>
      <c r="J96" s="65">
        <f>J123</f>
        <v>0</v>
      </c>
      <c r="L96" s="31"/>
      <c r="AU96" s="16" t="s">
        <v>105</v>
      </c>
    </row>
    <row r="97" spans="2:12" s="8" customFormat="1" ht="24.95" customHeight="1">
      <c r="B97" s="103"/>
      <c r="D97" s="104" t="s">
        <v>106</v>
      </c>
      <c r="E97" s="105"/>
      <c r="F97" s="105"/>
      <c r="G97" s="105"/>
      <c r="H97" s="105"/>
      <c r="I97" s="105"/>
      <c r="J97" s="106">
        <f>J124</f>
        <v>0</v>
      </c>
      <c r="L97" s="103"/>
    </row>
    <row r="98" spans="2:12" s="8" customFormat="1" ht="24.95" customHeight="1">
      <c r="B98" s="103"/>
      <c r="D98" s="104" t="s">
        <v>107</v>
      </c>
      <c r="E98" s="105"/>
      <c r="F98" s="105"/>
      <c r="G98" s="105"/>
      <c r="H98" s="105"/>
      <c r="I98" s="105"/>
      <c r="J98" s="106">
        <f>J128</f>
        <v>0</v>
      </c>
      <c r="L98" s="103"/>
    </row>
    <row r="99" spans="2:12" s="9" customFormat="1" ht="19.899999999999999" customHeight="1">
      <c r="B99" s="107"/>
      <c r="D99" s="108" t="s">
        <v>108</v>
      </c>
      <c r="E99" s="109"/>
      <c r="F99" s="109"/>
      <c r="G99" s="109"/>
      <c r="H99" s="109"/>
      <c r="I99" s="109"/>
      <c r="J99" s="110">
        <f>J129</f>
        <v>0</v>
      </c>
      <c r="L99" s="107"/>
    </row>
    <row r="100" spans="2:12" s="8" customFormat="1" ht="24.95" customHeight="1">
      <c r="B100" s="103"/>
      <c r="D100" s="104" t="s">
        <v>109</v>
      </c>
      <c r="E100" s="105"/>
      <c r="F100" s="105"/>
      <c r="G100" s="105"/>
      <c r="H100" s="105"/>
      <c r="I100" s="105"/>
      <c r="J100" s="106">
        <f>J132</f>
        <v>0</v>
      </c>
      <c r="L100" s="103"/>
    </row>
    <row r="101" spans="2:12" s="9" customFormat="1" ht="19.899999999999999" customHeight="1">
      <c r="B101" s="107"/>
      <c r="D101" s="108" t="s">
        <v>110</v>
      </c>
      <c r="E101" s="109"/>
      <c r="F101" s="109"/>
      <c r="G101" s="109"/>
      <c r="H101" s="109"/>
      <c r="I101" s="109"/>
      <c r="J101" s="110">
        <f>J133</f>
        <v>0</v>
      </c>
      <c r="L101" s="107"/>
    </row>
    <row r="102" spans="2:12" s="9" customFormat="1" ht="19.899999999999999" customHeight="1">
      <c r="B102" s="107"/>
      <c r="D102" s="108" t="s">
        <v>111</v>
      </c>
      <c r="E102" s="109"/>
      <c r="F102" s="109"/>
      <c r="G102" s="109"/>
      <c r="H102" s="109"/>
      <c r="I102" s="109"/>
      <c r="J102" s="110">
        <f>J150</f>
        <v>0</v>
      </c>
      <c r="L102" s="107"/>
    </row>
    <row r="103" spans="2:12" s="9" customFormat="1" ht="19.899999999999999" customHeight="1">
      <c r="B103" s="107"/>
      <c r="D103" s="108" t="s">
        <v>112</v>
      </c>
      <c r="E103" s="109"/>
      <c r="F103" s="109"/>
      <c r="G103" s="109"/>
      <c r="H103" s="109"/>
      <c r="I103" s="109"/>
      <c r="J103" s="110">
        <f>J157</f>
        <v>0</v>
      </c>
      <c r="L103" s="107"/>
    </row>
    <row r="104" spans="2:12" s="1" customFormat="1" ht="21.75" customHeight="1">
      <c r="B104" s="31"/>
      <c r="L104" s="31"/>
    </row>
    <row r="105" spans="2:12" s="1" customFormat="1" ht="6.95" customHeight="1">
      <c r="B105" s="43"/>
      <c r="C105" s="44"/>
      <c r="D105" s="44"/>
      <c r="E105" s="44"/>
      <c r="F105" s="44"/>
      <c r="G105" s="44"/>
      <c r="H105" s="44"/>
      <c r="I105" s="44"/>
      <c r="J105" s="44"/>
      <c r="K105" s="44"/>
      <c r="L105" s="31"/>
    </row>
    <row r="109" spans="2:12" s="1" customFormat="1" ht="6.95" customHeight="1">
      <c r="B109" s="45"/>
      <c r="C109" s="46"/>
      <c r="D109" s="46"/>
      <c r="E109" s="46"/>
      <c r="F109" s="46"/>
      <c r="G109" s="46"/>
      <c r="H109" s="46"/>
      <c r="I109" s="46"/>
      <c r="J109" s="46"/>
      <c r="K109" s="46"/>
      <c r="L109" s="31"/>
    </row>
    <row r="110" spans="2:12" s="1" customFormat="1" ht="24.95" customHeight="1">
      <c r="B110" s="31"/>
      <c r="C110" s="20" t="s">
        <v>113</v>
      </c>
      <c r="L110" s="31"/>
    </row>
    <row r="111" spans="2:12" s="1" customFormat="1" ht="6.95" customHeight="1">
      <c r="B111" s="31"/>
      <c r="L111" s="31"/>
    </row>
    <row r="112" spans="2:12" s="1" customFormat="1" ht="12" customHeight="1">
      <c r="B112" s="31"/>
      <c r="C112" s="26" t="s">
        <v>16</v>
      </c>
      <c r="L112" s="31"/>
    </row>
    <row r="113" spans="2:65" s="1" customFormat="1" ht="26.25" customHeight="1">
      <c r="B113" s="31"/>
      <c r="E113" s="231" t="str">
        <f>E7</f>
        <v>22019B - č.p. 37 - Doubravice - Oprava obvodového pláště  budova Obecního úřadu)</v>
      </c>
      <c r="F113" s="232"/>
      <c r="G113" s="232"/>
      <c r="H113" s="232"/>
      <c r="L113" s="31"/>
    </row>
    <row r="114" spans="2:65" s="1" customFormat="1" ht="12" customHeight="1">
      <c r="B114" s="31"/>
      <c r="C114" s="26" t="s">
        <v>99</v>
      </c>
      <c r="L114" s="31"/>
    </row>
    <row r="115" spans="2:65" s="1" customFormat="1" ht="16.5" customHeight="1">
      <c r="B115" s="31"/>
      <c r="E115" s="212" t="str">
        <f>E9</f>
        <v>22019A-VRN - 22019A-VRN - Vedlejší rozpočtové náklady</v>
      </c>
      <c r="F115" s="233"/>
      <c r="G115" s="233"/>
      <c r="H115" s="233"/>
      <c r="L115" s="31"/>
    </row>
    <row r="116" spans="2:65" s="1" customFormat="1" ht="6.95" customHeight="1">
      <c r="B116" s="31"/>
      <c r="L116" s="31"/>
    </row>
    <row r="117" spans="2:65" s="1" customFormat="1" ht="12" customHeight="1">
      <c r="B117" s="31"/>
      <c r="C117" s="26" t="s">
        <v>20</v>
      </c>
      <c r="F117" s="24" t="str">
        <f>F12</f>
        <v>Doubravice</v>
      </c>
      <c r="I117" s="26" t="s">
        <v>22</v>
      </c>
      <c r="J117" s="51" t="str">
        <f>IF(J12="","",J12)</f>
        <v>8. 7. 2026</v>
      </c>
      <c r="L117" s="31"/>
    </row>
    <row r="118" spans="2:65" s="1" customFormat="1" ht="6.95" customHeight="1">
      <c r="B118" s="31"/>
      <c r="L118" s="31"/>
    </row>
    <row r="119" spans="2:65" s="1" customFormat="1" ht="25.7" customHeight="1">
      <c r="B119" s="31"/>
      <c r="C119" s="26" t="s">
        <v>24</v>
      </c>
      <c r="F119" s="24" t="str">
        <f>E15</f>
        <v>Obec Hrubá Skála</v>
      </c>
      <c r="I119" s="26" t="s">
        <v>32</v>
      </c>
      <c r="J119" s="29" t="str">
        <f>E21</f>
        <v>PROFES PROJEKT spol. s r.o.</v>
      </c>
      <c r="L119" s="31"/>
    </row>
    <row r="120" spans="2:65" s="1" customFormat="1" ht="15.2" customHeight="1">
      <c r="B120" s="31"/>
      <c r="C120" s="26" t="s">
        <v>30</v>
      </c>
      <c r="F120" s="24" t="str">
        <f>IF(E18="","",E18)</f>
        <v>Vyplň údaj</v>
      </c>
      <c r="I120" s="26" t="s">
        <v>37</v>
      </c>
      <c r="J120" s="29" t="str">
        <f>E24</f>
        <v xml:space="preserve"> </v>
      </c>
      <c r="L120" s="31"/>
    </row>
    <row r="121" spans="2:65" s="1" customFormat="1" ht="10.35" customHeight="1">
      <c r="B121" s="31"/>
      <c r="L121" s="31"/>
    </row>
    <row r="122" spans="2:65" s="10" customFormat="1" ht="29.25" customHeight="1">
      <c r="B122" s="111"/>
      <c r="C122" s="112" t="s">
        <v>114</v>
      </c>
      <c r="D122" s="113" t="s">
        <v>66</v>
      </c>
      <c r="E122" s="113" t="s">
        <v>62</v>
      </c>
      <c r="F122" s="113" t="s">
        <v>63</v>
      </c>
      <c r="G122" s="113" t="s">
        <v>115</v>
      </c>
      <c r="H122" s="113" t="s">
        <v>116</v>
      </c>
      <c r="I122" s="113" t="s">
        <v>117</v>
      </c>
      <c r="J122" s="114" t="s">
        <v>103</v>
      </c>
      <c r="K122" s="115" t="s">
        <v>118</v>
      </c>
      <c r="L122" s="111"/>
      <c r="M122" s="58" t="s">
        <v>1</v>
      </c>
      <c r="N122" s="59" t="s">
        <v>45</v>
      </c>
      <c r="O122" s="59" t="s">
        <v>119</v>
      </c>
      <c r="P122" s="59" t="s">
        <v>120</v>
      </c>
      <c r="Q122" s="59" t="s">
        <v>121</v>
      </c>
      <c r="R122" s="59" t="s">
        <v>122</v>
      </c>
      <c r="S122" s="59" t="s">
        <v>123</v>
      </c>
      <c r="T122" s="60" t="s">
        <v>124</v>
      </c>
    </row>
    <row r="123" spans="2:65" s="1" customFormat="1" ht="22.9" customHeight="1">
      <c r="B123" s="31"/>
      <c r="C123" s="63" t="s">
        <v>125</v>
      </c>
      <c r="J123" s="116">
        <f>BK123</f>
        <v>0</v>
      </c>
      <c r="L123" s="31"/>
      <c r="M123" s="61"/>
      <c r="N123" s="52"/>
      <c r="O123" s="52"/>
      <c r="P123" s="117">
        <f>P124+P128+P132</f>
        <v>0</v>
      </c>
      <c r="Q123" s="52"/>
      <c r="R123" s="117">
        <f>R124+R128+R132</f>
        <v>0</v>
      </c>
      <c r="S123" s="52"/>
      <c r="T123" s="118">
        <f>T124+T128+T132</f>
        <v>0</v>
      </c>
      <c r="AT123" s="16" t="s">
        <v>80</v>
      </c>
      <c r="AU123" s="16" t="s">
        <v>105</v>
      </c>
      <c r="BK123" s="119">
        <f>BK124+BK128+BK132</f>
        <v>0</v>
      </c>
    </row>
    <row r="124" spans="2:65" s="11" customFormat="1" ht="25.9" customHeight="1">
      <c r="B124" s="120"/>
      <c r="D124" s="121" t="s">
        <v>80</v>
      </c>
      <c r="E124" s="122" t="s">
        <v>126</v>
      </c>
      <c r="F124" s="122" t="s">
        <v>127</v>
      </c>
      <c r="I124" s="123"/>
      <c r="J124" s="124">
        <f>BK124</f>
        <v>0</v>
      </c>
      <c r="L124" s="120"/>
      <c r="M124" s="125"/>
      <c r="P124" s="126">
        <f>SUM(P125:P127)</f>
        <v>0</v>
      </c>
      <c r="R124" s="126">
        <f>SUM(R125:R127)</f>
        <v>0</v>
      </c>
      <c r="T124" s="127">
        <f>SUM(T125:T127)</f>
        <v>0</v>
      </c>
      <c r="AR124" s="121" t="s">
        <v>128</v>
      </c>
      <c r="AT124" s="128" t="s">
        <v>80</v>
      </c>
      <c r="AU124" s="128" t="s">
        <v>81</v>
      </c>
      <c r="AY124" s="121" t="s">
        <v>129</v>
      </c>
      <c r="BK124" s="129">
        <f>SUM(BK125:BK127)</f>
        <v>0</v>
      </c>
    </row>
    <row r="125" spans="2:65" s="1" customFormat="1" ht="24.2" customHeight="1">
      <c r="B125" s="31"/>
      <c r="C125" s="130" t="s">
        <v>89</v>
      </c>
      <c r="D125" s="130" t="s">
        <v>130</v>
      </c>
      <c r="E125" s="131" t="s">
        <v>131</v>
      </c>
      <c r="F125" s="132" t="s">
        <v>132</v>
      </c>
      <c r="G125" s="133" t="s">
        <v>133</v>
      </c>
      <c r="H125" s="134">
        <v>10</v>
      </c>
      <c r="I125" s="135"/>
      <c r="J125" s="136">
        <f>ROUND(I125*H125,2)</f>
        <v>0</v>
      </c>
      <c r="K125" s="137"/>
      <c r="L125" s="31"/>
      <c r="M125" s="138" t="s">
        <v>1</v>
      </c>
      <c r="N125" s="139" t="s">
        <v>46</v>
      </c>
      <c r="P125" s="140">
        <f>O125*H125</f>
        <v>0</v>
      </c>
      <c r="Q125" s="140">
        <v>0</v>
      </c>
      <c r="R125" s="140">
        <f>Q125*H125</f>
        <v>0</v>
      </c>
      <c r="S125" s="140">
        <v>0</v>
      </c>
      <c r="T125" s="141">
        <f>S125*H125</f>
        <v>0</v>
      </c>
      <c r="AR125" s="142" t="s">
        <v>134</v>
      </c>
      <c r="AT125" s="142" t="s">
        <v>130</v>
      </c>
      <c r="AU125" s="142" t="s">
        <v>89</v>
      </c>
      <c r="AY125" s="16" t="s">
        <v>129</v>
      </c>
      <c r="BE125" s="143">
        <f>IF(N125="základní",J125,0)</f>
        <v>0</v>
      </c>
      <c r="BF125" s="143">
        <f>IF(N125="snížená",J125,0)</f>
        <v>0</v>
      </c>
      <c r="BG125" s="143">
        <f>IF(N125="zákl. přenesená",J125,0)</f>
        <v>0</v>
      </c>
      <c r="BH125" s="143">
        <f>IF(N125="sníž. přenesená",J125,0)</f>
        <v>0</v>
      </c>
      <c r="BI125" s="143">
        <f>IF(N125="nulová",J125,0)</f>
        <v>0</v>
      </c>
      <c r="BJ125" s="16" t="s">
        <v>89</v>
      </c>
      <c r="BK125" s="143">
        <f>ROUND(I125*H125,2)</f>
        <v>0</v>
      </c>
      <c r="BL125" s="16" t="s">
        <v>134</v>
      </c>
      <c r="BM125" s="142" t="s">
        <v>135</v>
      </c>
    </row>
    <row r="126" spans="2:65" s="1" customFormat="1" ht="19.5">
      <c r="B126" s="31"/>
      <c r="D126" s="144" t="s">
        <v>136</v>
      </c>
      <c r="F126" s="145" t="s">
        <v>132</v>
      </c>
      <c r="I126" s="146"/>
      <c r="L126" s="31"/>
      <c r="M126" s="147"/>
      <c r="T126" s="55"/>
      <c r="AT126" s="16" t="s">
        <v>136</v>
      </c>
      <c r="AU126" s="16" t="s">
        <v>89</v>
      </c>
    </row>
    <row r="127" spans="2:65" s="1" customFormat="1" ht="11.25">
      <c r="B127" s="31"/>
      <c r="D127" s="148" t="s">
        <v>137</v>
      </c>
      <c r="F127" s="149" t="s">
        <v>138</v>
      </c>
      <c r="I127" s="146"/>
      <c r="L127" s="31"/>
      <c r="M127" s="147"/>
      <c r="T127" s="55"/>
      <c r="AT127" s="16" t="s">
        <v>137</v>
      </c>
      <c r="AU127" s="16" t="s">
        <v>89</v>
      </c>
    </row>
    <row r="128" spans="2:65" s="11" customFormat="1" ht="25.9" customHeight="1">
      <c r="B128" s="120"/>
      <c r="D128" s="121" t="s">
        <v>80</v>
      </c>
      <c r="E128" s="122" t="s">
        <v>139</v>
      </c>
      <c r="F128" s="122" t="s">
        <v>140</v>
      </c>
      <c r="I128" s="123"/>
      <c r="J128" s="124">
        <f>BK128</f>
        <v>0</v>
      </c>
      <c r="L128" s="120"/>
      <c r="M128" s="125"/>
      <c r="P128" s="126">
        <f>P129</f>
        <v>0</v>
      </c>
      <c r="R128" s="126">
        <f>R129</f>
        <v>0</v>
      </c>
      <c r="T128" s="127">
        <f>T129</f>
        <v>0</v>
      </c>
      <c r="AR128" s="121" t="s">
        <v>128</v>
      </c>
      <c r="AT128" s="128" t="s">
        <v>80</v>
      </c>
      <c r="AU128" s="128" t="s">
        <v>81</v>
      </c>
      <c r="AY128" s="121" t="s">
        <v>129</v>
      </c>
      <c r="BK128" s="129">
        <f>BK129</f>
        <v>0</v>
      </c>
    </row>
    <row r="129" spans="2:65" s="11" customFormat="1" ht="22.9" customHeight="1">
      <c r="B129" s="120"/>
      <c r="D129" s="121" t="s">
        <v>80</v>
      </c>
      <c r="E129" s="150" t="s">
        <v>141</v>
      </c>
      <c r="F129" s="150" t="s">
        <v>142</v>
      </c>
      <c r="I129" s="123"/>
      <c r="J129" s="151">
        <f>BK129</f>
        <v>0</v>
      </c>
      <c r="L129" s="120"/>
      <c r="M129" s="125"/>
      <c r="P129" s="126">
        <f>SUM(P130:P131)</f>
        <v>0</v>
      </c>
      <c r="R129" s="126">
        <f>SUM(R130:R131)</f>
        <v>0</v>
      </c>
      <c r="T129" s="127">
        <f>SUM(T130:T131)</f>
        <v>0</v>
      </c>
      <c r="AR129" s="121" t="s">
        <v>128</v>
      </c>
      <c r="AT129" s="128" t="s">
        <v>80</v>
      </c>
      <c r="AU129" s="128" t="s">
        <v>89</v>
      </c>
      <c r="AY129" s="121" t="s">
        <v>129</v>
      </c>
      <c r="BK129" s="129">
        <f>SUM(BK130:BK131)</f>
        <v>0</v>
      </c>
    </row>
    <row r="130" spans="2:65" s="1" customFormat="1" ht="16.5" customHeight="1">
      <c r="B130" s="31"/>
      <c r="C130" s="130" t="s">
        <v>91</v>
      </c>
      <c r="D130" s="130" t="s">
        <v>130</v>
      </c>
      <c r="E130" s="131" t="s">
        <v>143</v>
      </c>
      <c r="F130" s="132" t="s">
        <v>144</v>
      </c>
      <c r="G130" s="133" t="s">
        <v>145</v>
      </c>
      <c r="H130" s="134">
        <v>1</v>
      </c>
      <c r="I130" s="135"/>
      <c r="J130" s="136">
        <f>ROUND(I130*H130,2)</f>
        <v>0</v>
      </c>
      <c r="K130" s="137"/>
      <c r="L130" s="31"/>
      <c r="M130" s="138" t="s">
        <v>1</v>
      </c>
      <c r="N130" s="139" t="s">
        <v>46</v>
      </c>
      <c r="P130" s="140">
        <f>O130*H130</f>
        <v>0</v>
      </c>
      <c r="Q130" s="140">
        <v>0</v>
      </c>
      <c r="R130" s="140">
        <f>Q130*H130</f>
        <v>0</v>
      </c>
      <c r="S130" s="140">
        <v>0</v>
      </c>
      <c r="T130" s="141">
        <f>S130*H130</f>
        <v>0</v>
      </c>
      <c r="AR130" s="142" t="s">
        <v>146</v>
      </c>
      <c r="AT130" s="142" t="s">
        <v>130</v>
      </c>
      <c r="AU130" s="142" t="s">
        <v>91</v>
      </c>
      <c r="AY130" s="16" t="s">
        <v>129</v>
      </c>
      <c r="BE130" s="143">
        <f>IF(N130="základní",J130,0)</f>
        <v>0</v>
      </c>
      <c r="BF130" s="143">
        <f>IF(N130="snížená",J130,0)</f>
        <v>0</v>
      </c>
      <c r="BG130" s="143">
        <f>IF(N130="zákl. přenesená",J130,0)</f>
        <v>0</v>
      </c>
      <c r="BH130" s="143">
        <f>IF(N130="sníž. přenesená",J130,0)</f>
        <v>0</v>
      </c>
      <c r="BI130" s="143">
        <f>IF(N130="nulová",J130,0)</f>
        <v>0</v>
      </c>
      <c r="BJ130" s="16" t="s">
        <v>89</v>
      </c>
      <c r="BK130" s="143">
        <f>ROUND(I130*H130,2)</f>
        <v>0</v>
      </c>
      <c r="BL130" s="16" t="s">
        <v>146</v>
      </c>
      <c r="BM130" s="142" t="s">
        <v>147</v>
      </c>
    </row>
    <row r="131" spans="2:65" s="1" customFormat="1" ht="11.25">
      <c r="B131" s="31"/>
      <c r="D131" s="144" t="s">
        <v>136</v>
      </c>
      <c r="F131" s="145" t="s">
        <v>144</v>
      </c>
      <c r="I131" s="146"/>
      <c r="L131" s="31"/>
      <c r="M131" s="147"/>
      <c r="T131" s="55"/>
      <c r="AT131" s="16" t="s">
        <v>136</v>
      </c>
      <c r="AU131" s="16" t="s">
        <v>91</v>
      </c>
    </row>
    <row r="132" spans="2:65" s="11" customFormat="1" ht="25.9" customHeight="1">
      <c r="B132" s="120"/>
      <c r="D132" s="121" t="s">
        <v>80</v>
      </c>
      <c r="E132" s="122" t="s">
        <v>148</v>
      </c>
      <c r="F132" s="122" t="s">
        <v>149</v>
      </c>
      <c r="I132" s="123"/>
      <c r="J132" s="124">
        <f>BK132</f>
        <v>0</v>
      </c>
      <c r="L132" s="120"/>
      <c r="M132" s="125"/>
      <c r="P132" s="126">
        <f>P133+P150+P157</f>
        <v>0</v>
      </c>
      <c r="R132" s="126">
        <f>R133+R150+R157</f>
        <v>0</v>
      </c>
      <c r="T132" s="127">
        <f>T133+T150+T157</f>
        <v>0</v>
      </c>
      <c r="AR132" s="121" t="s">
        <v>150</v>
      </c>
      <c r="AT132" s="128" t="s">
        <v>80</v>
      </c>
      <c r="AU132" s="128" t="s">
        <v>81</v>
      </c>
      <c r="AY132" s="121" t="s">
        <v>129</v>
      </c>
      <c r="BK132" s="129">
        <f>BK133+BK150+BK157</f>
        <v>0</v>
      </c>
    </row>
    <row r="133" spans="2:65" s="11" customFormat="1" ht="22.9" customHeight="1">
      <c r="B133" s="120"/>
      <c r="D133" s="121" t="s">
        <v>80</v>
      </c>
      <c r="E133" s="150" t="s">
        <v>151</v>
      </c>
      <c r="F133" s="150" t="s">
        <v>152</v>
      </c>
      <c r="I133" s="123"/>
      <c r="J133" s="151">
        <f>BK133</f>
        <v>0</v>
      </c>
      <c r="L133" s="120"/>
      <c r="M133" s="125"/>
      <c r="P133" s="126">
        <f>SUM(P134:P149)</f>
        <v>0</v>
      </c>
      <c r="R133" s="126">
        <f>SUM(R134:R149)</f>
        <v>0</v>
      </c>
      <c r="T133" s="127">
        <f>SUM(T134:T149)</f>
        <v>0</v>
      </c>
      <c r="AR133" s="121" t="s">
        <v>150</v>
      </c>
      <c r="AT133" s="128" t="s">
        <v>80</v>
      </c>
      <c r="AU133" s="128" t="s">
        <v>89</v>
      </c>
      <c r="AY133" s="121" t="s">
        <v>129</v>
      </c>
      <c r="BK133" s="129">
        <f>SUM(BK134:BK149)</f>
        <v>0</v>
      </c>
    </row>
    <row r="134" spans="2:65" s="1" customFormat="1" ht="37.9" customHeight="1">
      <c r="B134" s="31"/>
      <c r="C134" s="130" t="s">
        <v>153</v>
      </c>
      <c r="D134" s="130" t="s">
        <v>130</v>
      </c>
      <c r="E134" s="131" t="s">
        <v>154</v>
      </c>
      <c r="F134" s="132" t="s">
        <v>155</v>
      </c>
      <c r="G134" s="133" t="s">
        <v>145</v>
      </c>
      <c r="H134" s="134">
        <v>1</v>
      </c>
      <c r="I134" s="135"/>
      <c r="J134" s="136">
        <f>ROUND(I134*H134,2)</f>
        <v>0</v>
      </c>
      <c r="K134" s="137"/>
      <c r="L134" s="31"/>
      <c r="M134" s="138" t="s">
        <v>1</v>
      </c>
      <c r="N134" s="139" t="s">
        <v>46</v>
      </c>
      <c r="P134" s="140">
        <f>O134*H134</f>
        <v>0</v>
      </c>
      <c r="Q134" s="140">
        <v>0</v>
      </c>
      <c r="R134" s="140">
        <f>Q134*H134</f>
        <v>0</v>
      </c>
      <c r="S134" s="140">
        <v>0</v>
      </c>
      <c r="T134" s="141">
        <f>S134*H134</f>
        <v>0</v>
      </c>
      <c r="AR134" s="142" t="s">
        <v>146</v>
      </c>
      <c r="AT134" s="142" t="s">
        <v>130</v>
      </c>
      <c r="AU134" s="142" t="s">
        <v>91</v>
      </c>
      <c r="AY134" s="16" t="s">
        <v>129</v>
      </c>
      <c r="BE134" s="143">
        <f>IF(N134="základní",J134,0)</f>
        <v>0</v>
      </c>
      <c r="BF134" s="143">
        <f>IF(N134="snížená",J134,0)</f>
        <v>0</v>
      </c>
      <c r="BG134" s="143">
        <f>IF(N134="zákl. přenesená",J134,0)</f>
        <v>0</v>
      </c>
      <c r="BH134" s="143">
        <f>IF(N134="sníž. přenesená",J134,0)</f>
        <v>0</v>
      </c>
      <c r="BI134" s="143">
        <f>IF(N134="nulová",J134,0)</f>
        <v>0</v>
      </c>
      <c r="BJ134" s="16" t="s">
        <v>89</v>
      </c>
      <c r="BK134" s="143">
        <f>ROUND(I134*H134,2)</f>
        <v>0</v>
      </c>
      <c r="BL134" s="16" t="s">
        <v>146</v>
      </c>
      <c r="BM134" s="142" t="s">
        <v>156</v>
      </c>
    </row>
    <row r="135" spans="2:65" s="1" customFormat="1" ht="11.25">
      <c r="B135" s="31"/>
      <c r="D135" s="144" t="s">
        <v>136</v>
      </c>
      <c r="F135" s="145" t="s">
        <v>157</v>
      </c>
      <c r="I135" s="146"/>
      <c r="L135" s="31"/>
      <c r="M135" s="147"/>
      <c r="T135" s="55"/>
      <c r="AT135" s="16" t="s">
        <v>136</v>
      </c>
      <c r="AU135" s="16" t="s">
        <v>91</v>
      </c>
    </row>
    <row r="136" spans="2:65" s="1" customFormat="1" ht="11.25">
      <c r="B136" s="31"/>
      <c r="D136" s="148" t="s">
        <v>137</v>
      </c>
      <c r="F136" s="149" t="s">
        <v>158</v>
      </c>
      <c r="I136" s="146"/>
      <c r="L136" s="31"/>
      <c r="M136" s="147"/>
      <c r="T136" s="55"/>
      <c r="AT136" s="16" t="s">
        <v>137</v>
      </c>
      <c r="AU136" s="16" t="s">
        <v>91</v>
      </c>
    </row>
    <row r="137" spans="2:65" s="1" customFormat="1" ht="16.5" customHeight="1">
      <c r="B137" s="31"/>
      <c r="C137" s="130" t="s">
        <v>128</v>
      </c>
      <c r="D137" s="130" t="s">
        <v>130</v>
      </c>
      <c r="E137" s="131" t="s">
        <v>159</v>
      </c>
      <c r="F137" s="132" t="s">
        <v>160</v>
      </c>
      <c r="G137" s="133" t="s">
        <v>145</v>
      </c>
      <c r="H137" s="134">
        <v>1</v>
      </c>
      <c r="I137" s="135"/>
      <c r="J137" s="136">
        <f>ROUND(I137*H137,2)</f>
        <v>0</v>
      </c>
      <c r="K137" s="137"/>
      <c r="L137" s="31"/>
      <c r="M137" s="138" t="s">
        <v>1</v>
      </c>
      <c r="N137" s="139" t="s">
        <v>46</v>
      </c>
      <c r="P137" s="140">
        <f>O137*H137</f>
        <v>0</v>
      </c>
      <c r="Q137" s="140">
        <v>0</v>
      </c>
      <c r="R137" s="140">
        <f>Q137*H137</f>
        <v>0</v>
      </c>
      <c r="S137" s="140">
        <v>0</v>
      </c>
      <c r="T137" s="141">
        <f>S137*H137</f>
        <v>0</v>
      </c>
      <c r="AR137" s="142" t="s">
        <v>146</v>
      </c>
      <c r="AT137" s="142" t="s">
        <v>130</v>
      </c>
      <c r="AU137" s="142" t="s">
        <v>91</v>
      </c>
      <c r="AY137" s="16" t="s">
        <v>129</v>
      </c>
      <c r="BE137" s="143">
        <f>IF(N137="základní",J137,0)</f>
        <v>0</v>
      </c>
      <c r="BF137" s="143">
        <f>IF(N137="snížená",J137,0)</f>
        <v>0</v>
      </c>
      <c r="BG137" s="143">
        <f>IF(N137="zákl. přenesená",J137,0)</f>
        <v>0</v>
      </c>
      <c r="BH137" s="143">
        <f>IF(N137="sníž. přenesená",J137,0)</f>
        <v>0</v>
      </c>
      <c r="BI137" s="143">
        <f>IF(N137="nulová",J137,0)</f>
        <v>0</v>
      </c>
      <c r="BJ137" s="16" t="s">
        <v>89</v>
      </c>
      <c r="BK137" s="143">
        <f>ROUND(I137*H137,2)</f>
        <v>0</v>
      </c>
      <c r="BL137" s="16" t="s">
        <v>146</v>
      </c>
      <c r="BM137" s="142" t="s">
        <v>161</v>
      </c>
    </row>
    <row r="138" spans="2:65" s="1" customFormat="1" ht="11.25">
      <c r="B138" s="31"/>
      <c r="D138" s="144" t="s">
        <v>136</v>
      </c>
      <c r="F138" s="145" t="s">
        <v>160</v>
      </c>
      <c r="I138" s="146"/>
      <c r="L138" s="31"/>
      <c r="M138" s="147"/>
      <c r="T138" s="55"/>
      <c r="AT138" s="16" t="s">
        <v>136</v>
      </c>
      <c r="AU138" s="16" t="s">
        <v>91</v>
      </c>
    </row>
    <row r="139" spans="2:65" s="1" customFormat="1" ht="16.5" customHeight="1">
      <c r="B139" s="31"/>
      <c r="C139" s="130" t="s">
        <v>150</v>
      </c>
      <c r="D139" s="130" t="s">
        <v>130</v>
      </c>
      <c r="E139" s="131" t="s">
        <v>162</v>
      </c>
      <c r="F139" s="132" t="s">
        <v>163</v>
      </c>
      <c r="G139" s="133" t="s">
        <v>145</v>
      </c>
      <c r="H139" s="134">
        <v>1</v>
      </c>
      <c r="I139" s="135"/>
      <c r="J139" s="136">
        <f>ROUND(I139*H139,2)</f>
        <v>0</v>
      </c>
      <c r="K139" s="137"/>
      <c r="L139" s="31"/>
      <c r="M139" s="138" t="s">
        <v>1</v>
      </c>
      <c r="N139" s="139" t="s">
        <v>46</v>
      </c>
      <c r="P139" s="140">
        <f>O139*H139</f>
        <v>0</v>
      </c>
      <c r="Q139" s="140">
        <v>0</v>
      </c>
      <c r="R139" s="140">
        <f>Q139*H139</f>
        <v>0</v>
      </c>
      <c r="S139" s="140">
        <v>0</v>
      </c>
      <c r="T139" s="141">
        <f>S139*H139</f>
        <v>0</v>
      </c>
      <c r="AR139" s="142" t="s">
        <v>146</v>
      </c>
      <c r="AT139" s="142" t="s">
        <v>130</v>
      </c>
      <c r="AU139" s="142" t="s">
        <v>91</v>
      </c>
      <c r="AY139" s="16" t="s">
        <v>129</v>
      </c>
      <c r="BE139" s="143">
        <f>IF(N139="základní",J139,0)</f>
        <v>0</v>
      </c>
      <c r="BF139" s="143">
        <f>IF(N139="snížená",J139,0)</f>
        <v>0</v>
      </c>
      <c r="BG139" s="143">
        <f>IF(N139="zákl. přenesená",J139,0)</f>
        <v>0</v>
      </c>
      <c r="BH139" s="143">
        <f>IF(N139="sníž. přenesená",J139,0)</f>
        <v>0</v>
      </c>
      <c r="BI139" s="143">
        <f>IF(N139="nulová",J139,0)</f>
        <v>0</v>
      </c>
      <c r="BJ139" s="16" t="s">
        <v>89</v>
      </c>
      <c r="BK139" s="143">
        <f>ROUND(I139*H139,2)</f>
        <v>0</v>
      </c>
      <c r="BL139" s="16" t="s">
        <v>146</v>
      </c>
      <c r="BM139" s="142" t="s">
        <v>164</v>
      </c>
    </row>
    <row r="140" spans="2:65" s="1" customFormat="1" ht="11.25">
      <c r="B140" s="31"/>
      <c r="D140" s="144" t="s">
        <v>136</v>
      </c>
      <c r="F140" s="145" t="s">
        <v>163</v>
      </c>
      <c r="I140" s="146"/>
      <c r="L140" s="31"/>
      <c r="M140" s="147"/>
      <c r="T140" s="55"/>
      <c r="AT140" s="16" t="s">
        <v>136</v>
      </c>
      <c r="AU140" s="16" t="s">
        <v>91</v>
      </c>
    </row>
    <row r="141" spans="2:65" s="1" customFormat="1" ht="11.25">
      <c r="B141" s="31"/>
      <c r="D141" s="148" t="s">
        <v>137</v>
      </c>
      <c r="F141" s="149" t="s">
        <v>165</v>
      </c>
      <c r="I141" s="146"/>
      <c r="L141" s="31"/>
      <c r="M141" s="147"/>
      <c r="T141" s="55"/>
      <c r="AT141" s="16" t="s">
        <v>137</v>
      </c>
      <c r="AU141" s="16" t="s">
        <v>91</v>
      </c>
    </row>
    <row r="142" spans="2:65" s="1" customFormat="1" ht="16.5" customHeight="1">
      <c r="B142" s="31"/>
      <c r="C142" s="130" t="s">
        <v>166</v>
      </c>
      <c r="D142" s="130" t="s">
        <v>130</v>
      </c>
      <c r="E142" s="131" t="s">
        <v>167</v>
      </c>
      <c r="F142" s="132" t="s">
        <v>168</v>
      </c>
      <c r="G142" s="133" t="s">
        <v>145</v>
      </c>
      <c r="H142" s="134">
        <v>1</v>
      </c>
      <c r="I142" s="135"/>
      <c r="J142" s="136">
        <f>ROUND(I142*H142,2)</f>
        <v>0</v>
      </c>
      <c r="K142" s="137"/>
      <c r="L142" s="31"/>
      <c r="M142" s="138" t="s">
        <v>1</v>
      </c>
      <c r="N142" s="139" t="s">
        <v>46</v>
      </c>
      <c r="P142" s="140">
        <f>O142*H142</f>
        <v>0</v>
      </c>
      <c r="Q142" s="140">
        <v>0</v>
      </c>
      <c r="R142" s="140">
        <f>Q142*H142</f>
        <v>0</v>
      </c>
      <c r="S142" s="140">
        <v>0</v>
      </c>
      <c r="T142" s="141">
        <f>S142*H142</f>
        <v>0</v>
      </c>
      <c r="AR142" s="142" t="s">
        <v>146</v>
      </c>
      <c r="AT142" s="142" t="s">
        <v>130</v>
      </c>
      <c r="AU142" s="142" t="s">
        <v>91</v>
      </c>
      <c r="AY142" s="16" t="s">
        <v>129</v>
      </c>
      <c r="BE142" s="143">
        <f>IF(N142="základní",J142,0)</f>
        <v>0</v>
      </c>
      <c r="BF142" s="143">
        <f>IF(N142="snížená",J142,0)</f>
        <v>0</v>
      </c>
      <c r="BG142" s="143">
        <f>IF(N142="zákl. přenesená",J142,0)</f>
        <v>0</v>
      </c>
      <c r="BH142" s="143">
        <f>IF(N142="sníž. přenesená",J142,0)</f>
        <v>0</v>
      </c>
      <c r="BI142" s="143">
        <f>IF(N142="nulová",J142,0)</f>
        <v>0</v>
      </c>
      <c r="BJ142" s="16" t="s">
        <v>89</v>
      </c>
      <c r="BK142" s="143">
        <f>ROUND(I142*H142,2)</f>
        <v>0</v>
      </c>
      <c r="BL142" s="16" t="s">
        <v>146</v>
      </c>
      <c r="BM142" s="142" t="s">
        <v>169</v>
      </c>
    </row>
    <row r="143" spans="2:65" s="1" customFormat="1" ht="11.25">
      <c r="B143" s="31"/>
      <c r="D143" s="144" t="s">
        <v>136</v>
      </c>
      <c r="F143" s="145" t="s">
        <v>168</v>
      </c>
      <c r="I143" s="146"/>
      <c r="L143" s="31"/>
      <c r="M143" s="147"/>
      <c r="T143" s="55"/>
      <c r="AT143" s="16" t="s">
        <v>136</v>
      </c>
      <c r="AU143" s="16" t="s">
        <v>91</v>
      </c>
    </row>
    <row r="144" spans="2:65" s="1" customFormat="1" ht="11.25">
      <c r="B144" s="31"/>
      <c r="D144" s="148" t="s">
        <v>137</v>
      </c>
      <c r="F144" s="149" t="s">
        <v>170</v>
      </c>
      <c r="I144" s="146"/>
      <c r="L144" s="31"/>
      <c r="M144" s="147"/>
      <c r="T144" s="55"/>
      <c r="AT144" s="16" t="s">
        <v>137</v>
      </c>
      <c r="AU144" s="16" t="s">
        <v>91</v>
      </c>
    </row>
    <row r="145" spans="2:65" s="1" customFormat="1" ht="44.25" customHeight="1">
      <c r="B145" s="31"/>
      <c r="C145" s="130" t="s">
        <v>171</v>
      </c>
      <c r="D145" s="130" t="s">
        <v>130</v>
      </c>
      <c r="E145" s="131" t="s">
        <v>172</v>
      </c>
      <c r="F145" s="132" t="s">
        <v>173</v>
      </c>
      <c r="G145" s="133" t="s">
        <v>145</v>
      </c>
      <c r="H145" s="134">
        <v>1</v>
      </c>
      <c r="I145" s="135"/>
      <c r="J145" s="136">
        <f>ROUND(I145*H145,2)</f>
        <v>0</v>
      </c>
      <c r="K145" s="137"/>
      <c r="L145" s="31"/>
      <c r="M145" s="138" t="s">
        <v>1</v>
      </c>
      <c r="N145" s="139" t="s">
        <v>46</v>
      </c>
      <c r="P145" s="140">
        <f>O145*H145</f>
        <v>0</v>
      </c>
      <c r="Q145" s="140">
        <v>0</v>
      </c>
      <c r="R145" s="140">
        <f>Q145*H145</f>
        <v>0</v>
      </c>
      <c r="S145" s="140">
        <v>0</v>
      </c>
      <c r="T145" s="141">
        <f>S145*H145</f>
        <v>0</v>
      </c>
      <c r="AR145" s="142" t="s">
        <v>146</v>
      </c>
      <c r="AT145" s="142" t="s">
        <v>130</v>
      </c>
      <c r="AU145" s="142" t="s">
        <v>91</v>
      </c>
      <c r="AY145" s="16" t="s">
        <v>129</v>
      </c>
      <c r="BE145" s="143">
        <f>IF(N145="základní",J145,0)</f>
        <v>0</v>
      </c>
      <c r="BF145" s="143">
        <f>IF(N145="snížená",J145,0)</f>
        <v>0</v>
      </c>
      <c r="BG145" s="143">
        <f>IF(N145="zákl. přenesená",J145,0)</f>
        <v>0</v>
      </c>
      <c r="BH145" s="143">
        <f>IF(N145="sníž. přenesená",J145,0)</f>
        <v>0</v>
      </c>
      <c r="BI145" s="143">
        <f>IF(N145="nulová",J145,0)</f>
        <v>0</v>
      </c>
      <c r="BJ145" s="16" t="s">
        <v>89</v>
      </c>
      <c r="BK145" s="143">
        <f>ROUND(I145*H145,2)</f>
        <v>0</v>
      </c>
      <c r="BL145" s="16" t="s">
        <v>146</v>
      </c>
      <c r="BM145" s="142" t="s">
        <v>174</v>
      </c>
    </row>
    <row r="146" spans="2:65" s="1" customFormat="1" ht="11.25">
      <c r="B146" s="31"/>
      <c r="D146" s="144" t="s">
        <v>136</v>
      </c>
      <c r="F146" s="145" t="s">
        <v>175</v>
      </c>
      <c r="I146" s="146"/>
      <c r="L146" s="31"/>
      <c r="M146" s="147"/>
      <c r="T146" s="55"/>
      <c r="AT146" s="16" t="s">
        <v>136</v>
      </c>
      <c r="AU146" s="16" t="s">
        <v>91</v>
      </c>
    </row>
    <row r="147" spans="2:65" s="1" customFormat="1" ht="11.25">
      <c r="B147" s="31"/>
      <c r="D147" s="148" t="s">
        <v>137</v>
      </c>
      <c r="F147" s="149" t="s">
        <v>176</v>
      </c>
      <c r="I147" s="146"/>
      <c r="L147" s="31"/>
      <c r="M147" s="147"/>
      <c r="T147" s="55"/>
      <c r="AT147" s="16" t="s">
        <v>137</v>
      </c>
      <c r="AU147" s="16" t="s">
        <v>91</v>
      </c>
    </row>
    <row r="148" spans="2:65" s="12" customFormat="1" ht="11.25">
      <c r="B148" s="152"/>
      <c r="D148" s="144" t="s">
        <v>177</v>
      </c>
      <c r="E148" s="153" t="s">
        <v>1</v>
      </c>
      <c r="F148" s="154" t="s">
        <v>89</v>
      </c>
      <c r="H148" s="155">
        <v>1</v>
      </c>
      <c r="I148" s="156"/>
      <c r="L148" s="152"/>
      <c r="M148" s="157"/>
      <c r="T148" s="158"/>
      <c r="AT148" s="153" t="s">
        <v>177</v>
      </c>
      <c r="AU148" s="153" t="s">
        <v>91</v>
      </c>
      <c r="AV148" s="12" t="s">
        <v>91</v>
      </c>
      <c r="AW148" s="12" t="s">
        <v>36</v>
      </c>
      <c r="AX148" s="12" t="s">
        <v>81</v>
      </c>
      <c r="AY148" s="153" t="s">
        <v>129</v>
      </c>
    </row>
    <row r="149" spans="2:65" s="13" customFormat="1" ht="11.25">
      <c r="B149" s="159"/>
      <c r="D149" s="144" t="s">
        <v>177</v>
      </c>
      <c r="E149" s="160" t="s">
        <v>1</v>
      </c>
      <c r="F149" s="161" t="s">
        <v>178</v>
      </c>
      <c r="H149" s="162">
        <v>1</v>
      </c>
      <c r="I149" s="163"/>
      <c r="L149" s="159"/>
      <c r="M149" s="164"/>
      <c r="T149" s="165"/>
      <c r="AT149" s="160" t="s">
        <v>177</v>
      </c>
      <c r="AU149" s="160" t="s">
        <v>91</v>
      </c>
      <c r="AV149" s="13" t="s">
        <v>153</v>
      </c>
      <c r="AW149" s="13" t="s">
        <v>36</v>
      </c>
      <c r="AX149" s="13" t="s">
        <v>89</v>
      </c>
      <c r="AY149" s="160" t="s">
        <v>129</v>
      </c>
    </row>
    <row r="150" spans="2:65" s="11" customFormat="1" ht="22.9" customHeight="1">
      <c r="B150" s="120"/>
      <c r="D150" s="121" t="s">
        <v>80</v>
      </c>
      <c r="E150" s="150" t="s">
        <v>179</v>
      </c>
      <c r="F150" s="150" t="s">
        <v>180</v>
      </c>
      <c r="I150" s="123"/>
      <c r="J150" s="151">
        <f>BK150</f>
        <v>0</v>
      </c>
      <c r="L150" s="120"/>
      <c r="M150" s="125"/>
      <c r="P150" s="126">
        <f>SUM(P151:P156)</f>
        <v>0</v>
      </c>
      <c r="R150" s="126">
        <f>SUM(R151:R156)</f>
        <v>0</v>
      </c>
      <c r="T150" s="127">
        <f>SUM(T151:T156)</f>
        <v>0</v>
      </c>
      <c r="AR150" s="121" t="s">
        <v>150</v>
      </c>
      <c r="AT150" s="128" t="s">
        <v>80</v>
      </c>
      <c r="AU150" s="128" t="s">
        <v>89</v>
      </c>
      <c r="AY150" s="121" t="s">
        <v>129</v>
      </c>
      <c r="BK150" s="129">
        <f>SUM(BK151:BK156)</f>
        <v>0</v>
      </c>
    </row>
    <row r="151" spans="2:65" s="1" customFormat="1" ht="16.5" customHeight="1">
      <c r="B151" s="31"/>
      <c r="C151" s="130" t="s">
        <v>181</v>
      </c>
      <c r="D151" s="130" t="s">
        <v>130</v>
      </c>
      <c r="E151" s="131" t="s">
        <v>182</v>
      </c>
      <c r="F151" s="132" t="s">
        <v>180</v>
      </c>
      <c r="G151" s="133" t="s">
        <v>145</v>
      </c>
      <c r="H151" s="134">
        <v>1</v>
      </c>
      <c r="I151" s="135"/>
      <c r="J151" s="136">
        <f>ROUND(I151*H151,2)</f>
        <v>0</v>
      </c>
      <c r="K151" s="137"/>
      <c r="L151" s="31"/>
      <c r="M151" s="138" t="s">
        <v>1</v>
      </c>
      <c r="N151" s="139" t="s">
        <v>46</v>
      </c>
      <c r="P151" s="140">
        <f>O151*H151</f>
        <v>0</v>
      </c>
      <c r="Q151" s="140">
        <v>0</v>
      </c>
      <c r="R151" s="140">
        <f>Q151*H151</f>
        <v>0</v>
      </c>
      <c r="S151" s="140">
        <v>0</v>
      </c>
      <c r="T151" s="141">
        <f>S151*H151</f>
        <v>0</v>
      </c>
      <c r="AR151" s="142" t="s">
        <v>146</v>
      </c>
      <c r="AT151" s="142" t="s">
        <v>130</v>
      </c>
      <c r="AU151" s="142" t="s">
        <v>91</v>
      </c>
      <c r="AY151" s="16" t="s">
        <v>129</v>
      </c>
      <c r="BE151" s="143">
        <f>IF(N151="základní",J151,0)</f>
        <v>0</v>
      </c>
      <c r="BF151" s="143">
        <f>IF(N151="snížená",J151,0)</f>
        <v>0</v>
      </c>
      <c r="BG151" s="143">
        <f>IF(N151="zákl. přenesená",J151,0)</f>
        <v>0</v>
      </c>
      <c r="BH151" s="143">
        <f>IF(N151="sníž. přenesená",J151,0)</f>
        <v>0</v>
      </c>
      <c r="BI151" s="143">
        <f>IF(N151="nulová",J151,0)</f>
        <v>0</v>
      </c>
      <c r="BJ151" s="16" t="s">
        <v>89</v>
      </c>
      <c r="BK151" s="143">
        <f>ROUND(I151*H151,2)</f>
        <v>0</v>
      </c>
      <c r="BL151" s="16" t="s">
        <v>146</v>
      </c>
      <c r="BM151" s="142" t="s">
        <v>183</v>
      </c>
    </row>
    <row r="152" spans="2:65" s="1" customFormat="1" ht="11.25">
      <c r="B152" s="31"/>
      <c r="D152" s="144" t="s">
        <v>136</v>
      </c>
      <c r="F152" s="145" t="s">
        <v>180</v>
      </c>
      <c r="I152" s="146"/>
      <c r="L152" s="31"/>
      <c r="M152" s="147"/>
      <c r="T152" s="55"/>
      <c r="AT152" s="16" t="s">
        <v>136</v>
      </c>
      <c r="AU152" s="16" t="s">
        <v>91</v>
      </c>
    </row>
    <row r="153" spans="2:65" s="1" customFormat="1" ht="11.25">
      <c r="B153" s="31"/>
      <c r="D153" s="148" t="s">
        <v>137</v>
      </c>
      <c r="F153" s="149" t="s">
        <v>184</v>
      </c>
      <c r="I153" s="146"/>
      <c r="L153" s="31"/>
      <c r="M153" s="147"/>
      <c r="T153" s="55"/>
      <c r="AT153" s="16" t="s">
        <v>137</v>
      </c>
      <c r="AU153" s="16" t="s">
        <v>91</v>
      </c>
    </row>
    <row r="154" spans="2:65" s="1" customFormat="1" ht="16.5" customHeight="1">
      <c r="B154" s="31"/>
      <c r="C154" s="130" t="s">
        <v>185</v>
      </c>
      <c r="D154" s="130" t="s">
        <v>130</v>
      </c>
      <c r="E154" s="131" t="s">
        <v>186</v>
      </c>
      <c r="F154" s="132" t="s">
        <v>187</v>
      </c>
      <c r="G154" s="133" t="s">
        <v>145</v>
      </c>
      <c r="H154" s="134">
        <v>1</v>
      </c>
      <c r="I154" s="135"/>
      <c r="J154" s="136">
        <f>ROUND(I154*H154,2)</f>
        <v>0</v>
      </c>
      <c r="K154" s="137"/>
      <c r="L154" s="31"/>
      <c r="M154" s="138" t="s">
        <v>1</v>
      </c>
      <c r="N154" s="139" t="s">
        <v>46</v>
      </c>
      <c r="P154" s="140">
        <f>O154*H154</f>
        <v>0</v>
      </c>
      <c r="Q154" s="140">
        <v>0</v>
      </c>
      <c r="R154" s="140">
        <f>Q154*H154</f>
        <v>0</v>
      </c>
      <c r="S154" s="140">
        <v>0</v>
      </c>
      <c r="T154" s="141">
        <f>S154*H154</f>
        <v>0</v>
      </c>
      <c r="AR154" s="142" t="s">
        <v>146</v>
      </c>
      <c r="AT154" s="142" t="s">
        <v>130</v>
      </c>
      <c r="AU154" s="142" t="s">
        <v>91</v>
      </c>
      <c r="AY154" s="16" t="s">
        <v>129</v>
      </c>
      <c r="BE154" s="143">
        <f>IF(N154="základní",J154,0)</f>
        <v>0</v>
      </c>
      <c r="BF154" s="143">
        <f>IF(N154="snížená",J154,0)</f>
        <v>0</v>
      </c>
      <c r="BG154" s="143">
        <f>IF(N154="zákl. přenesená",J154,0)</f>
        <v>0</v>
      </c>
      <c r="BH154" s="143">
        <f>IF(N154="sníž. přenesená",J154,0)</f>
        <v>0</v>
      </c>
      <c r="BI154" s="143">
        <f>IF(N154="nulová",J154,0)</f>
        <v>0</v>
      </c>
      <c r="BJ154" s="16" t="s">
        <v>89</v>
      </c>
      <c r="BK154" s="143">
        <f>ROUND(I154*H154,2)</f>
        <v>0</v>
      </c>
      <c r="BL154" s="16" t="s">
        <v>146</v>
      </c>
      <c r="BM154" s="142" t="s">
        <v>188</v>
      </c>
    </row>
    <row r="155" spans="2:65" s="1" customFormat="1" ht="11.25">
      <c r="B155" s="31"/>
      <c r="D155" s="144" t="s">
        <v>136</v>
      </c>
      <c r="F155" s="145" t="s">
        <v>187</v>
      </c>
      <c r="I155" s="146"/>
      <c r="L155" s="31"/>
      <c r="M155" s="147"/>
      <c r="T155" s="55"/>
      <c r="AT155" s="16" t="s">
        <v>136</v>
      </c>
      <c r="AU155" s="16" t="s">
        <v>91</v>
      </c>
    </row>
    <row r="156" spans="2:65" s="1" customFormat="1" ht="11.25">
      <c r="B156" s="31"/>
      <c r="D156" s="148" t="s">
        <v>137</v>
      </c>
      <c r="F156" s="149" t="s">
        <v>189</v>
      </c>
      <c r="I156" s="146"/>
      <c r="L156" s="31"/>
      <c r="M156" s="147"/>
      <c r="T156" s="55"/>
      <c r="AT156" s="16" t="s">
        <v>137</v>
      </c>
      <c r="AU156" s="16" t="s">
        <v>91</v>
      </c>
    </row>
    <row r="157" spans="2:65" s="11" customFormat="1" ht="22.9" customHeight="1">
      <c r="B157" s="120"/>
      <c r="D157" s="121" t="s">
        <v>80</v>
      </c>
      <c r="E157" s="150" t="s">
        <v>190</v>
      </c>
      <c r="F157" s="150" t="s">
        <v>191</v>
      </c>
      <c r="I157" s="123"/>
      <c r="J157" s="151">
        <f>BK157</f>
        <v>0</v>
      </c>
      <c r="L157" s="120"/>
      <c r="M157" s="125"/>
      <c r="P157" s="126">
        <f>SUM(P158:P160)</f>
        <v>0</v>
      </c>
      <c r="R157" s="126">
        <f>SUM(R158:R160)</f>
        <v>0</v>
      </c>
      <c r="T157" s="127">
        <f>SUM(T158:T160)</f>
        <v>0</v>
      </c>
      <c r="AR157" s="121" t="s">
        <v>150</v>
      </c>
      <c r="AT157" s="128" t="s">
        <v>80</v>
      </c>
      <c r="AU157" s="128" t="s">
        <v>89</v>
      </c>
      <c r="AY157" s="121" t="s">
        <v>129</v>
      </c>
      <c r="BK157" s="129">
        <f>SUM(BK158:BK160)</f>
        <v>0</v>
      </c>
    </row>
    <row r="158" spans="2:65" s="1" customFormat="1" ht="16.5" customHeight="1">
      <c r="B158" s="31"/>
      <c r="C158" s="130" t="s">
        <v>192</v>
      </c>
      <c r="D158" s="130" t="s">
        <v>130</v>
      </c>
      <c r="E158" s="131" t="s">
        <v>193</v>
      </c>
      <c r="F158" s="132" t="s">
        <v>194</v>
      </c>
      <c r="G158" s="133" t="s">
        <v>145</v>
      </c>
      <c r="H158" s="134">
        <v>2</v>
      </c>
      <c r="I158" s="135"/>
      <c r="J158" s="136">
        <f>ROUND(I158*H158,2)</f>
        <v>0</v>
      </c>
      <c r="K158" s="137"/>
      <c r="L158" s="31"/>
      <c r="M158" s="138" t="s">
        <v>1</v>
      </c>
      <c r="N158" s="139" t="s">
        <v>46</v>
      </c>
      <c r="P158" s="140">
        <f>O158*H158</f>
        <v>0</v>
      </c>
      <c r="Q158" s="140">
        <v>0</v>
      </c>
      <c r="R158" s="140">
        <f>Q158*H158</f>
        <v>0</v>
      </c>
      <c r="S158" s="140">
        <v>0</v>
      </c>
      <c r="T158" s="141">
        <f>S158*H158</f>
        <v>0</v>
      </c>
      <c r="AR158" s="142" t="s">
        <v>146</v>
      </c>
      <c r="AT158" s="142" t="s">
        <v>130</v>
      </c>
      <c r="AU158" s="142" t="s">
        <v>91</v>
      </c>
      <c r="AY158" s="16" t="s">
        <v>129</v>
      </c>
      <c r="BE158" s="143">
        <f>IF(N158="základní",J158,0)</f>
        <v>0</v>
      </c>
      <c r="BF158" s="143">
        <f>IF(N158="snížená",J158,0)</f>
        <v>0</v>
      </c>
      <c r="BG158" s="143">
        <f>IF(N158="zákl. přenesená",J158,0)</f>
        <v>0</v>
      </c>
      <c r="BH158" s="143">
        <f>IF(N158="sníž. přenesená",J158,0)</f>
        <v>0</v>
      </c>
      <c r="BI158" s="143">
        <f>IF(N158="nulová",J158,0)</f>
        <v>0</v>
      </c>
      <c r="BJ158" s="16" t="s">
        <v>89</v>
      </c>
      <c r="BK158" s="143">
        <f>ROUND(I158*H158,2)</f>
        <v>0</v>
      </c>
      <c r="BL158" s="16" t="s">
        <v>146</v>
      </c>
      <c r="BM158" s="142" t="s">
        <v>195</v>
      </c>
    </row>
    <row r="159" spans="2:65" s="1" customFormat="1" ht="11.25">
      <c r="B159" s="31"/>
      <c r="D159" s="144" t="s">
        <v>136</v>
      </c>
      <c r="F159" s="145" t="s">
        <v>194</v>
      </c>
      <c r="I159" s="146"/>
      <c r="L159" s="31"/>
      <c r="M159" s="147"/>
      <c r="T159" s="55"/>
      <c r="AT159" s="16" t="s">
        <v>136</v>
      </c>
      <c r="AU159" s="16" t="s">
        <v>91</v>
      </c>
    </row>
    <row r="160" spans="2:65" s="1" customFormat="1" ht="11.25">
      <c r="B160" s="31"/>
      <c r="D160" s="148" t="s">
        <v>137</v>
      </c>
      <c r="F160" s="149" t="s">
        <v>196</v>
      </c>
      <c r="I160" s="146"/>
      <c r="L160" s="31"/>
      <c r="M160" s="166"/>
      <c r="N160" s="167"/>
      <c r="O160" s="167"/>
      <c r="P160" s="167"/>
      <c r="Q160" s="167"/>
      <c r="R160" s="167"/>
      <c r="S160" s="167"/>
      <c r="T160" s="168"/>
      <c r="AT160" s="16" t="s">
        <v>137</v>
      </c>
      <c r="AU160" s="16" t="s">
        <v>91</v>
      </c>
    </row>
    <row r="161" spans="2:12" s="1" customFormat="1" ht="6.95" customHeight="1">
      <c r="B161" s="43"/>
      <c r="C161" s="44"/>
      <c r="D161" s="44"/>
      <c r="E161" s="44"/>
      <c r="F161" s="44"/>
      <c r="G161" s="44"/>
      <c r="H161" s="44"/>
      <c r="I161" s="44"/>
      <c r="J161" s="44"/>
      <c r="K161" s="44"/>
      <c r="L161" s="31"/>
    </row>
  </sheetData>
  <sheetProtection algorithmName="SHA-512" hashValue="hYil0oN3a7ep9aIMKkuPOtgW7vhF23m55vgf7hIv+by3SGXpzT1InWponHNQqPL3oC1gkRt678yJHYlEGAOHUA==" saltValue="RvRmutmiEI/EaQ8jmeRQXpqwmtoEJbrd1M6zFo9pR741onq+nr+BZ8DCskJWJWuaA0uv1BYwkbBCwQqF+o5WjA==" spinCount="100000" sheet="1" objects="1" scenarios="1" formatColumns="0" formatRows="0" autoFilter="0"/>
  <autoFilter ref="C122:K160" xr:uid="{00000000-0009-0000-0000-000001000000}"/>
  <mergeCells count="9">
    <mergeCell ref="E87:H87"/>
    <mergeCell ref="E113:H113"/>
    <mergeCell ref="E115:H115"/>
    <mergeCell ref="L2:V2"/>
    <mergeCell ref="E7:H7"/>
    <mergeCell ref="E9:H9"/>
    <mergeCell ref="E18:H18"/>
    <mergeCell ref="E27:H27"/>
    <mergeCell ref="E85:H85"/>
  </mergeCells>
  <hyperlinks>
    <hyperlink ref="F127" r:id="rId1" xr:uid="{00000000-0004-0000-0100-000000000000}"/>
    <hyperlink ref="F136" r:id="rId2" xr:uid="{00000000-0004-0000-0100-000001000000}"/>
    <hyperlink ref="F141" r:id="rId3" xr:uid="{00000000-0004-0000-0100-000002000000}"/>
    <hyperlink ref="F144" r:id="rId4" xr:uid="{00000000-0004-0000-0100-000003000000}"/>
    <hyperlink ref="F147" r:id="rId5" xr:uid="{00000000-0004-0000-0100-000004000000}"/>
    <hyperlink ref="F153" r:id="rId6" xr:uid="{00000000-0004-0000-0100-000005000000}"/>
    <hyperlink ref="F156" r:id="rId7" xr:uid="{00000000-0004-0000-0100-000006000000}"/>
    <hyperlink ref="F160" r:id="rId8" xr:uid="{00000000-0004-0000-0100-000007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1176"/>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97"/>
      <c r="M2" s="197"/>
      <c r="N2" s="197"/>
      <c r="O2" s="197"/>
      <c r="P2" s="197"/>
      <c r="Q2" s="197"/>
      <c r="R2" s="197"/>
      <c r="S2" s="197"/>
      <c r="T2" s="197"/>
      <c r="U2" s="197"/>
      <c r="V2" s="197"/>
      <c r="AT2" s="16" t="s">
        <v>94</v>
      </c>
    </row>
    <row r="3" spans="2:46" ht="6.95" customHeight="1">
      <c r="B3" s="17"/>
      <c r="C3" s="18"/>
      <c r="D3" s="18"/>
      <c r="E3" s="18"/>
      <c r="F3" s="18"/>
      <c r="G3" s="18"/>
      <c r="H3" s="18"/>
      <c r="I3" s="18"/>
      <c r="J3" s="18"/>
      <c r="K3" s="18"/>
      <c r="L3" s="19"/>
      <c r="AT3" s="16" t="s">
        <v>91</v>
      </c>
    </row>
    <row r="4" spans="2:46" ht="24.95" customHeight="1">
      <c r="B4" s="19"/>
      <c r="D4" s="20" t="s">
        <v>98</v>
      </c>
      <c r="L4" s="19"/>
      <c r="M4" s="87" t="s">
        <v>10</v>
      </c>
      <c r="AT4" s="16" t="s">
        <v>4</v>
      </c>
    </row>
    <row r="5" spans="2:46" ht="6.95" customHeight="1">
      <c r="B5" s="19"/>
      <c r="L5" s="19"/>
    </row>
    <row r="6" spans="2:46" ht="12" customHeight="1">
      <c r="B6" s="19"/>
      <c r="D6" s="26" t="s">
        <v>16</v>
      </c>
      <c r="L6" s="19"/>
    </row>
    <row r="7" spans="2:46" ht="26.25" customHeight="1">
      <c r="B7" s="19"/>
      <c r="E7" s="231" t="str">
        <f>'Rekapitulace stavby'!K6</f>
        <v>22019B - č.p. 37 - Doubravice - Oprava obvodového pláště  budova Obecního úřadu)</v>
      </c>
      <c r="F7" s="232"/>
      <c r="G7" s="232"/>
      <c r="H7" s="232"/>
      <c r="L7" s="19"/>
    </row>
    <row r="8" spans="2:46" s="1" customFormat="1" ht="12" customHeight="1">
      <c r="B8" s="31"/>
      <c r="D8" s="26" t="s">
        <v>99</v>
      </c>
      <c r="L8" s="31"/>
    </row>
    <row r="9" spans="2:46" s="1" customFormat="1" ht="16.5" customHeight="1">
      <c r="B9" s="31"/>
      <c r="E9" s="212" t="s">
        <v>197</v>
      </c>
      <c r="F9" s="233"/>
      <c r="G9" s="233"/>
      <c r="H9" s="233"/>
      <c r="L9" s="31"/>
    </row>
    <row r="10" spans="2:46" s="1" customFormat="1" ht="11.25">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8. 7. 2026</v>
      </c>
      <c r="L12" s="31"/>
    </row>
    <row r="13" spans="2:46" s="1" customFormat="1" ht="10.9" customHeight="1">
      <c r="B13" s="31"/>
      <c r="L13" s="31"/>
    </row>
    <row r="14" spans="2:46" s="1" customFormat="1" ht="12" customHeight="1">
      <c r="B14" s="31"/>
      <c r="D14" s="26" t="s">
        <v>24</v>
      </c>
      <c r="I14" s="26" t="s">
        <v>25</v>
      </c>
      <c r="J14" s="24" t="s">
        <v>1</v>
      </c>
      <c r="L14" s="31"/>
    </row>
    <row r="15" spans="2:46" s="1" customFormat="1" ht="18" customHeight="1">
      <c r="B15" s="31"/>
      <c r="E15" s="24" t="s">
        <v>27</v>
      </c>
      <c r="I15" s="26" t="s">
        <v>28</v>
      </c>
      <c r="J15" s="24" t="s">
        <v>1</v>
      </c>
      <c r="L15" s="31"/>
    </row>
    <row r="16" spans="2:46" s="1" customFormat="1" ht="6.95" customHeight="1">
      <c r="B16" s="31"/>
      <c r="L16" s="31"/>
    </row>
    <row r="17" spans="2:12" s="1" customFormat="1" ht="12" customHeight="1">
      <c r="B17" s="31"/>
      <c r="D17" s="26" t="s">
        <v>30</v>
      </c>
      <c r="I17" s="26" t="s">
        <v>25</v>
      </c>
      <c r="J17" s="27" t="str">
        <f>'Rekapitulace stavby'!AN13</f>
        <v>Vyplň údaj</v>
      </c>
      <c r="L17" s="31"/>
    </row>
    <row r="18" spans="2:12" s="1" customFormat="1" ht="18" customHeight="1">
      <c r="B18" s="31"/>
      <c r="E18" s="234" t="str">
        <f>'Rekapitulace stavby'!E14</f>
        <v>Vyplň údaj</v>
      </c>
      <c r="F18" s="196"/>
      <c r="G18" s="196"/>
      <c r="H18" s="196"/>
      <c r="I18" s="26" t="s">
        <v>28</v>
      </c>
      <c r="J18" s="27" t="str">
        <f>'Rekapitulace stavby'!AN14</f>
        <v>Vyplň údaj</v>
      </c>
      <c r="L18" s="31"/>
    </row>
    <row r="19" spans="2:12" s="1" customFormat="1" ht="6.95" customHeight="1">
      <c r="B19" s="31"/>
      <c r="L19" s="31"/>
    </row>
    <row r="20" spans="2:12" s="1" customFormat="1" ht="12" customHeight="1">
      <c r="B20" s="31"/>
      <c r="D20" s="26" t="s">
        <v>32</v>
      </c>
      <c r="I20" s="26" t="s">
        <v>25</v>
      </c>
      <c r="J20" s="24" t="s">
        <v>33</v>
      </c>
      <c r="L20" s="31"/>
    </row>
    <row r="21" spans="2:12" s="1" customFormat="1" ht="18" customHeight="1">
      <c r="B21" s="31"/>
      <c r="E21" s="24" t="s">
        <v>34</v>
      </c>
      <c r="I21" s="26" t="s">
        <v>28</v>
      </c>
      <c r="J21" s="24" t="s">
        <v>35</v>
      </c>
      <c r="L21" s="31"/>
    </row>
    <row r="22" spans="2:12" s="1" customFormat="1" ht="6.95" customHeight="1">
      <c r="B22" s="31"/>
      <c r="L22" s="31"/>
    </row>
    <row r="23" spans="2:12" s="1" customFormat="1" ht="12" customHeight="1">
      <c r="B23" s="31"/>
      <c r="D23" s="26" t="s">
        <v>37</v>
      </c>
      <c r="I23" s="26" t="s">
        <v>25</v>
      </c>
      <c r="J23" s="24" t="str">
        <f>IF('Rekapitulace stavby'!AN19="","",'Rekapitulace stavby'!AN19)</f>
        <v/>
      </c>
      <c r="L23" s="31"/>
    </row>
    <row r="24" spans="2:12" s="1" customFormat="1" ht="18" customHeight="1">
      <c r="B24" s="31"/>
      <c r="E24" s="24" t="str">
        <f>IF('Rekapitulace stavby'!E20="","",'Rekapitulace stavby'!E20)</f>
        <v xml:space="preserve"> </v>
      </c>
      <c r="I24" s="26" t="s">
        <v>28</v>
      </c>
      <c r="J24" s="24" t="str">
        <f>IF('Rekapitulace stavby'!AN20="","",'Rekapitulace stavby'!AN20)</f>
        <v/>
      </c>
      <c r="L24" s="31"/>
    </row>
    <row r="25" spans="2:12" s="1" customFormat="1" ht="6.95" customHeight="1">
      <c r="B25" s="31"/>
      <c r="L25" s="31"/>
    </row>
    <row r="26" spans="2:12" s="1" customFormat="1" ht="12" customHeight="1">
      <c r="B26" s="31"/>
      <c r="D26" s="26" t="s">
        <v>39</v>
      </c>
      <c r="L26" s="31"/>
    </row>
    <row r="27" spans="2:12" s="7" customFormat="1" ht="16.5" customHeight="1">
      <c r="B27" s="88"/>
      <c r="E27" s="201" t="s">
        <v>1</v>
      </c>
      <c r="F27" s="201"/>
      <c r="G27" s="201"/>
      <c r="H27" s="201"/>
      <c r="L27" s="88"/>
    </row>
    <row r="28" spans="2:12" s="1" customFormat="1" ht="6.95" customHeight="1">
      <c r="B28" s="31"/>
      <c r="L28" s="31"/>
    </row>
    <row r="29" spans="2:12" s="1" customFormat="1" ht="6.95" customHeight="1">
      <c r="B29" s="31"/>
      <c r="D29" s="52"/>
      <c r="E29" s="52"/>
      <c r="F29" s="52"/>
      <c r="G29" s="52"/>
      <c r="H29" s="52"/>
      <c r="I29" s="52"/>
      <c r="J29" s="52"/>
      <c r="K29" s="52"/>
      <c r="L29" s="31"/>
    </row>
    <row r="30" spans="2:12" s="1" customFormat="1" ht="25.35" customHeight="1">
      <c r="B30" s="31"/>
      <c r="D30" s="89" t="s">
        <v>41</v>
      </c>
      <c r="J30" s="65">
        <f>ROUND(J139, 2)</f>
        <v>0</v>
      </c>
      <c r="L30" s="31"/>
    </row>
    <row r="31" spans="2:12" s="1" customFormat="1" ht="6.95" customHeight="1">
      <c r="B31" s="31"/>
      <c r="D31" s="52"/>
      <c r="E31" s="52"/>
      <c r="F31" s="52"/>
      <c r="G31" s="52"/>
      <c r="H31" s="52"/>
      <c r="I31" s="52"/>
      <c r="J31" s="52"/>
      <c r="K31" s="52"/>
      <c r="L31" s="31"/>
    </row>
    <row r="32" spans="2:12" s="1" customFormat="1" ht="14.45" customHeight="1">
      <c r="B32" s="31"/>
      <c r="F32" s="34" t="s">
        <v>43</v>
      </c>
      <c r="I32" s="34" t="s">
        <v>42</v>
      </c>
      <c r="J32" s="34" t="s">
        <v>44</v>
      </c>
      <c r="L32" s="31"/>
    </row>
    <row r="33" spans="2:12" s="1" customFormat="1" ht="14.45" customHeight="1">
      <c r="B33" s="31"/>
      <c r="D33" s="54" t="s">
        <v>45</v>
      </c>
      <c r="E33" s="26" t="s">
        <v>46</v>
      </c>
      <c r="F33" s="90">
        <f>ROUND((SUM(BE139:BE1175)),  2)</f>
        <v>0</v>
      </c>
      <c r="I33" s="91">
        <v>0.21</v>
      </c>
      <c r="J33" s="90">
        <f>ROUND(((SUM(BE139:BE1175))*I33),  2)</f>
        <v>0</v>
      </c>
      <c r="L33" s="31"/>
    </row>
    <row r="34" spans="2:12" s="1" customFormat="1" ht="14.45" customHeight="1">
      <c r="B34" s="31"/>
      <c r="E34" s="26" t="s">
        <v>47</v>
      </c>
      <c r="F34" s="90">
        <f>ROUND((SUM(BF139:BF1175)),  2)</f>
        <v>0</v>
      </c>
      <c r="I34" s="91">
        <v>0.12</v>
      </c>
      <c r="J34" s="90">
        <f>ROUND(((SUM(BF139:BF1175))*I34),  2)</f>
        <v>0</v>
      </c>
      <c r="L34" s="31"/>
    </row>
    <row r="35" spans="2:12" s="1" customFormat="1" ht="14.45" hidden="1" customHeight="1">
      <c r="B35" s="31"/>
      <c r="E35" s="26" t="s">
        <v>48</v>
      </c>
      <c r="F35" s="90">
        <f>ROUND((SUM(BG139:BG1175)),  2)</f>
        <v>0</v>
      </c>
      <c r="I35" s="91">
        <v>0.21</v>
      </c>
      <c r="J35" s="90">
        <f>0</f>
        <v>0</v>
      </c>
      <c r="L35" s="31"/>
    </row>
    <row r="36" spans="2:12" s="1" customFormat="1" ht="14.45" hidden="1" customHeight="1">
      <c r="B36" s="31"/>
      <c r="E36" s="26" t="s">
        <v>49</v>
      </c>
      <c r="F36" s="90">
        <f>ROUND((SUM(BH139:BH1175)),  2)</f>
        <v>0</v>
      </c>
      <c r="I36" s="91">
        <v>0.12</v>
      </c>
      <c r="J36" s="90">
        <f>0</f>
        <v>0</v>
      </c>
      <c r="L36" s="31"/>
    </row>
    <row r="37" spans="2:12" s="1" customFormat="1" ht="14.45" hidden="1" customHeight="1">
      <c r="B37" s="31"/>
      <c r="E37" s="26" t="s">
        <v>50</v>
      </c>
      <c r="F37" s="90">
        <f>ROUND((SUM(BI139:BI1175)),  2)</f>
        <v>0</v>
      </c>
      <c r="I37" s="91">
        <v>0</v>
      </c>
      <c r="J37" s="90">
        <f>0</f>
        <v>0</v>
      </c>
      <c r="L37" s="31"/>
    </row>
    <row r="38" spans="2:12" s="1" customFormat="1" ht="6.95" customHeight="1">
      <c r="B38" s="31"/>
      <c r="L38" s="31"/>
    </row>
    <row r="39" spans="2:12" s="1" customFormat="1" ht="25.35" customHeight="1">
      <c r="B39" s="31"/>
      <c r="C39" s="92"/>
      <c r="D39" s="93" t="s">
        <v>51</v>
      </c>
      <c r="E39" s="56"/>
      <c r="F39" s="56"/>
      <c r="G39" s="94" t="s">
        <v>52</v>
      </c>
      <c r="H39" s="95" t="s">
        <v>53</v>
      </c>
      <c r="I39" s="56"/>
      <c r="J39" s="96">
        <f>SUM(J30:J37)</f>
        <v>0</v>
      </c>
      <c r="K39" s="97"/>
      <c r="L39" s="31"/>
    </row>
    <row r="40" spans="2:12" s="1" customFormat="1" ht="14.45" customHeight="1">
      <c r="B40" s="31"/>
      <c r="L40" s="31"/>
    </row>
    <row r="41" spans="2:12" ht="14.45" customHeight="1">
      <c r="B41" s="19"/>
      <c r="L41" s="19"/>
    </row>
    <row r="42" spans="2:12" ht="14.45" customHeight="1">
      <c r="B42" s="19"/>
      <c r="L42" s="19"/>
    </row>
    <row r="43" spans="2:12" ht="14.45" customHeight="1">
      <c r="B43" s="19"/>
      <c r="L43" s="19"/>
    </row>
    <row r="44" spans="2:12" ht="14.45" customHeight="1">
      <c r="B44" s="19"/>
      <c r="L44" s="19"/>
    </row>
    <row r="45" spans="2:12" ht="14.45" customHeight="1">
      <c r="B45" s="19"/>
      <c r="L45" s="19"/>
    </row>
    <row r="46" spans="2:12" ht="14.45" customHeight="1">
      <c r="B46" s="19"/>
      <c r="L46" s="19"/>
    </row>
    <row r="47" spans="2:12" ht="14.45" customHeight="1">
      <c r="B47" s="19"/>
      <c r="L47" s="19"/>
    </row>
    <row r="48" spans="2:12" ht="14.45" customHeight="1">
      <c r="B48" s="19"/>
      <c r="L48" s="19"/>
    </row>
    <row r="49" spans="2:12" ht="14.45" customHeight="1">
      <c r="B49" s="19"/>
      <c r="L49" s="19"/>
    </row>
    <row r="50" spans="2:12" s="1" customFormat="1" ht="14.45" customHeight="1">
      <c r="B50" s="31"/>
      <c r="D50" s="40" t="s">
        <v>54</v>
      </c>
      <c r="E50" s="41"/>
      <c r="F50" s="41"/>
      <c r="G50" s="40" t="s">
        <v>55</v>
      </c>
      <c r="H50" s="41"/>
      <c r="I50" s="41"/>
      <c r="J50" s="41"/>
      <c r="K50" s="41"/>
      <c r="L50" s="31"/>
    </row>
    <row r="51" spans="2:12" ht="11.25">
      <c r="B51" s="19"/>
      <c r="L51" s="19"/>
    </row>
    <row r="52" spans="2:12" ht="11.25">
      <c r="B52" s="19"/>
      <c r="L52" s="19"/>
    </row>
    <row r="53" spans="2:12" ht="11.25">
      <c r="B53" s="19"/>
      <c r="L53" s="19"/>
    </row>
    <row r="54" spans="2:12" ht="11.25">
      <c r="B54" s="19"/>
      <c r="L54" s="19"/>
    </row>
    <row r="55" spans="2:12" ht="11.25">
      <c r="B55" s="19"/>
      <c r="L55" s="19"/>
    </row>
    <row r="56" spans="2:12" ht="11.25">
      <c r="B56" s="19"/>
      <c r="L56" s="19"/>
    </row>
    <row r="57" spans="2:12" ht="11.25">
      <c r="B57" s="19"/>
      <c r="L57" s="19"/>
    </row>
    <row r="58" spans="2:12" ht="11.25">
      <c r="B58" s="19"/>
      <c r="L58" s="19"/>
    </row>
    <row r="59" spans="2:12" ht="11.25">
      <c r="B59" s="19"/>
      <c r="L59" s="19"/>
    </row>
    <row r="60" spans="2:12" ht="11.25">
      <c r="B60" s="19"/>
      <c r="L60" s="19"/>
    </row>
    <row r="61" spans="2:12" s="1" customFormat="1" ht="12.75">
      <c r="B61" s="31"/>
      <c r="D61" s="42" t="s">
        <v>56</v>
      </c>
      <c r="E61" s="33"/>
      <c r="F61" s="98" t="s">
        <v>57</v>
      </c>
      <c r="G61" s="42" t="s">
        <v>56</v>
      </c>
      <c r="H61" s="33"/>
      <c r="I61" s="33"/>
      <c r="J61" s="99" t="s">
        <v>57</v>
      </c>
      <c r="K61" s="33"/>
      <c r="L61" s="31"/>
    </row>
    <row r="62" spans="2:12" ht="11.25">
      <c r="B62" s="19"/>
      <c r="L62" s="19"/>
    </row>
    <row r="63" spans="2:12" ht="11.25">
      <c r="B63" s="19"/>
      <c r="L63" s="19"/>
    </row>
    <row r="64" spans="2:12" ht="11.25">
      <c r="B64" s="19"/>
      <c r="L64" s="19"/>
    </row>
    <row r="65" spans="2:12" s="1" customFormat="1" ht="12.75">
      <c r="B65" s="31"/>
      <c r="D65" s="40" t="s">
        <v>58</v>
      </c>
      <c r="E65" s="41"/>
      <c r="F65" s="41"/>
      <c r="G65" s="40" t="s">
        <v>59</v>
      </c>
      <c r="H65" s="41"/>
      <c r="I65" s="41"/>
      <c r="J65" s="41"/>
      <c r="K65" s="41"/>
      <c r="L65" s="31"/>
    </row>
    <row r="66" spans="2:12" ht="11.25">
      <c r="B66" s="19"/>
      <c r="L66" s="19"/>
    </row>
    <row r="67" spans="2:12" ht="11.25">
      <c r="B67" s="19"/>
      <c r="L67" s="19"/>
    </row>
    <row r="68" spans="2:12" ht="11.25">
      <c r="B68" s="19"/>
      <c r="L68" s="19"/>
    </row>
    <row r="69" spans="2:12" ht="11.25">
      <c r="B69" s="19"/>
      <c r="L69" s="19"/>
    </row>
    <row r="70" spans="2:12" ht="11.25">
      <c r="B70" s="19"/>
      <c r="L70" s="19"/>
    </row>
    <row r="71" spans="2:12" ht="11.25">
      <c r="B71" s="19"/>
      <c r="L71" s="19"/>
    </row>
    <row r="72" spans="2:12" ht="11.25">
      <c r="B72" s="19"/>
      <c r="L72" s="19"/>
    </row>
    <row r="73" spans="2:12" ht="11.25">
      <c r="B73" s="19"/>
      <c r="L73" s="19"/>
    </row>
    <row r="74" spans="2:12" ht="11.25">
      <c r="B74" s="19"/>
      <c r="L74" s="19"/>
    </row>
    <row r="75" spans="2:12" ht="11.25">
      <c r="B75" s="19"/>
      <c r="L75" s="19"/>
    </row>
    <row r="76" spans="2:12" s="1" customFormat="1" ht="12.75">
      <c r="B76" s="31"/>
      <c r="D76" s="42" t="s">
        <v>56</v>
      </c>
      <c r="E76" s="33"/>
      <c r="F76" s="98" t="s">
        <v>57</v>
      </c>
      <c r="G76" s="42" t="s">
        <v>56</v>
      </c>
      <c r="H76" s="33"/>
      <c r="I76" s="33"/>
      <c r="J76" s="99" t="s">
        <v>57</v>
      </c>
      <c r="K76" s="33"/>
      <c r="L76" s="31"/>
    </row>
    <row r="77" spans="2:12" s="1" customFormat="1" ht="14.45" customHeight="1">
      <c r="B77" s="43"/>
      <c r="C77" s="44"/>
      <c r="D77" s="44"/>
      <c r="E77" s="44"/>
      <c r="F77" s="44"/>
      <c r="G77" s="44"/>
      <c r="H77" s="44"/>
      <c r="I77" s="44"/>
      <c r="J77" s="44"/>
      <c r="K77" s="44"/>
      <c r="L77" s="31"/>
    </row>
    <row r="81" spans="2:47" s="1" customFormat="1" ht="6.95" customHeight="1">
      <c r="B81" s="45"/>
      <c r="C81" s="46"/>
      <c r="D81" s="46"/>
      <c r="E81" s="46"/>
      <c r="F81" s="46"/>
      <c r="G81" s="46"/>
      <c r="H81" s="46"/>
      <c r="I81" s="46"/>
      <c r="J81" s="46"/>
      <c r="K81" s="46"/>
      <c r="L81" s="31"/>
    </row>
    <row r="82" spans="2:47" s="1" customFormat="1" ht="24.95" customHeight="1">
      <c r="B82" s="31"/>
      <c r="C82" s="20" t="s">
        <v>101</v>
      </c>
      <c r="L82" s="31"/>
    </row>
    <row r="83" spans="2:47" s="1" customFormat="1" ht="6.95" customHeight="1">
      <c r="B83" s="31"/>
      <c r="L83" s="31"/>
    </row>
    <row r="84" spans="2:47" s="1" customFormat="1" ht="12" customHeight="1">
      <c r="B84" s="31"/>
      <c r="C84" s="26" t="s">
        <v>16</v>
      </c>
      <c r="L84" s="31"/>
    </row>
    <row r="85" spans="2:47" s="1" customFormat="1" ht="26.25" customHeight="1">
      <c r="B85" s="31"/>
      <c r="E85" s="231" t="str">
        <f>E7</f>
        <v>22019B - č.p. 37 - Doubravice - Oprava obvodového pláště  budova Obecního úřadu)</v>
      </c>
      <c r="F85" s="232"/>
      <c r="G85" s="232"/>
      <c r="H85" s="232"/>
      <c r="L85" s="31"/>
    </row>
    <row r="86" spans="2:47" s="1" customFormat="1" ht="12" customHeight="1">
      <c r="B86" s="31"/>
      <c r="C86" s="26" t="s">
        <v>99</v>
      </c>
      <c r="L86" s="31"/>
    </row>
    <row r="87" spans="2:47" s="1" customFormat="1" ht="16.5" customHeight="1">
      <c r="B87" s="31"/>
      <c r="E87" s="212" t="str">
        <f>E9</f>
        <v>22019A-01 - 22019A-01 - D.1.1 - Stavební část</v>
      </c>
      <c r="F87" s="233"/>
      <c r="G87" s="233"/>
      <c r="H87" s="233"/>
      <c r="L87" s="31"/>
    </row>
    <row r="88" spans="2:47" s="1" customFormat="1" ht="6.95" customHeight="1">
      <c r="B88" s="31"/>
      <c r="L88" s="31"/>
    </row>
    <row r="89" spans="2:47" s="1" customFormat="1" ht="12" customHeight="1">
      <c r="B89" s="31"/>
      <c r="C89" s="26" t="s">
        <v>20</v>
      </c>
      <c r="F89" s="24" t="str">
        <f>F12</f>
        <v>Doubravice</v>
      </c>
      <c r="I89" s="26" t="s">
        <v>22</v>
      </c>
      <c r="J89" s="51" t="str">
        <f>IF(J12="","",J12)</f>
        <v>8. 7. 2026</v>
      </c>
      <c r="L89" s="31"/>
    </row>
    <row r="90" spans="2:47" s="1" customFormat="1" ht="6.95" customHeight="1">
      <c r="B90" s="31"/>
      <c r="L90" s="31"/>
    </row>
    <row r="91" spans="2:47" s="1" customFormat="1" ht="25.7" customHeight="1">
      <c r="B91" s="31"/>
      <c r="C91" s="26" t="s">
        <v>24</v>
      </c>
      <c r="F91" s="24" t="str">
        <f>E15</f>
        <v>Obec Hrubá Skála</v>
      </c>
      <c r="I91" s="26" t="s">
        <v>32</v>
      </c>
      <c r="J91" s="29" t="str">
        <f>E21</f>
        <v>PROFES PROJEKT spol. s r.o.</v>
      </c>
      <c r="L91" s="31"/>
    </row>
    <row r="92" spans="2:47" s="1" customFormat="1" ht="15.2" customHeight="1">
      <c r="B92" s="31"/>
      <c r="C92" s="26" t="s">
        <v>30</v>
      </c>
      <c r="F92" s="24" t="str">
        <f>IF(E18="","",E18)</f>
        <v>Vyplň údaj</v>
      </c>
      <c r="I92" s="26" t="s">
        <v>37</v>
      </c>
      <c r="J92" s="29" t="str">
        <f>E24</f>
        <v xml:space="preserve"> </v>
      </c>
      <c r="L92" s="31"/>
    </row>
    <row r="93" spans="2:47" s="1" customFormat="1" ht="10.35" customHeight="1">
      <c r="B93" s="31"/>
      <c r="L93" s="31"/>
    </row>
    <row r="94" spans="2:47" s="1" customFormat="1" ht="29.25" customHeight="1">
      <c r="B94" s="31"/>
      <c r="C94" s="100" t="s">
        <v>102</v>
      </c>
      <c r="D94" s="92"/>
      <c r="E94" s="92"/>
      <c r="F94" s="92"/>
      <c r="G94" s="92"/>
      <c r="H94" s="92"/>
      <c r="I94" s="92"/>
      <c r="J94" s="101" t="s">
        <v>103</v>
      </c>
      <c r="K94" s="92"/>
      <c r="L94" s="31"/>
    </row>
    <row r="95" spans="2:47" s="1" customFormat="1" ht="10.35" customHeight="1">
      <c r="B95" s="31"/>
      <c r="L95" s="31"/>
    </row>
    <row r="96" spans="2:47" s="1" customFormat="1" ht="22.9" customHeight="1">
      <c r="B96" s="31"/>
      <c r="C96" s="102" t="s">
        <v>104</v>
      </c>
      <c r="J96" s="65">
        <f>J139</f>
        <v>0</v>
      </c>
      <c r="L96" s="31"/>
      <c r="AU96" s="16" t="s">
        <v>105</v>
      </c>
    </row>
    <row r="97" spans="2:12" s="8" customFormat="1" ht="24.95" customHeight="1">
      <c r="B97" s="103"/>
      <c r="D97" s="104" t="s">
        <v>198</v>
      </c>
      <c r="E97" s="105"/>
      <c r="F97" s="105"/>
      <c r="G97" s="105"/>
      <c r="H97" s="105"/>
      <c r="I97" s="105"/>
      <c r="J97" s="106">
        <f>J140</f>
        <v>0</v>
      </c>
      <c r="L97" s="103"/>
    </row>
    <row r="98" spans="2:12" s="9" customFormat="1" ht="19.899999999999999" customHeight="1">
      <c r="B98" s="107"/>
      <c r="D98" s="108" t="s">
        <v>199</v>
      </c>
      <c r="E98" s="109"/>
      <c r="F98" s="109"/>
      <c r="G98" s="109"/>
      <c r="H98" s="109"/>
      <c r="I98" s="109"/>
      <c r="J98" s="110">
        <f>J141</f>
        <v>0</v>
      </c>
      <c r="L98" s="107"/>
    </row>
    <row r="99" spans="2:12" s="9" customFormat="1" ht="19.899999999999999" customHeight="1">
      <c r="B99" s="107"/>
      <c r="D99" s="108" t="s">
        <v>200</v>
      </c>
      <c r="E99" s="109"/>
      <c r="F99" s="109"/>
      <c r="G99" s="109"/>
      <c r="H99" s="109"/>
      <c r="I99" s="109"/>
      <c r="J99" s="110">
        <f>J223</f>
        <v>0</v>
      </c>
      <c r="L99" s="107"/>
    </row>
    <row r="100" spans="2:12" s="9" customFormat="1" ht="19.899999999999999" customHeight="1">
      <c r="B100" s="107"/>
      <c r="D100" s="108" t="s">
        <v>201</v>
      </c>
      <c r="E100" s="109"/>
      <c r="F100" s="109"/>
      <c r="G100" s="109"/>
      <c r="H100" s="109"/>
      <c r="I100" s="109"/>
      <c r="J100" s="110">
        <f>J244</f>
        <v>0</v>
      </c>
      <c r="L100" s="107"/>
    </row>
    <row r="101" spans="2:12" s="9" customFormat="1" ht="19.899999999999999" customHeight="1">
      <c r="B101" s="107"/>
      <c r="D101" s="108" t="s">
        <v>202</v>
      </c>
      <c r="E101" s="109"/>
      <c r="F101" s="109"/>
      <c r="G101" s="109"/>
      <c r="H101" s="109"/>
      <c r="I101" s="109"/>
      <c r="J101" s="110">
        <f>J251</f>
        <v>0</v>
      </c>
      <c r="L101" s="107"/>
    </row>
    <row r="102" spans="2:12" s="9" customFormat="1" ht="19.899999999999999" customHeight="1">
      <c r="B102" s="107"/>
      <c r="D102" s="108" t="s">
        <v>203</v>
      </c>
      <c r="E102" s="109"/>
      <c r="F102" s="109"/>
      <c r="G102" s="109"/>
      <c r="H102" s="109"/>
      <c r="I102" s="109"/>
      <c r="J102" s="110">
        <f>J398</f>
        <v>0</v>
      </c>
      <c r="L102" s="107"/>
    </row>
    <row r="103" spans="2:12" s="9" customFormat="1" ht="19.899999999999999" customHeight="1">
      <c r="B103" s="107"/>
      <c r="D103" s="108" t="s">
        <v>204</v>
      </c>
      <c r="E103" s="109"/>
      <c r="F103" s="109"/>
      <c r="G103" s="109"/>
      <c r="H103" s="109"/>
      <c r="I103" s="109"/>
      <c r="J103" s="110">
        <f>J414</f>
        <v>0</v>
      </c>
      <c r="L103" s="107"/>
    </row>
    <row r="104" spans="2:12" s="9" customFormat="1" ht="19.899999999999999" customHeight="1">
      <c r="B104" s="107"/>
      <c r="D104" s="108" t="s">
        <v>205</v>
      </c>
      <c r="E104" s="109"/>
      <c r="F104" s="109"/>
      <c r="G104" s="109"/>
      <c r="H104" s="109"/>
      <c r="I104" s="109"/>
      <c r="J104" s="110">
        <f>J484</f>
        <v>0</v>
      </c>
      <c r="L104" s="107"/>
    </row>
    <row r="105" spans="2:12" s="9" customFormat="1" ht="19.899999999999999" customHeight="1">
      <c r="B105" s="107"/>
      <c r="D105" s="108" t="s">
        <v>206</v>
      </c>
      <c r="E105" s="109"/>
      <c r="F105" s="109"/>
      <c r="G105" s="109"/>
      <c r="H105" s="109"/>
      <c r="I105" s="109"/>
      <c r="J105" s="110">
        <f>J517</f>
        <v>0</v>
      </c>
      <c r="L105" s="107"/>
    </row>
    <row r="106" spans="2:12" s="9" customFormat="1" ht="19.899999999999999" customHeight="1">
      <c r="B106" s="107"/>
      <c r="D106" s="108" t="s">
        <v>207</v>
      </c>
      <c r="E106" s="109"/>
      <c r="F106" s="109"/>
      <c r="G106" s="109"/>
      <c r="H106" s="109"/>
      <c r="I106" s="109"/>
      <c r="J106" s="110">
        <f>J521</f>
        <v>0</v>
      </c>
      <c r="L106" s="107"/>
    </row>
    <row r="107" spans="2:12" s="8" customFormat="1" ht="24.95" customHeight="1">
      <c r="B107" s="103"/>
      <c r="D107" s="104" t="s">
        <v>208</v>
      </c>
      <c r="E107" s="105"/>
      <c r="F107" s="105"/>
      <c r="G107" s="105"/>
      <c r="H107" s="105"/>
      <c r="I107" s="105"/>
      <c r="J107" s="106">
        <f>J599</f>
        <v>0</v>
      </c>
      <c r="L107" s="103"/>
    </row>
    <row r="108" spans="2:12" s="9" customFormat="1" ht="19.899999999999999" customHeight="1">
      <c r="B108" s="107"/>
      <c r="D108" s="108" t="s">
        <v>209</v>
      </c>
      <c r="E108" s="109"/>
      <c r="F108" s="109"/>
      <c r="G108" s="109"/>
      <c r="H108" s="109"/>
      <c r="I108" s="109"/>
      <c r="J108" s="110">
        <f>J600</f>
        <v>0</v>
      </c>
      <c r="L108" s="107"/>
    </row>
    <row r="109" spans="2:12" s="9" customFormat="1" ht="19.899999999999999" customHeight="1">
      <c r="B109" s="107"/>
      <c r="D109" s="108" t="s">
        <v>210</v>
      </c>
      <c r="E109" s="109"/>
      <c r="F109" s="109"/>
      <c r="G109" s="109"/>
      <c r="H109" s="109"/>
      <c r="I109" s="109"/>
      <c r="J109" s="110">
        <f>J609</f>
        <v>0</v>
      </c>
      <c r="L109" s="107"/>
    </row>
    <row r="110" spans="2:12" s="9" customFormat="1" ht="19.899999999999999" customHeight="1">
      <c r="B110" s="107"/>
      <c r="D110" s="108" t="s">
        <v>211</v>
      </c>
      <c r="E110" s="109"/>
      <c r="F110" s="109"/>
      <c r="G110" s="109"/>
      <c r="H110" s="109"/>
      <c r="I110" s="109"/>
      <c r="J110" s="110">
        <f>J623</f>
        <v>0</v>
      </c>
      <c r="L110" s="107"/>
    </row>
    <row r="111" spans="2:12" s="9" customFormat="1" ht="19.899999999999999" customHeight="1">
      <c r="B111" s="107"/>
      <c r="D111" s="108" t="s">
        <v>212</v>
      </c>
      <c r="E111" s="109"/>
      <c r="F111" s="109"/>
      <c r="G111" s="109"/>
      <c r="H111" s="109"/>
      <c r="I111" s="109"/>
      <c r="J111" s="110">
        <f>J630</f>
        <v>0</v>
      </c>
      <c r="L111" s="107"/>
    </row>
    <row r="112" spans="2:12" s="9" customFormat="1" ht="19.899999999999999" customHeight="1">
      <c r="B112" s="107"/>
      <c r="D112" s="108" t="s">
        <v>213</v>
      </c>
      <c r="E112" s="109"/>
      <c r="F112" s="109"/>
      <c r="G112" s="109"/>
      <c r="H112" s="109"/>
      <c r="I112" s="109"/>
      <c r="J112" s="110">
        <f>J801</f>
        <v>0</v>
      </c>
      <c r="L112" s="107"/>
    </row>
    <row r="113" spans="2:12" s="9" customFormat="1" ht="19.899999999999999" customHeight="1">
      <c r="B113" s="107"/>
      <c r="D113" s="108" t="s">
        <v>214</v>
      </c>
      <c r="E113" s="109"/>
      <c r="F113" s="109"/>
      <c r="G113" s="109"/>
      <c r="H113" s="109"/>
      <c r="I113" s="109"/>
      <c r="J113" s="110">
        <f>J945</f>
        <v>0</v>
      </c>
      <c r="L113" s="107"/>
    </row>
    <row r="114" spans="2:12" s="9" customFormat="1" ht="19.899999999999999" customHeight="1">
      <c r="B114" s="107"/>
      <c r="D114" s="108" t="s">
        <v>215</v>
      </c>
      <c r="E114" s="109"/>
      <c r="F114" s="109"/>
      <c r="G114" s="109"/>
      <c r="H114" s="109"/>
      <c r="I114" s="109"/>
      <c r="J114" s="110">
        <f>J1000</f>
        <v>0</v>
      </c>
      <c r="L114" s="107"/>
    </row>
    <row r="115" spans="2:12" s="9" customFormat="1" ht="19.899999999999999" customHeight="1">
      <c r="B115" s="107"/>
      <c r="D115" s="108" t="s">
        <v>216</v>
      </c>
      <c r="E115" s="109"/>
      <c r="F115" s="109"/>
      <c r="G115" s="109"/>
      <c r="H115" s="109"/>
      <c r="I115" s="109"/>
      <c r="J115" s="110">
        <f>J1004</f>
        <v>0</v>
      </c>
      <c r="L115" s="107"/>
    </row>
    <row r="116" spans="2:12" s="9" customFormat="1" ht="19.899999999999999" customHeight="1">
      <c r="B116" s="107"/>
      <c r="D116" s="108" t="s">
        <v>217</v>
      </c>
      <c r="E116" s="109"/>
      <c r="F116" s="109"/>
      <c r="G116" s="109"/>
      <c r="H116" s="109"/>
      <c r="I116" s="109"/>
      <c r="J116" s="110">
        <f>J1058</f>
        <v>0</v>
      </c>
      <c r="L116" s="107"/>
    </row>
    <row r="117" spans="2:12" s="8" customFormat="1" ht="24.95" customHeight="1">
      <c r="B117" s="103"/>
      <c r="D117" s="104" t="s">
        <v>107</v>
      </c>
      <c r="E117" s="105"/>
      <c r="F117" s="105"/>
      <c r="G117" s="105"/>
      <c r="H117" s="105"/>
      <c r="I117" s="105"/>
      <c r="J117" s="106">
        <f>J1173</f>
        <v>0</v>
      </c>
      <c r="L117" s="103"/>
    </row>
    <row r="118" spans="2:12" s="9" customFormat="1" ht="19.899999999999999" customHeight="1">
      <c r="B118" s="107"/>
      <c r="D118" s="108" t="s">
        <v>108</v>
      </c>
      <c r="E118" s="109"/>
      <c r="F118" s="109"/>
      <c r="G118" s="109"/>
      <c r="H118" s="109"/>
      <c r="I118" s="109"/>
      <c r="J118" s="110">
        <f>J1174</f>
        <v>0</v>
      </c>
      <c r="L118" s="107"/>
    </row>
    <row r="119" spans="2:12" s="8" customFormat="1" ht="24.95" customHeight="1">
      <c r="B119" s="103"/>
      <c r="D119" s="104" t="s">
        <v>109</v>
      </c>
      <c r="E119" s="105"/>
      <c r="F119" s="105"/>
      <c r="G119" s="105"/>
      <c r="H119" s="105"/>
      <c r="I119" s="105"/>
      <c r="J119" s="106">
        <f>J1175</f>
        <v>0</v>
      </c>
      <c r="L119" s="103"/>
    </row>
    <row r="120" spans="2:12" s="1" customFormat="1" ht="21.75" customHeight="1">
      <c r="B120" s="31"/>
      <c r="L120" s="31"/>
    </row>
    <row r="121" spans="2:12" s="1" customFormat="1" ht="6.95" customHeight="1">
      <c r="B121" s="43"/>
      <c r="C121" s="44"/>
      <c r="D121" s="44"/>
      <c r="E121" s="44"/>
      <c r="F121" s="44"/>
      <c r="G121" s="44"/>
      <c r="H121" s="44"/>
      <c r="I121" s="44"/>
      <c r="J121" s="44"/>
      <c r="K121" s="44"/>
      <c r="L121" s="31"/>
    </row>
    <row r="125" spans="2:12" s="1" customFormat="1" ht="6.95" customHeight="1">
      <c r="B125" s="45"/>
      <c r="C125" s="46"/>
      <c r="D125" s="46"/>
      <c r="E125" s="46"/>
      <c r="F125" s="46"/>
      <c r="G125" s="46"/>
      <c r="H125" s="46"/>
      <c r="I125" s="46"/>
      <c r="J125" s="46"/>
      <c r="K125" s="46"/>
      <c r="L125" s="31"/>
    </row>
    <row r="126" spans="2:12" s="1" customFormat="1" ht="24.95" customHeight="1">
      <c r="B126" s="31"/>
      <c r="C126" s="20" t="s">
        <v>113</v>
      </c>
      <c r="L126" s="31"/>
    </row>
    <row r="127" spans="2:12" s="1" customFormat="1" ht="6.95" customHeight="1">
      <c r="B127" s="31"/>
      <c r="L127" s="31"/>
    </row>
    <row r="128" spans="2:12" s="1" customFormat="1" ht="12" customHeight="1">
      <c r="B128" s="31"/>
      <c r="C128" s="26" t="s">
        <v>16</v>
      </c>
      <c r="L128" s="31"/>
    </row>
    <row r="129" spans="2:65" s="1" customFormat="1" ht="26.25" customHeight="1">
      <c r="B129" s="31"/>
      <c r="E129" s="231" t="str">
        <f>E7</f>
        <v>22019B - č.p. 37 - Doubravice - Oprava obvodového pláště  budova Obecního úřadu)</v>
      </c>
      <c r="F129" s="232"/>
      <c r="G129" s="232"/>
      <c r="H129" s="232"/>
      <c r="L129" s="31"/>
    </row>
    <row r="130" spans="2:65" s="1" customFormat="1" ht="12" customHeight="1">
      <c r="B130" s="31"/>
      <c r="C130" s="26" t="s">
        <v>99</v>
      </c>
      <c r="L130" s="31"/>
    </row>
    <row r="131" spans="2:65" s="1" customFormat="1" ht="16.5" customHeight="1">
      <c r="B131" s="31"/>
      <c r="E131" s="212" t="str">
        <f>E9</f>
        <v>22019A-01 - 22019A-01 - D.1.1 - Stavební část</v>
      </c>
      <c r="F131" s="233"/>
      <c r="G131" s="233"/>
      <c r="H131" s="233"/>
      <c r="L131" s="31"/>
    </row>
    <row r="132" spans="2:65" s="1" customFormat="1" ht="6.95" customHeight="1">
      <c r="B132" s="31"/>
      <c r="L132" s="31"/>
    </row>
    <row r="133" spans="2:65" s="1" customFormat="1" ht="12" customHeight="1">
      <c r="B133" s="31"/>
      <c r="C133" s="26" t="s">
        <v>20</v>
      </c>
      <c r="F133" s="24" t="str">
        <f>F12</f>
        <v>Doubravice</v>
      </c>
      <c r="I133" s="26" t="s">
        <v>22</v>
      </c>
      <c r="J133" s="51" t="str">
        <f>IF(J12="","",J12)</f>
        <v>8. 7. 2026</v>
      </c>
      <c r="L133" s="31"/>
    </row>
    <row r="134" spans="2:65" s="1" customFormat="1" ht="6.95" customHeight="1">
      <c r="B134" s="31"/>
      <c r="L134" s="31"/>
    </row>
    <row r="135" spans="2:65" s="1" customFormat="1" ht="25.7" customHeight="1">
      <c r="B135" s="31"/>
      <c r="C135" s="26" t="s">
        <v>24</v>
      </c>
      <c r="F135" s="24" t="str">
        <f>E15</f>
        <v>Obec Hrubá Skála</v>
      </c>
      <c r="I135" s="26" t="s">
        <v>32</v>
      </c>
      <c r="J135" s="29" t="str">
        <f>E21</f>
        <v>PROFES PROJEKT spol. s r.o.</v>
      </c>
      <c r="L135" s="31"/>
    </row>
    <row r="136" spans="2:65" s="1" customFormat="1" ht="15.2" customHeight="1">
      <c r="B136" s="31"/>
      <c r="C136" s="26" t="s">
        <v>30</v>
      </c>
      <c r="F136" s="24" t="str">
        <f>IF(E18="","",E18)</f>
        <v>Vyplň údaj</v>
      </c>
      <c r="I136" s="26" t="s">
        <v>37</v>
      </c>
      <c r="J136" s="29" t="str">
        <f>E24</f>
        <v xml:space="preserve"> </v>
      </c>
      <c r="L136" s="31"/>
    </row>
    <row r="137" spans="2:65" s="1" customFormat="1" ht="10.35" customHeight="1">
      <c r="B137" s="31"/>
      <c r="L137" s="31"/>
    </row>
    <row r="138" spans="2:65" s="10" customFormat="1" ht="29.25" customHeight="1">
      <c r="B138" s="111"/>
      <c r="C138" s="112" t="s">
        <v>114</v>
      </c>
      <c r="D138" s="113" t="s">
        <v>66</v>
      </c>
      <c r="E138" s="113" t="s">
        <v>62</v>
      </c>
      <c r="F138" s="113" t="s">
        <v>63</v>
      </c>
      <c r="G138" s="113" t="s">
        <v>115</v>
      </c>
      <c r="H138" s="113" t="s">
        <v>116</v>
      </c>
      <c r="I138" s="113" t="s">
        <v>117</v>
      </c>
      <c r="J138" s="114" t="s">
        <v>103</v>
      </c>
      <c r="K138" s="115" t="s">
        <v>118</v>
      </c>
      <c r="L138" s="111"/>
      <c r="M138" s="58" t="s">
        <v>1</v>
      </c>
      <c r="N138" s="59" t="s">
        <v>45</v>
      </c>
      <c r="O138" s="59" t="s">
        <v>119</v>
      </c>
      <c r="P138" s="59" t="s">
        <v>120</v>
      </c>
      <c r="Q138" s="59" t="s">
        <v>121</v>
      </c>
      <c r="R138" s="59" t="s">
        <v>122</v>
      </c>
      <c r="S138" s="59" t="s">
        <v>123</v>
      </c>
      <c r="T138" s="60" t="s">
        <v>124</v>
      </c>
    </row>
    <row r="139" spans="2:65" s="1" customFormat="1" ht="22.9" customHeight="1">
      <c r="B139" s="31"/>
      <c r="C139" s="63" t="s">
        <v>125</v>
      </c>
      <c r="J139" s="116">
        <f>BK139</f>
        <v>0</v>
      </c>
      <c r="L139" s="31"/>
      <c r="M139" s="61"/>
      <c r="N139" s="52"/>
      <c r="O139" s="52"/>
      <c r="P139" s="117">
        <f>P140+P599+P1173+P1175</f>
        <v>0</v>
      </c>
      <c r="Q139" s="52"/>
      <c r="R139" s="117">
        <f>R140+R599+R1173+R1175</f>
        <v>493.03813291999995</v>
      </c>
      <c r="S139" s="52"/>
      <c r="T139" s="118">
        <f>T140+T599+T1173+T1175</f>
        <v>27.508579999999998</v>
      </c>
      <c r="AT139" s="16" t="s">
        <v>80</v>
      </c>
      <c r="AU139" s="16" t="s">
        <v>105</v>
      </c>
      <c r="BK139" s="119">
        <f>BK140+BK599+BK1173+BK1175</f>
        <v>0</v>
      </c>
    </row>
    <row r="140" spans="2:65" s="11" customFormat="1" ht="25.9" customHeight="1">
      <c r="B140" s="120"/>
      <c r="D140" s="121" t="s">
        <v>80</v>
      </c>
      <c r="E140" s="122" t="s">
        <v>218</v>
      </c>
      <c r="F140" s="122" t="s">
        <v>219</v>
      </c>
      <c r="I140" s="123"/>
      <c r="J140" s="124">
        <f>BK140</f>
        <v>0</v>
      </c>
      <c r="L140" s="120"/>
      <c r="M140" s="125"/>
      <c r="P140" s="126">
        <f>P141+P223+P244+P251+P398+P414+P484+P517+P521</f>
        <v>0</v>
      </c>
      <c r="R140" s="126">
        <f>R141+R223+R244+R251+R398+R414+R484+R517+R521</f>
        <v>442.06440099999998</v>
      </c>
      <c r="T140" s="127">
        <f>T141+T223+T244+T251+T398+T414+T484+T517+T521</f>
        <v>13.767999999999999</v>
      </c>
      <c r="AR140" s="121" t="s">
        <v>89</v>
      </c>
      <c r="AT140" s="128" t="s">
        <v>80</v>
      </c>
      <c r="AU140" s="128" t="s">
        <v>81</v>
      </c>
      <c r="AY140" s="121" t="s">
        <v>129</v>
      </c>
      <c r="BK140" s="129">
        <f>BK141+BK223+BK244+BK251+BK398+BK414+BK484+BK517+BK521</f>
        <v>0</v>
      </c>
    </row>
    <row r="141" spans="2:65" s="11" customFormat="1" ht="22.9" customHeight="1">
      <c r="B141" s="120"/>
      <c r="D141" s="121" t="s">
        <v>80</v>
      </c>
      <c r="E141" s="150" t="s">
        <v>89</v>
      </c>
      <c r="F141" s="150" t="s">
        <v>220</v>
      </c>
      <c r="I141" s="123"/>
      <c r="J141" s="151">
        <f>BK141</f>
        <v>0</v>
      </c>
      <c r="L141" s="120"/>
      <c r="M141" s="125"/>
      <c r="P141" s="126">
        <f>SUM(P142:P222)</f>
        <v>0</v>
      </c>
      <c r="R141" s="126">
        <f>SUM(R142:R222)</f>
        <v>426.00716</v>
      </c>
      <c r="T141" s="127">
        <f>SUM(T142:T222)</f>
        <v>3.52</v>
      </c>
      <c r="AR141" s="121" t="s">
        <v>89</v>
      </c>
      <c r="AT141" s="128" t="s">
        <v>80</v>
      </c>
      <c r="AU141" s="128" t="s">
        <v>89</v>
      </c>
      <c r="AY141" s="121" t="s">
        <v>129</v>
      </c>
      <c r="BK141" s="129">
        <f>SUM(BK142:BK222)</f>
        <v>0</v>
      </c>
    </row>
    <row r="142" spans="2:65" s="1" customFormat="1" ht="33" customHeight="1">
      <c r="B142" s="31"/>
      <c r="C142" s="130" t="s">
        <v>89</v>
      </c>
      <c r="D142" s="130" t="s">
        <v>130</v>
      </c>
      <c r="E142" s="131" t="s">
        <v>221</v>
      </c>
      <c r="F142" s="132" t="s">
        <v>222</v>
      </c>
      <c r="G142" s="133" t="s">
        <v>223</v>
      </c>
      <c r="H142" s="134">
        <v>2</v>
      </c>
      <c r="I142" s="135"/>
      <c r="J142" s="136">
        <f>ROUND(I142*H142,2)</f>
        <v>0</v>
      </c>
      <c r="K142" s="137"/>
      <c r="L142" s="31"/>
      <c r="M142" s="138" t="s">
        <v>1</v>
      </c>
      <c r="N142" s="139" t="s">
        <v>46</v>
      </c>
      <c r="P142" s="140">
        <f>O142*H142</f>
        <v>0</v>
      </c>
      <c r="Q142" s="140">
        <v>0</v>
      </c>
      <c r="R142" s="140">
        <f>Q142*H142</f>
        <v>0</v>
      </c>
      <c r="S142" s="140">
        <v>0</v>
      </c>
      <c r="T142" s="141">
        <f>S142*H142</f>
        <v>0</v>
      </c>
      <c r="AR142" s="142" t="s">
        <v>128</v>
      </c>
      <c r="AT142" s="142" t="s">
        <v>130</v>
      </c>
      <c r="AU142" s="142" t="s">
        <v>91</v>
      </c>
      <c r="AY142" s="16" t="s">
        <v>129</v>
      </c>
      <c r="BE142" s="143">
        <f>IF(N142="základní",J142,0)</f>
        <v>0</v>
      </c>
      <c r="BF142" s="143">
        <f>IF(N142="snížená",J142,0)</f>
        <v>0</v>
      </c>
      <c r="BG142" s="143">
        <f>IF(N142="zákl. přenesená",J142,0)</f>
        <v>0</v>
      </c>
      <c r="BH142" s="143">
        <f>IF(N142="sníž. přenesená",J142,0)</f>
        <v>0</v>
      </c>
      <c r="BI142" s="143">
        <f>IF(N142="nulová",J142,0)</f>
        <v>0</v>
      </c>
      <c r="BJ142" s="16" t="s">
        <v>89</v>
      </c>
      <c r="BK142" s="143">
        <f>ROUND(I142*H142,2)</f>
        <v>0</v>
      </c>
      <c r="BL142" s="16" t="s">
        <v>128</v>
      </c>
      <c r="BM142" s="142" t="s">
        <v>224</v>
      </c>
    </row>
    <row r="143" spans="2:65" s="1" customFormat="1" ht="29.25">
      <c r="B143" s="31"/>
      <c r="D143" s="144" t="s">
        <v>136</v>
      </c>
      <c r="F143" s="145" t="s">
        <v>225</v>
      </c>
      <c r="I143" s="146"/>
      <c r="L143" s="31"/>
      <c r="M143" s="147"/>
      <c r="T143" s="55"/>
      <c r="AT143" s="16" t="s">
        <v>136</v>
      </c>
      <c r="AU143" s="16" t="s">
        <v>91</v>
      </c>
    </row>
    <row r="144" spans="2:65" s="1" customFormat="1" ht="11.25">
      <c r="B144" s="31"/>
      <c r="D144" s="148" t="s">
        <v>137</v>
      </c>
      <c r="F144" s="149" t="s">
        <v>226</v>
      </c>
      <c r="I144" s="146"/>
      <c r="L144" s="31"/>
      <c r="M144" s="147"/>
      <c r="T144" s="55"/>
      <c r="AT144" s="16" t="s">
        <v>137</v>
      </c>
      <c r="AU144" s="16" t="s">
        <v>91</v>
      </c>
    </row>
    <row r="145" spans="2:65" s="1" customFormat="1" ht="24.2" customHeight="1">
      <c r="B145" s="31"/>
      <c r="C145" s="130" t="s">
        <v>91</v>
      </c>
      <c r="D145" s="130" t="s">
        <v>130</v>
      </c>
      <c r="E145" s="131" t="s">
        <v>227</v>
      </c>
      <c r="F145" s="132" t="s">
        <v>228</v>
      </c>
      <c r="G145" s="133" t="s">
        <v>223</v>
      </c>
      <c r="H145" s="134">
        <v>16</v>
      </c>
      <c r="I145" s="135"/>
      <c r="J145" s="136">
        <f>ROUND(I145*H145,2)</f>
        <v>0</v>
      </c>
      <c r="K145" s="137"/>
      <c r="L145" s="31"/>
      <c r="M145" s="138" t="s">
        <v>1</v>
      </c>
      <c r="N145" s="139" t="s">
        <v>46</v>
      </c>
      <c r="P145" s="140">
        <f>O145*H145</f>
        <v>0</v>
      </c>
      <c r="Q145" s="140">
        <v>0</v>
      </c>
      <c r="R145" s="140">
        <f>Q145*H145</f>
        <v>0</v>
      </c>
      <c r="S145" s="140">
        <v>0.22</v>
      </c>
      <c r="T145" s="141">
        <f>S145*H145</f>
        <v>3.52</v>
      </c>
      <c r="AR145" s="142" t="s">
        <v>128</v>
      </c>
      <c r="AT145" s="142" t="s">
        <v>130</v>
      </c>
      <c r="AU145" s="142" t="s">
        <v>91</v>
      </c>
      <c r="AY145" s="16" t="s">
        <v>129</v>
      </c>
      <c r="BE145" s="143">
        <f>IF(N145="základní",J145,0)</f>
        <v>0</v>
      </c>
      <c r="BF145" s="143">
        <f>IF(N145="snížená",J145,0)</f>
        <v>0</v>
      </c>
      <c r="BG145" s="143">
        <f>IF(N145="zákl. přenesená",J145,0)</f>
        <v>0</v>
      </c>
      <c r="BH145" s="143">
        <f>IF(N145="sníž. přenesená",J145,0)</f>
        <v>0</v>
      </c>
      <c r="BI145" s="143">
        <f>IF(N145="nulová",J145,0)</f>
        <v>0</v>
      </c>
      <c r="BJ145" s="16" t="s">
        <v>89</v>
      </c>
      <c r="BK145" s="143">
        <f>ROUND(I145*H145,2)</f>
        <v>0</v>
      </c>
      <c r="BL145" s="16" t="s">
        <v>128</v>
      </c>
      <c r="BM145" s="142" t="s">
        <v>229</v>
      </c>
    </row>
    <row r="146" spans="2:65" s="1" customFormat="1" ht="29.25">
      <c r="B146" s="31"/>
      <c r="D146" s="144" t="s">
        <v>136</v>
      </c>
      <c r="F146" s="145" t="s">
        <v>230</v>
      </c>
      <c r="I146" s="146"/>
      <c r="L146" s="31"/>
      <c r="M146" s="147"/>
      <c r="T146" s="55"/>
      <c r="AT146" s="16" t="s">
        <v>136</v>
      </c>
      <c r="AU146" s="16" t="s">
        <v>91</v>
      </c>
    </row>
    <row r="147" spans="2:65" s="1" customFormat="1" ht="11.25">
      <c r="B147" s="31"/>
      <c r="D147" s="148" t="s">
        <v>137</v>
      </c>
      <c r="F147" s="149" t="s">
        <v>231</v>
      </c>
      <c r="I147" s="146"/>
      <c r="L147" s="31"/>
      <c r="M147" s="147"/>
      <c r="T147" s="55"/>
      <c r="AT147" s="16" t="s">
        <v>137</v>
      </c>
      <c r="AU147" s="16" t="s">
        <v>91</v>
      </c>
    </row>
    <row r="148" spans="2:65" s="1" customFormat="1" ht="37.9" customHeight="1">
      <c r="B148" s="31"/>
      <c r="C148" s="130" t="s">
        <v>153</v>
      </c>
      <c r="D148" s="130" t="s">
        <v>130</v>
      </c>
      <c r="E148" s="131" t="s">
        <v>232</v>
      </c>
      <c r="F148" s="132" t="s">
        <v>233</v>
      </c>
      <c r="G148" s="133" t="s">
        <v>234</v>
      </c>
      <c r="H148" s="134">
        <v>6</v>
      </c>
      <c r="I148" s="135"/>
      <c r="J148" s="136">
        <f>ROUND(I148*H148,2)</f>
        <v>0</v>
      </c>
      <c r="K148" s="137"/>
      <c r="L148" s="31"/>
      <c r="M148" s="138" t="s">
        <v>1</v>
      </c>
      <c r="N148" s="139" t="s">
        <v>46</v>
      </c>
      <c r="P148" s="140">
        <f>O148*H148</f>
        <v>0</v>
      </c>
      <c r="Q148" s="140">
        <v>0</v>
      </c>
      <c r="R148" s="140">
        <f>Q148*H148</f>
        <v>0</v>
      </c>
      <c r="S148" s="140">
        <v>0</v>
      </c>
      <c r="T148" s="141">
        <f>S148*H148</f>
        <v>0</v>
      </c>
      <c r="AR148" s="142" t="s">
        <v>128</v>
      </c>
      <c r="AT148" s="142" t="s">
        <v>130</v>
      </c>
      <c r="AU148" s="142" t="s">
        <v>91</v>
      </c>
      <c r="AY148" s="16" t="s">
        <v>129</v>
      </c>
      <c r="BE148" s="143">
        <f>IF(N148="základní",J148,0)</f>
        <v>0</v>
      </c>
      <c r="BF148" s="143">
        <f>IF(N148="snížená",J148,0)</f>
        <v>0</v>
      </c>
      <c r="BG148" s="143">
        <f>IF(N148="zákl. přenesená",J148,0)</f>
        <v>0</v>
      </c>
      <c r="BH148" s="143">
        <f>IF(N148="sníž. přenesená",J148,0)</f>
        <v>0</v>
      </c>
      <c r="BI148" s="143">
        <f>IF(N148="nulová",J148,0)</f>
        <v>0</v>
      </c>
      <c r="BJ148" s="16" t="s">
        <v>89</v>
      </c>
      <c r="BK148" s="143">
        <f>ROUND(I148*H148,2)</f>
        <v>0</v>
      </c>
      <c r="BL148" s="16" t="s">
        <v>128</v>
      </c>
      <c r="BM148" s="142" t="s">
        <v>235</v>
      </c>
    </row>
    <row r="149" spans="2:65" s="1" customFormat="1" ht="19.5">
      <c r="B149" s="31"/>
      <c r="D149" s="144" t="s">
        <v>136</v>
      </c>
      <c r="F149" s="145" t="s">
        <v>236</v>
      </c>
      <c r="I149" s="146"/>
      <c r="L149" s="31"/>
      <c r="M149" s="147"/>
      <c r="T149" s="55"/>
      <c r="AT149" s="16" t="s">
        <v>136</v>
      </c>
      <c r="AU149" s="16" t="s">
        <v>91</v>
      </c>
    </row>
    <row r="150" spans="2:65" s="1" customFormat="1" ht="11.25">
      <c r="B150" s="31"/>
      <c r="D150" s="148" t="s">
        <v>137</v>
      </c>
      <c r="F150" s="149" t="s">
        <v>237</v>
      </c>
      <c r="I150" s="146"/>
      <c r="L150" s="31"/>
      <c r="M150" s="147"/>
      <c r="T150" s="55"/>
      <c r="AT150" s="16" t="s">
        <v>137</v>
      </c>
      <c r="AU150" s="16" t="s">
        <v>91</v>
      </c>
    </row>
    <row r="151" spans="2:65" s="12" customFormat="1" ht="11.25">
      <c r="B151" s="152"/>
      <c r="D151" s="144" t="s">
        <v>177</v>
      </c>
      <c r="E151" s="153" t="s">
        <v>1</v>
      </c>
      <c r="F151" s="154" t="s">
        <v>238</v>
      </c>
      <c r="H151" s="155">
        <v>6</v>
      </c>
      <c r="I151" s="156"/>
      <c r="L151" s="152"/>
      <c r="M151" s="157"/>
      <c r="T151" s="158"/>
      <c r="AT151" s="153" t="s">
        <v>177</v>
      </c>
      <c r="AU151" s="153" t="s">
        <v>91</v>
      </c>
      <c r="AV151" s="12" t="s">
        <v>91</v>
      </c>
      <c r="AW151" s="12" t="s">
        <v>36</v>
      </c>
      <c r="AX151" s="12" t="s">
        <v>81</v>
      </c>
      <c r="AY151" s="153" t="s">
        <v>129</v>
      </c>
    </row>
    <row r="152" spans="2:65" s="13" customFormat="1" ht="11.25">
      <c r="B152" s="159"/>
      <c r="D152" s="144" t="s">
        <v>177</v>
      </c>
      <c r="E152" s="160" t="s">
        <v>1</v>
      </c>
      <c r="F152" s="161" t="s">
        <v>178</v>
      </c>
      <c r="H152" s="162">
        <v>6</v>
      </c>
      <c r="I152" s="163"/>
      <c r="L152" s="159"/>
      <c r="M152" s="164"/>
      <c r="T152" s="165"/>
      <c r="AT152" s="160" t="s">
        <v>177</v>
      </c>
      <c r="AU152" s="160" t="s">
        <v>91</v>
      </c>
      <c r="AV152" s="13" t="s">
        <v>153</v>
      </c>
      <c r="AW152" s="13" t="s">
        <v>36</v>
      </c>
      <c r="AX152" s="13" t="s">
        <v>89</v>
      </c>
      <c r="AY152" s="160" t="s">
        <v>129</v>
      </c>
    </row>
    <row r="153" spans="2:65" s="1" customFormat="1" ht="37.9" customHeight="1">
      <c r="B153" s="31"/>
      <c r="C153" s="130" t="s">
        <v>128</v>
      </c>
      <c r="D153" s="130" t="s">
        <v>130</v>
      </c>
      <c r="E153" s="131" t="s">
        <v>239</v>
      </c>
      <c r="F153" s="132" t="s">
        <v>240</v>
      </c>
      <c r="G153" s="133" t="s">
        <v>234</v>
      </c>
      <c r="H153" s="134">
        <v>221.58</v>
      </c>
      <c r="I153" s="135"/>
      <c r="J153" s="136">
        <f>ROUND(I153*H153,2)</f>
        <v>0</v>
      </c>
      <c r="K153" s="137"/>
      <c r="L153" s="31"/>
      <c r="M153" s="138" t="s">
        <v>1</v>
      </c>
      <c r="N153" s="139" t="s">
        <v>46</v>
      </c>
      <c r="P153" s="140">
        <f>O153*H153</f>
        <v>0</v>
      </c>
      <c r="Q153" s="140">
        <v>0</v>
      </c>
      <c r="R153" s="140">
        <f>Q153*H153</f>
        <v>0</v>
      </c>
      <c r="S153" s="140">
        <v>0</v>
      </c>
      <c r="T153" s="141">
        <f>S153*H153</f>
        <v>0</v>
      </c>
      <c r="AR153" s="142" t="s">
        <v>128</v>
      </c>
      <c r="AT153" s="142" t="s">
        <v>130</v>
      </c>
      <c r="AU153" s="142" t="s">
        <v>91</v>
      </c>
      <c r="AY153" s="16" t="s">
        <v>129</v>
      </c>
      <c r="BE153" s="143">
        <f>IF(N153="základní",J153,0)</f>
        <v>0</v>
      </c>
      <c r="BF153" s="143">
        <f>IF(N153="snížená",J153,0)</f>
        <v>0</v>
      </c>
      <c r="BG153" s="143">
        <f>IF(N153="zákl. přenesená",J153,0)</f>
        <v>0</v>
      </c>
      <c r="BH153" s="143">
        <f>IF(N153="sníž. přenesená",J153,0)</f>
        <v>0</v>
      </c>
      <c r="BI153" s="143">
        <f>IF(N153="nulová",J153,0)</f>
        <v>0</v>
      </c>
      <c r="BJ153" s="16" t="s">
        <v>89</v>
      </c>
      <c r="BK153" s="143">
        <f>ROUND(I153*H153,2)</f>
        <v>0</v>
      </c>
      <c r="BL153" s="16" t="s">
        <v>128</v>
      </c>
      <c r="BM153" s="142" t="s">
        <v>241</v>
      </c>
    </row>
    <row r="154" spans="2:65" s="1" customFormat="1" ht="29.25">
      <c r="B154" s="31"/>
      <c r="D154" s="144" t="s">
        <v>136</v>
      </c>
      <c r="F154" s="145" t="s">
        <v>242</v>
      </c>
      <c r="I154" s="146"/>
      <c r="L154" s="31"/>
      <c r="M154" s="147"/>
      <c r="T154" s="55"/>
      <c r="AT154" s="16" t="s">
        <v>136</v>
      </c>
      <c r="AU154" s="16" t="s">
        <v>91</v>
      </c>
    </row>
    <row r="155" spans="2:65" s="1" customFormat="1" ht="11.25">
      <c r="B155" s="31"/>
      <c r="D155" s="148" t="s">
        <v>137</v>
      </c>
      <c r="F155" s="149" t="s">
        <v>243</v>
      </c>
      <c r="I155" s="146"/>
      <c r="L155" s="31"/>
      <c r="M155" s="147"/>
      <c r="T155" s="55"/>
      <c r="AT155" s="16" t="s">
        <v>137</v>
      </c>
      <c r="AU155" s="16" t="s">
        <v>91</v>
      </c>
    </row>
    <row r="156" spans="2:65" s="12" customFormat="1" ht="11.25">
      <c r="B156" s="152"/>
      <c r="D156" s="144" t="s">
        <v>177</v>
      </c>
      <c r="E156" s="153" t="s">
        <v>1</v>
      </c>
      <c r="F156" s="154" t="s">
        <v>244</v>
      </c>
      <c r="H156" s="155">
        <v>213</v>
      </c>
      <c r="I156" s="156"/>
      <c r="L156" s="152"/>
      <c r="M156" s="157"/>
      <c r="T156" s="158"/>
      <c r="AT156" s="153" t="s">
        <v>177</v>
      </c>
      <c r="AU156" s="153" t="s">
        <v>91</v>
      </c>
      <c r="AV156" s="12" t="s">
        <v>91</v>
      </c>
      <c r="AW156" s="12" t="s">
        <v>36</v>
      </c>
      <c r="AX156" s="12" t="s">
        <v>81</v>
      </c>
      <c r="AY156" s="153" t="s">
        <v>129</v>
      </c>
    </row>
    <row r="157" spans="2:65" s="13" customFormat="1" ht="11.25">
      <c r="B157" s="159"/>
      <c r="D157" s="144" t="s">
        <v>177</v>
      </c>
      <c r="E157" s="160" t="s">
        <v>1</v>
      </c>
      <c r="F157" s="161" t="s">
        <v>245</v>
      </c>
      <c r="H157" s="162">
        <v>213</v>
      </c>
      <c r="I157" s="163"/>
      <c r="L157" s="159"/>
      <c r="M157" s="164"/>
      <c r="T157" s="165"/>
      <c r="AT157" s="160" t="s">
        <v>177</v>
      </c>
      <c r="AU157" s="160" t="s">
        <v>91</v>
      </c>
      <c r="AV157" s="13" t="s">
        <v>153</v>
      </c>
      <c r="AW157" s="13" t="s">
        <v>36</v>
      </c>
      <c r="AX157" s="13" t="s">
        <v>81</v>
      </c>
      <c r="AY157" s="160" t="s">
        <v>129</v>
      </c>
    </row>
    <row r="158" spans="2:65" s="12" customFormat="1" ht="11.25">
      <c r="B158" s="152"/>
      <c r="D158" s="144" t="s">
        <v>177</v>
      </c>
      <c r="E158" s="153" t="s">
        <v>1</v>
      </c>
      <c r="F158" s="154" t="s">
        <v>246</v>
      </c>
      <c r="H158" s="155">
        <v>8.58</v>
      </c>
      <c r="I158" s="156"/>
      <c r="L158" s="152"/>
      <c r="M158" s="157"/>
      <c r="T158" s="158"/>
      <c r="AT158" s="153" t="s">
        <v>177</v>
      </c>
      <c r="AU158" s="153" t="s">
        <v>91</v>
      </c>
      <c r="AV158" s="12" t="s">
        <v>91</v>
      </c>
      <c r="AW158" s="12" t="s">
        <v>36</v>
      </c>
      <c r="AX158" s="12" t="s">
        <v>81</v>
      </c>
      <c r="AY158" s="153" t="s">
        <v>129</v>
      </c>
    </row>
    <row r="159" spans="2:65" s="13" customFormat="1" ht="11.25">
      <c r="B159" s="159"/>
      <c r="D159" s="144" t="s">
        <v>177</v>
      </c>
      <c r="E159" s="160" t="s">
        <v>1</v>
      </c>
      <c r="F159" s="161" t="s">
        <v>247</v>
      </c>
      <c r="H159" s="162">
        <v>8.58</v>
      </c>
      <c r="I159" s="163"/>
      <c r="L159" s="159"/>
      <c r="M159" s="164"/>
      <c r="T159" s="165"/>
      <c r="AT159" s="160" t="s">
        <v>177</v>
      </c>
      <c r="AU159" s="160" t="s">
        <v>91</v>
      </c>
      <c r="AV159" s="13" t="s">
        <v>153</v>
      </c>
      <c r="AW159" s="13" t="s">
        <v>36</v>
      </c>
      <c r="AX159" s="13" t="s">
        <v>81</v>
      </c>
      <c r="AY159" s="160" t="s">
        <v>129</v>
      </c>
    </row>
    <row r="160" spans="2:65" s="14" customFormat="1" ht="11.25">
      <c r="B160" s="169"/>
      <c r="D160" s="144" t="s">
        <v>177</v>
      </c>
      <c r="E160" s="170" t="s">
        <v>1</v>
      </c>
      <c r="F160" s="171" t="s">
        <v>248</v>
      </c>
      <c r="H160" s="172">
        <v>221.58</v>
      </c>
      <c r="I160" s="173"/>
      <c r="L160" s="169"/>
      <c r="M160" s="174"/>
      <c r="T160" s="175"/>
      <c r="AT160" s="170" t="s">
        <v>177</v>
      </c>
      <c r="AU160" s="170" t="s">
        <v>91</v>
      </c>
      <c r="AV160" s="14" t="s">
        <v>128</v>
      </c>
      <c r="AW160" s="14" t="s">
        <v>36</v>
      </c>
      <c r="AX160" s="14" t="s">
        <v>89</v>
      </c>
      <c r="AY160" s="170" t="s">
        <v>129</v>
      </c>
    </row>
    <row r="161" spans="2:65" s="1" customFormat="1" ht="16.5" customHeight="1">
      <c r="B161" s="31"/>
      <c r="C161" s="130" t="s">
        <v>150</v>
      </c>
      <c r="D161" s="130" t="s">
        <v>130</v>
      </c>
      <c r="E161" s="131" t="s">
        <v>249</v>
      </c>
      <c r="F161" s="132" t="s">
        <v>250</v>
      </c>
      <c r="G161" s="133" t="s">
        <v>223</v>
      </c>
      <c r="H161" s="134">
        <v>129.75</v>
      </c>
      <c r="I161" s="135"/>
      <c r="J161" s="136">
        <f>ROUND(I161*H161,2)</f>
        <v>0</v>
      </c>
      <c r="K161" s="137"/>
      <c r="L161" s="31"/>
      <c r="M161" s="138" t="s">
        <v>1</v>
      </c>
      <c r="N161" s="139" t="s">
        <v>46</v>
      </c>
      <c r="P161" s="140">
        <f>O161*H161</f>
        <v>0</v>
      </c>
      <c r="Q161" s="140">
        <v>0</v>
      </c>
      <c r="R161" s="140">
        <f>Q161*H161</f>
        <v>0</v>
      </c>
      <c r="S161" s="140">
        <v>0</v>
      </c>
      <c r="T161" s="141">
        <f>S161*H161</f>
        <v>0</v>
      </c>
      <c r="AR161" s="142" t="s">
        <v>128</v>
      </c>
      <c r="AT161" s="142" t="s">
        <v>130</v>
      </c>
      <c r="AU161" s="142" t="s">
        <v>91</v>
      </c>
      <c r="AY161" s="16" t="s">
        <v>129</v>
      </c>
      <c r="BE161" s="143">
        <f>IF(N161="základní",J161,0)</f>
        <v>0</v>
      </c>
      <c r="BF161" s="143">
        <f>IF(N161="snížená",J161,0)</f>
        <v>0</v>
      </c>
      <c r="BG161" s="143">
        <f>IF(N161="zákl. přenesená",J161,0)</f>
        <v>0</v>
      </c>
      <c r="BH161" s="143">
        <f>IF(N161="sníž. přenesená",J161,0)</f>
        <v>0</v>
      </c>
      <c r="BI161" s="143">
        <f>IF(N161="nulová",J161,0)</f>
        <v>0</v>
      </c>
      <c r="BJ161" s="16" t="s">
        <v>89</v>
      </c>
      <c r="BK161" s="143">
        <f>ROUND(I161*H161,2)</f>
        <v>0</v>
      </c>
      <c r="BL161" s="16" t="s">
        <v>128</v>
      </c>
      <c r="BM161" s="142" t="s">
        <v>251</v>
      </c>
    </row>
    <row r="162" spans="2:65" s="1" customFormat="1" ht="11.25">
      <c r="B162" s="31"/>
      <c r="D162" s="144" t="s">
        <v>136</v>
      </c>
      <c r="F162" s="145" t="s">
        <v>250</v>
      </c>
      <c r="I162" s="146"/>
      <c r="L162" s="31"/>
      <c r="M162" s="147"/>
      <c r="T162" s="55"/>
      <c r="AT162" s="16" t="s">
        <v>136</v>
      </c>
      <c r="AU162" s="16" t="s">
        <v>91</v>
      </c>
    </row>
    <row r="163" spans="2:65" s="12" customFormat="1" ht="11.25">
      <c r="B163" s="152"/>
      <c r="D163" s="144" t="s">
        <v>177</v>
      </c>
      <c r="E163" s="153" t="s">
        <v>1</v>
      </c>
      <c r="F163" s="154" t="s">
        <v>252</v>
      </c>
      <c r="H163" s="155">
        <v>129.75</v>
      </c>
      <c r="I163" s="156"/>
      <c r="L163" s="152"/>
      <c r="M163" s="157"/>
      <c r="T163" s="158"/>
      <c r="AT163" s="153" t="s">
        <v>177</v>
      </c>
      <c r="AU163" s="153" t="s">
        <v>91</v>
      </c>
      <c r="AV163" s="12" t="s">
        <v>91</v>
      </c>
      <c r="AW163" s="12" t="s">
        <v>36</v>
      </c>
      <c r="AX163" s="12" t="s">
        <v>81</v>
      </c>
      <c r="AY163" s="153" t="s">
        <v>129</v>
      </c>
    </row>
    <row r="164" spans="2:65" s="13" customFormat="1" ht="11.25">
      <c r="B164" s="159"/>
      <c r="D164" s="144" t="s">
        <v>177</v>
      </c>
      <c r="E164" s="160" t="s">
        <v>1</v>
      </c>
      <c r="F164" s="161" t="s">
        <v>245</v>
      </c>
      <c r="H164" s="162">
        <v>129.75</v>
      </c>
      <c r="I164" s="163"/>
      <c r="L164" s="159"/>
      <c r="M164" s="164"/>
      <c r="T164" s="165"/>
      <c r="AT164" s="160" t="s">
        <v>177</v>
      </c>
      <c r="AU164" s="160" t="s">
        <v>91</v>
      </c>
      <c r="AV164" s="13" t="s">
        <v>153</v>
      </c>
      <c r="AW164" s="13" t="s">
        <v>36</v>
      </c>
      <c r="AX164" s="13" t="s">
        <v>89</v>
      </c>
      <c r="AY164" s="160" t="s">
        <v>129</v>
      </c>
    </row>
    <row r="165" spans="2:65" s="1" customFormat="1" ht="37.9" customHeight="1">
      <c r="B165" s="31"/>
      <c r="C165" s="130" t="s">
        <v>166</v>
      </c>
      <c r="D165" s="130" t="s">
        <v>130</v>
      </c>
      <c r="E165" s="131" t="s">
        <v>253</v>
      </c>
      <c r="F165" s="132" t="s">
        <v>254</v>
      </c>
      <c r="G165" s="133" t="s">
        <v>234</v>
      </c>
      <c r="H165" s="134">
        <v>7.68</v>
      </c>
      <c r="I165" s="135"/>
      <c r="J165" s="136">
        <f>ROUND(I165*H165,2)</f>
        <v>0</v>
      </c>
      <c r="K165" s="137"/>
      <c r="L165" s="31"/>
      <c r="M165" s="138" t="s">
        <v>1</v>
      </c>
      <c r="N165" s="139" t="s">
        <v>46</v>
      </c>
      <c r="P165" s="140">
        <f>O165*H165</f>
        <v>0</v>
      </c>
      <c r="Q165" s="140">
        <v>0</v>
      </c>
      <c r="R165" s="140">
        <f>Q165*H165</f>
        <v>0</v>
      </c>
      <c r="S165" s="140">
        <v>0</v>
      </c>
      <c r="T165" s="141">
        <f>S165*H165</f>
        <v>0</v>
      </c>
      <c r="AR165" s="142" t="s">
        <v>128</v>
      </c>
      <c r="AT165" s="142" t="s">
        <v>130</v>
      </c>
      <c r="AU165" s="142" t="s">
        <v>91</v>
      </c>
      <c r="AY165" s="16" t="s">
        <v>129</v>
      </c>
      <c r="BE165" s="143">
        <f>IF(N165="základní",J165,0)</f>
        <v>0</v>
      </c>
      <c r="BF165" s="143">
        <f>IF(N165="snížená",J165,0)</f>
        <v>0</v>
      </c>
      <c r="BG165" s="143">
        <f>IF(N165="zákl. přenesená",J165,0)</f>
        <v>0</v>
      </c>
      <c r="BH165" s="143">
        <f>IF(N165="sníž. přenesená",J165,0)</f>
        <v>0</v>
      </c>
      <c r="BI165" s="143">
        <f>IF(N165="nulová",J165,0)</f>
        <v>0</v>
      </c>
      <c r="BJ165" s="16" t="s">
        <v>89</v>
      </c>
      <c r="BK165" s="143">
        <f>ROUND(I165*H165,2)</f>
        <v>0</v>
      </c>
      <c r="BL165" s="16" t="s">
        <v>128</v>
      </c>
      <c r="BM165" s="142" t="s">
        <v>255</v>
      </c>
    </row>
    <row r="166" spans="2:65" s="1" customFormat="1" ht="19.5">
      <c r="B166" s="31"/>
      <c r="D166" s="144" t="s">
        <v>136</v>
      </c>
      <c r="F166" s="145" t="s">
        <v>256</v>
      </c>
      <c r="I166" s="146"/>
      <c r="L166" s="31"/>
      <c r="M166" s="147"/>
      <c r="T166" s="55"/>
      <c r="AT166" s="16" t="s">
        <v>136</v>
      </c>
      <c r="AU166" s="16" t="s">
        <v>91</v>
      </c>
    </row>
    <row r="167" spans="2:65" s="1" customFormat="1" ht="11.25">
      <c r="B167" s="31"/>
      <c r="D167" s="148" t="s">
        <v>137</v>
      </c>
      <c r="F167" s="149" t="s">
        <v>257</v>
      </c>
      <c r="I167" s="146"/>
      <c r="L167" s="31"/>
      <c r="M167" s="147"/>
      <c r="T167" s="55"/>
      <c r="AT167" s="16" t="s">
        <v>137</v>
      </c>
      <c r="AU167" s="16" t="s">
        <v>91</v>
      </c>
    </row>
    <row r="168" spans="2:65" s="12" customFormat="1" ht="11.25">
      <c r="B168" s="152"/>
      <c r="D168" s="144" t="s">
        <v>177</v>
      </c>
      <c r="E168" s="153" t="s">
        <v>1</v>
      </c>
      <c r="F168" s="154" t="s">
        <v>258</v>
      </c>
      <c r="H168" s="155">
        <v>7.68</v>
      </c>
      <c r="I168" s="156"/>
      <c r="L168" s="152"/>
      <c r="M168" s="157"/>
      <c r="T168" s="158"/>
      <c r="AT168" s="153" t="s">
        <v>177</v>
      </c>
      <c r="AU168" s="153" t="s">
        <v>91</v>
      </c>
      <c r="AV168" s="12" t="s">
        <v>91</v>
      </c>
      <c r="AW168" s="12" t="s">
        <v>36</v>
      </c>
      <c r="AX168" s="12" t="s">
        <v>81</v>
      </c>
      <c r="AY168" s="153" t="s">
        <v>129</v>
      </c>
    </row>
    <row r="169" spans="2:65" s="13" customFormat="1" ht="11.25">
      <c r="B169" s="159"/>
      <c r="D169" s="144" t="s">
        <v>177</v>
      </c>
      <c r="E169" s="160" t="s">
        <v>1</v>
      </c>
      <c r="F169" s="161" t="s">
        <v>259</v>
      </c>
      <c r="H169" s="162">
        <v>7.68</v>
      </c>
      <c r="I169" s="163"/>
      <c r="L169" s="159"/>
      <c r="M169" s="164"/>
      <c r="T169" s="165"/>
      <c r="AT169" s="160" t="s">
        <v>177</v>
      </c>
      <c r="AU169" s="160" t="s">
        <v>91</v>
      </c>
      <c r="AV169" s="13" t="s">
        <v>153</v>
      </c>
      <c r="AW169" s="13" t="s">
        <v>36</v>
      </c>
      <c r="AX169" s="13" t="s">
        <v>89</v>
      </c>
      <c r="AY169" s="160" t="s">
        <v>129</v>
      </c>
    </row>
    <row r="170" spans="2:65" s="1" customFormat="1" ht="24.2" customHeight="1">
      <c r="B170" s="31"/>
      <c r="C170" s="130" t="s">
        <v>171</v>
      </c>
      <c r="D170" s="130" t="s">
        <v>130</v>
      </c>
      <c r="E170" s="131" t="s">
        <v>260</v>
      </c>
      <c r="F170" s="132" t="s">
        <v>261</v>
      </c>
      <c r="G170" s="133" t="s">
        <v>234</v>
      </c>
      <c r="H170" s="134">
        <v>9</v>
      </c>
      <c r="I170" s="135"/>
      <c r="J170" s="136">
        <f>ROUND(I170*H170,2)</f>
        <v>0</v>
      </c>
      <c r="K170" s="137"/>
      <c r="L170" s="31"/>
      <c r="M170" s="138" t="s">
        <v>1</v>
      </c>
      <c r="N170" s="139" t="s">
        <v>46</v>
      </c>
      <c r="P170" s="140">
        <f>O170*H170</f>
        <v>0</v>
      </c>
      <c r="Q170" s="140">
        <v>0</v>
      </c>
      <c r="R170" s="140">
        <f>Q170*H170</f>
        <v>0</v>
      </c>
      <c r="S170" s="140">
        <v>0</v>
      </c>
      <c r="T170" s="141">
        <f>S170*H170</f>
        <v>0</v>
      </c>
      <c r="AR170" s="142" t="s">
        <v>128</v>
      </c>
      <c r="AT170" s="142" t="s">
        <v>130</v>
      </c>
      <c r="AU170" s="142" t="s">
        <v>91</v>
      </c>
      <c r="AY170" s="16" t="s">
        <v>129</v>
      </c>
      <c r="BE170" s="143">
        <f>IF(N170="základní",J170,0)</f>
        <v>0</v>
      </c>
      <c r="BF170" s="143">
        <f>IF(N170="snížená",J170,0)</f>
        <v>0</v>
      </c>
      <c r="BG170" s="143">
        <f>IF(N170="zákl. přenesená",J170,0)</f>
        <v>0</v>
      </c>
      <c r="BH170" s="143">
        <f>IF(N170="sníž. přenesená",J170,0)</f>
        <v>0</v>
      </c>
      <c r="BI170" s="143">
        <f>IF(N170="nulová",J170,0)</f>
        <v>0</v>
      </c>
      <c r="BJ170" s="16" t="s">
        <v>89</v>
      </c>
      <c r="BK170" s="143">
        <f>ROUND(I170*H170,2)</f>
        <v>0</v>
      </c>
      <c r="BL170" s="16" t="s">
        <v>128</v>
      </c>
      <c r="BM170" s="142" t="s">
        <v>262</v>
      </c>
    </row>
    <row r="171" spans="2:65" s="1" customFormat="1" ht="29.25">
      <c r="B171" s="31"/>
      <c r="D171" s="144" t="s">
        <v>136</v>
      </c>
      <c r="F171" s="145" t="s">
        <v>263</v>
      </c>
      <c r="I171" s="146"/>
      <c r="L171" s="31"/>
      <c r="M171" s="147"/>
      <c r="T171" s="55"/>
      <c r="AT171" s="16" t="s">
        <v>136</v>
      </c>
      <c r="AU171" s="16" t="s">
        <v>91</v>
      </c>
    </row>
    <row r="172" spans="2:65" s="1" customFormat="1" ht="11.25">
      <c r="B172" s="31"/>
      <c r="D172" s="148" t="s">
        <v>137</v>
      </c>
      <c r="F172" s="149" t="s">
        <v>264</v>
      </c>
      <c r="I172" s="146"/>
      <c r="L172" s="31"/>
      <c r="M172" s="147"/>
      <c r="T172" s="55"/>
      <c r="AT172" s="16" t="s">
        <v>137</v>
      </c>
      <c r="AU172" s="16" t="s">
        <v>91</v>
      </c>
    </row>
    <row r="173" spans="2:65" s="1" customFormat="1" ht="37.9" customHeight="1">
      <c r="B173" s="31"/>
      <c r="C173" s="130" t="s">
        <v>181</v>
      </c>
      <c r="D173" s="130" t="s">
        <v>130</v>
      </c>
      <c r="E173" s="131" t="s">
        <v>265</v>
      </c>
      <c r="F173" s="132" t="s">
        <v>266</v>
      </c>
      <c r="G173" s="133" t="s">
        <v>234</v>
      </c>
      <c r="H173" s="134">
        <v>213</v>
      </c>
      <c r="I173" s="135"/>
      <c r="J173" s="136">
        <f>ROUND(I173*H173,2)</f>
        <v>0</v>
      </c>
      <c r="K173" s="137"/>
      <c r="L173" s="31"/>
      <c r="M173" s="138" t="s">
        <v>1</v>
      </c>
      <c r="N173" s="139" t="s">
        <v>46</v>
      </c>
      <c r="P173" s="140">
        <f>O173*H173</f>
        <v>0</v>
      </c>
      <c r="Q173" s="140">
        <v>0</v>
      </c>
      <c r="R173" s="140">
        <f>Q173*H173</f>
        <v>0</v>
      </c>
      <c r="S173" s="140">
        <v>0</v>
      </c>
      <c r="T173" s="141">
        <f>S173*H173</f>
        <v>0</v>
      </c>
      <c r="AR173" s="142" t="s">
        <v>128</v>
      </c>
      <c r="AT173" s="142" t="s">
        <v>130</v>
      </c>
      <c r="AU173" s="142" t="s">
        <v>91</v>
      </c>
      <c r="AY173" s="16" t="s">
        <v>129</v>
      </c>
      <c r="BE173" s="143">
        <f>IF(N173="základní",J173,0)</f>
        <v>0</v>
      </c>
      <c r="BF173" s="143">
        <f>IF(N173="snížená",J173,0)</f>
        <v>0</v>
      </c>
      <c r="BG173" s="143">
        <f>IF(N173="zákl. přenesená",J173,0)</f>
        <v>0</v>
      </c>
      <c r="BH173" s="143">
        <f>IF(N173="sníž. přenesená",J173,0)</f>
        <v>0</v>
      </c>
      <c r="BI173" s="143">
        <f>IF(N173="nulová",J173,0)</f>
        <v>0</v>
      </c>
      <c r="BJ173" s="16" t="s">
        <v>89</v>
      </c>
      <c r="BK173" s="143">
        <f>ROUND(I173*H173,2)</f>
        <v>0</v>
      </c>
      <c r="BL173" s="16" t="s">
        <v>128</v>
      </c>
      <c r="BM173" s="142" t="s">
        <v>267</v>
      </c>
    </row>
    <row r="174" spans="2:65" s="1" customFormat="1" ht="39">
      <c r="B174" s="31"/>
      <c r="D174" s="144" t="s">
        <v>136</v>
      </c>
      <c r="F174" s="145" t="s">
        <v>268</v>
      </c>
      <c r="I174" s="146"/>
      <c r="L174" s="31"/>
      <c r="M174" s="147"/>
      <c r="T174" s="55"/>
      <c r="AT174" s="16" t="s">
        <v>136</v>
      </c>
      <c r="AU174" s="16" t="s">
        <v>91</v>
      </c>
    </row>
    <row r="175" spans="2:65" s="1" customFormat="1" ht="11.25">
      <c r="B175" s="31"/>
      <c r="D175" s="148" t="s">
        <v>137</v>
      </c>
      <c r="F175" s="149" t="s">
        <v>269</v>
      </c>
      <c r="I175" s="146"/>
      <c r="L175" s="31"/>
      <c r="M175" s="147"/>
      <c r="T175" s="55"/>
      <c r="AT175" s="16" t="s">
        <v>137</v>
      </c>
      <c r="AU175" s="16" t="s">
        <v>91</v>
      </c>
    </row>
    <row r="176" spans="2:65" s="12" customFormat="1" ht="11.25">
      <c r="B176" s="152"/>
      <c r="D176" s="144" t="s">
        <v>177</v>
      </c>
      <c r="E176" s="153" t="s">
        <v>1</v>
      </c>
      <c r="F176" s="154" t="s">
        <v>244</v>
      </c>
      <c r="H176" s="155">
        <v>213</v>
      </c>
      <c r="I176" s="156"/>
      <c r="L176" s="152"/>
      <c r="M176" s="157"/>
      <c r="T176" s="158"/>
      <c r="AT176" s="153" t="s">
        <v>177</v>
      </c>
      <c r="AU176" s="153" t="s">
        <v>91</v>
      </c>
      <c r="AV176" s="12" t="s">
        <v>91</v>
      </c>
      <c r="AW176" s="12" t="s">
        <v>36</v>
      </c>
      <c r="AX176" s="12" t="s">
        <v>81</v>
      </c>
      <c r="AY176" s="153" t="s">
        <v>129</v>
      </c>
    </row>
    <row r="177" spans="2:65" s="13" customFormat="1" ht="11.25">
      <c r="B177" s="159"/>
      <c r="D177" s="144" t="s">
        <v>177</v>
      </c>
      <c r="E177" s="160" t="s">
        <v>1</v>
      </c>
      <c r="F177" s="161" t="s">
        <v>178</v>
      </c>
      <c r="H177" s="162">
        <v>213</v>
      </c>
      <c r="I177" s="163"/>
      <c r="L177" s="159"/>
      <c r="M177" s="164"/>
      <c r="T177" s="165"/>
      <c r="AT177" s="160" t="s">
        <v>177</v>
      </c>
      <c r="AU177" s="160" t="s">
        <v>91</v>
      </c>
      <c r="AV177" s="13" t="s">
        <v>153</v>
      </c>
      <c r="AW177" s="13" t="s">
        <v>36</v>
      </c>
      <c r="AX177" s="13" t="s">
        <v>89</v>
      </c>
      <c r="AY177" s="160" t="s">
        <v>129</v>
      </c>
    </row>
    <row r="178" spans="2:65" s="1" customFormat="1" ht="33" customHeight="1">
      <c r="B178" s="31"/>
      <c r="C178" s="130" t="s">
        <v>185</v>
      </c>
      <c r="D178" s="130" t="s">
        <v>130</v>
      </c>
      <c r="E178" s="131" t="s">
        <v>270</v>
      </c>
      <c r="F178" s="132" t="s">
        <v>271</v>
      </c>
      <c r="G178" s="133" t="s">
        <v>272</v>
      </c>
      <c r="H178" s="134">
        <v>426</v>
      </c>
      <c r="I178" s="135"/>
      <c r="J178" s="136">
        <f>ROUND(I178*H178,2)</f>
        <v>0</v>
      </c>
      <c r="K178" s="137"/>
      <c r="L178" s="31"/>
      <c r="M178" s="138" t="s">
        <v>1</v>
      </c>
      <c r="N178" s="139" t="s">
        <v>46</v>
      </c>
      <c r="P178" s="140">
        <f>O178*H178</f>
        <v>0</v>
      </c>
      <c r="Q178" s="140">
        <v>0</v>
      </c>
      <c r="R178" s="140">
        <f>Q178*H178</f>
        <v>0</v>
      </c>
      <c r="S178" s="140">
        <v>0</v>
      </c>
      <c r="T178" s="141">
        <f>S178*H178</f>
        <v>0</v>
      </c>
      <c r="AR178" s="142" t="s">
        <v>128</v>
      </c>
      <c r="AT178" s="142" t="s">
        <v>130</v>
      </c>
      <c r="AU178" s="142" t="s">
        <v>91</v>
      </c>
      <c r="AY178" s="16" t="s">
        <v>129</v>
      </c>
      <c r="BE178" s="143">
        <f>IF(N178="základní",J178,0)</f>
        <v>0</v>
      </c>
      <c r="BF178" s="143">
        <f>IF(N178="snížená",J178,0)</f>
        <v>0</v>
      </c>
      <c r="BG178" s="143">
        <f>IF(N178="zákl. přenesená",J178,0)</f>
        <v>0</v>
      </c>
      <c r="BH178" s="143">
        <f>IF(N178="sníž. přenesená",J178,0)</f>
        <v>0</v>
      </c>
      <c r="BI178" s="143">
        <f>IF(N178="nulová",J178,0)</f>
        <v>0</v>
      </c>
      <c r="BJ178" s="16" t="s">
        <v>89</v>
      </c>
      <c r="BK178" s="143">
        <f>ROUND(I178*H178,2)</f>
        <v>0</v>
      </c>
      <c r="BL178" s="16" t="s">
        <v>128</v>
      </c>
      <c r="BM178" s="142" t="s">
        <v>273</v>
      </c>
    </row>
    <row r="179" spans="2:65" s="1" customFormat="1" ht="29.25">
      <c r="B179" s="31"/>
      <c r="D179" s="144" t="s">
        <v>136</v>
      </c>
      <c r="F179" s="145" t="s">
        <v>274</v>
      </c>
      <c r="I179" s="146"/>
      <c r="L179" s="31"/>
      <c r="M179" s="147"/>
      <c r="T179" s="55"/>
      <c r="AT179" s="16" t="s">
        <v>136</v>
      </c>
      <c r="AU179" s="16" t="s">
        <v>91</v>
      </c>
    </row>
    <row r="180" spans="2:65" s="1" customFormat="1" ht="11.25">
      <c r="B180" s="31"/>
      <c r="D180" s="148" t="s">
        <v>137</v>
      </c>
      <c r="F180" s="149" t="s">
        <v>275</v>
      </c>
      <c r="I180" s="146"/>
      <c r="L180" s="31"/>
      <c r="M180" s="147"/>
      <c r="T180" s="55"/>
      <c r="AT180" s="16" t="s">
        <v>137</v>
      </c>
      <c r="AU180" s="16" t="s">
        <v>91</v>
      </c>
    </row>
    <row r="181" spans="2:65" s="12" customFormat="1" ht="11.25">
      <c r="B181" s="152"/>
      <c r="D181" s="144" t="s">
        <v>177</v>
      </c>
      <c r="E181" s="153" t="s">
        <v>1</v>
      </c>
      <c r="F181" s="154" t="s">
        <v>276</v>
      </c>
      <c r="H181" s="155">
        <v>426</v>
      </c>
      <c r="I181" s="156"/>
      <c r="L181" s="152"/>
      <c r="M181" s="157"/>
      <c r="T181" s="158"/>
      <c r="AT181" s="153" t="s">
        <v>177</v>
      </c>
      <c r="AU181" s="153" t="s">
        <v>91</v>
      </c>
      <c r="AV181" s="12" t="s">
        <v>91</v>
      </c>
      <c r="AW181" s="12" t="s">
        <v>36</v>
      </c>
      <c r="AX181" s="12" t="s">
        <v>81</v>
      </c>
      <c r="AY181" s="153" t="s">
        <v>129</v>
      </c>
    </row>
    <row r="182" spans="2:65" s="13" customFormat="1" ht="11.25">
      <c r="B182" s="159"/>
      <c r="D182" s="144" t="s">
        <v>177</v>
      </c>
      <c r="E182" s="160" t="s">
        <v>1</v>
      </c>
      <c r="F182" s="161" t="s">
        <v>178</v>
      </c>
      <c r="H182" s="162">
        <v>426</v>
      </c>
      <c r="I182" s="163"/>
      <c r="L182" s="159"/>
      <c r="M182" s="164"/>
      <c r="T182" s="165"/>
      <c r="AT182" s="160" t="s">
        <v>177</v>
      </c>
      <c r="AU182" s="160" t="s">
        <v>91</v>
      </c>
      <c r="AV182" s="13" t="s">
        <v>153</v>
      </c>
      <c r="AW182" s="13" t="s">
        <v>36</v>
      </c>
      <c r="AX182" s="13" t="s">
        <v>89</v>
      </c>
      <c r="AY182" s="160" t="s">
        <v>129</v>
      </c>
    </row>
    <row r="183" spans="2:65" s="1" customFormat="1" ht="33" customHeight="1">
      <c r="B183" s="31"/>
      <c r="C183" s="130" t="s">
        <v>192</v>
      </c>
      <c r="D183" s="130" t="s">
        <v>130</v>
      </c>
      <c r="E183" s="131" t="s">
        <v>277</v>
      </c>
      <c r="F183" s="132" t="s">
        <v>278</v>
      </c>
      <c r="G183" s="133" t="s">
        <v>234</v>
      </c>
      <c r="H183" s="134">
        <v>14.596</v>
      </c>
      <c r="I183" s="135"/>
      <c r="J183" s="136">
        <f>ROUND(I183*H183,2)</f>
        <v>0</v>
      </c>
      <c r="K183" s="137"/>
      <c r="L183" s="31"/>
      <c r="M183" s="138" t="s">
        <v>1</v>
      </c>
      <c r="N183" s="139" t="s">
        <v>46</v>
      </c>
      <c r="P183" s="140">
        <f>O183*H183</f>
        <v>0</v>
      </c>
      <c r="Q183" s="140">
        <v>0</v>
      </c>
      <c r="R183" s="140">
        <f>Q183*H183</f>
        <v>0</v>
      </c>
      <c r="S183" s="140">
        <v>0</v>
      </c>
      <c r="T183" s="141">
        <f>S183*H183</f>
        <v>0</v>
      </c>
      <c r="AR183" s="142" t="s">
        <v>128</v>
      </c>
      <c r="AT183" s="142" t="s">
        <v>130</v>
      </c>
      <c r="AU183" s="142" t="s">
        <v>91</v>
      </c>
      <c r="AY183" s="16" t="s">
        <v>129</v>
      </c>
      <c r="BE183" s="143">
        <f>IF(N183="základní",J183,0)</f>
        <v>0</v>
      </c>
      <c r="BF183" s="143">
        <f>IF(N183="snížená",J183,0)</f>
        <v>0</v>
      </c>
      <c r="BG183" s="143">
        <f>IF(N183="zákl. přenesená",J183,0)</f>
        <v>0</v>
      </c>
      <c r="BH183" s="143">
        <f>IF(N183="sníž. přenesená",J183,0)</f>
        <v>0</v>
      </c>
      <c r="BI183" s="143">
        <f>IF(N183="nulová",J183,0)</f>
        <v>0</v>
      </c>
      <c r="BJ183" s="16" t="s">
        <v>89</v>
      </c>
      <c r="BK183" s="143">
        <f>ROUND(I183*H183,2)</f>
        <v>0</v>
      </c>
      <c r="BL183" s="16" t="s">
        <v>128</v>
      </c>
      <c r="BM183" s="142" t="s">
        <v>279</v>
      </c>
    </row>
    <row r="184" spans="2:65" s="1" customFormat="1" ht="29.25">
      <c r="B184" s="31"/>
      <c r="D184" s="144" t="s">
        <v>136</v>
      </c>
      <c r="F184" s="145" t="s">
        <v>280</v>
      </c>
      <c r="I184" s="146"/>
      <c r="L184" s="31"/>
      <c r="M184" s="147"/>
      <c r="T184" s="55"/>
      <c r="AT184" s="16" t="s">
        <v>136</v>
      </c>
      <c r="AU184" s="16" t="s">
        <v>91</v>
      </c>
    </row>
    <row r="185" spans="2:65" s="1" customFormat="1" ht="11.25">
      <c r="B185" s="31"/>
      <c r="D185" s="148" t="s">
        <v>137</v>
      </c>
      <c r="F185" s="149" t="s">
        <v>281</v>
      </c>
      <c r="I185" s="146"/>
      <c r="L185" s="31"/>
      <c r="M185" s="147"/>
      <c r="T185" s="55"/>
      <c r="AT185" s="16" t="s">
        <v>137</v>
      </c>
      <c r="AU185" s="16" t="s">
        <v>91</v>
      </c>
    </row>
    <row r="186" spans="2:65" s="12" customFormat="1" ht="11.25">
      <c r="B186" s="152"/>
      <c r="D186" s="144" t="s">
        <v>177</v>
      </c>
      <c r="E186" s="153" t="s">
        <v>1</v>
      </c>
      <c r="F186" s="154" t="s">
        <v>282</v>
      </c>
      <c r="H186" s="155">
        <v>6.016</v>
      </c>
      <c r="I186" s="156"/>
      <c r="L186" s="152"/>
      <c r="M186" s="157"/>
      <c r="T186" s="158"/>
      <c r="AT186" s="153" t="s">
        <v>177</v>
      </c>
      <c r="AU186" s="153" t="s">
        <v>91</v>
      </c>
      <c r="AV186" s="12" t="s">
        <v>91</v>
      </c>
      <c r="AW186" s="12" t="s">
        <v>36</v>
      </c>
      <c r="AX186" s="12" t="s">
        <v>81</v>
      </c>
      <c r="AY186" s="153" t="s">
        <v>129</v>
      </c>
    </row>
    <row r="187" spans="2:65" s="13" customFormat="1" ht="11.25">
      <c r="B187" s="159"/>
      <c r="D187" s="144" t="s">
        <v>177</v>
      </c>
      <c r="E187" s="160" t="s">
        <v>1</v>
      </c>
      <c r="F187" s="161" t="s">
        <v>283</v>
      </c>
      <c r="H187" s="162">
        <v>6.016</v>
      </c>
      <c r="I187" s="163"/>
      <c r="L187" s="159"/>
      <c r="M187" s="164"/>
      <c r="T187" s="165"/>
      <c r="AT187" s="160" t="s">
        <v>177</v>
      </c>
      <c r="AU187" s="160" t="s">
        <v>91</v>
      </c>
      <c r="AV187" s="13" t="s">
        <v>153</v>
      </c>
      <c r="AW187" s="13" t="s">
        <v>36</v>
      </c>
      <c r="AX187" s="13" t="s">
        <v>81</v>
      </c>
      <c r="AY187" s="160" t="s">
        <v>129</v>
      </c>
    </row>
    <row r="188" spans="2:65" s="12" customFormat="1" ht="11.25">
      <c r="B188" s="152"/>
      <c r="D188" s="144" t="s">
        <v>177</v>
      </c>
      <c r="E188" s="153" t="s">
        <v>1</v>
      </c>
      <c r="F188" s="154" t="s">
        <v>284</v>
      </c>
      <c r="H188" s="155">
        <v>8.58</v>
      </c>
      <c r="I188" s="156"/>
      <c r="L188" s="152"/>
      <c r="M188" s="157"/>
      <c r="T188" s="158"/>
      <c r="AT188" s="153" t="s">
        <v>177</v>
      </c>
      <c r="AU188" s="153" t="s">
        <v>91</v>
      </c>
      <c r="AV188" s="12" t="s">
        <v>91</v>
      </c>
      <c r="AW188" s="12" t="s">
        <v>36</v>
      </c>
      <c r="AX188" s="12" t="s">
        <v>81</v>
      </c>
      <c r="AY188" s="153" t="s">
        <v>129</v>
      </c>
    </row>
    <row r="189" spans="2:65" s="13" customFormat="1" ht="11.25">
      <c r="B189" s="159"/>
      <c r="D189" s="144" t="s">
        <v>177</v>
      </c>
      <c r="E189" s="160" t="s">
        <v>1</v>
      </c>
      <c r="F189" s="161" t="s">
        <v>285</v>
      </c>
      <c r="H189" s="162">
        <v>8.58</v>
      </c>
      <c r="I189" s="163"/>
      <c r="L189" s="159"/>
      <c r="M189" s="164"/>
      <c r="T189" s="165"/>
      <c r="AT189" s="160" t="s">
        <v>177</v>
      </c>
      <c r="AU189" s="160" t="s">
        <v>91</v>
      </c>
      <c r="AV189" s="13" t="s">
        <v>153</v>
      </c>
      <c r="AW189" s="13" t="s">
        <v>36</v>
      </c>
      <c r="AX189" s="13" t="s">
        <v>81</v>
      </c>
      <c r="AY189" s="160" t="s">
        <v>129</v>
      </c>
    </row>
    <row r="190" spans="2:65" s="14" customFormat="1" ht="11.25">
      <c r="B190" s="169"/>
      <c r="D190" s="144" t="s">
        <v>177</v>
      </c>
      <c r="E190" s="170" t="s">
        <v>1</v>
      </c>
      <c r="F190" s="171" t="s">
        <v>248</v>
      </c>
      <c r="H190" s="172">
        <v>14.596</v>
      </c>
      <c r="I190" s="173"/>
      <c r="L190" s="169"/>
      <c r="M190" s="174"/>
      <c r="T190" s="175"/>
      <c r="AT190" s="170" t="s">
        <v>177</v>
      </c>
      <c r="AU190" s="170" t="s">
        <v>91</v>
      </c>
      <c r="AV190" s="14" t="s">
        <v>128</v>
      </c>
      <c r="AW190" s="14" t="s">
        <v>36</v>
      </c>
      <c r="AX190" s="14" t="s">
        <v>89</v>
      </c>
      <c r="AY190" s="170" t="s">
        <v>129</v>
      </c>
    </row>
    <row r="191" spans="2:65" s="1" customFormat="1" ht="24.2" customHeight="1">
      <c r="B191" s="31"/>
      <c r="C191" s="130" t="s">
        <v>286</v>
      </c>
      <c r="D191" s="130" t="s">
        <v>130</v>
      </c>
      <c r="E191" s="131" t="s">
        <v>287</v>
      </c>
      <c r="F191" s="132" t="s">
        <v>288</v>
      </c>
      <c r="G191" s="133" t="s">
        <v>234</v>
      </c>
      <c r="H191" s="134">
        <v>213</v>
      </c>
      <c r="I191" s="135"/>
      <c r="J191" s="136">
        <f>ROUND(I191*H191,2)</f>
        <v>0</v>
      </c>
      <c r="K191" s="137"/>
      <c r="L191" s="31"/>
      <c r="M191" s="138" t="s">
        <v>1</v>
      </c>
      <c r="N191" s="139" t="s">
        <v>46</v>
      </c>
      <c r="P191" s="140">
        <f>O191*H191</f>
        <v>0</v>
      </c>
      <c r="Q191" s="140">
        <v>0</v>
      </c>
      <c r="R191" s="140">
        <f>Q191*H191</f>
        <v>0</v>
      </c>
      <c r="S191" s="140">
        <v>0</v>
      </c>
      <c r="T191" s="141">
        <f>S191*H191</f>
        <v>0</v>
      </c>
      <c r="AR191" s="142" t="s">
        <v>128</v>
      </c>
      <c r="AT191" s="142" t="s">
        <v>130</v>
      </c>
      <c r="AU191" s="142" t="s">
        <v>91</v>
      </c>
      <c r="AY191" s="16" t="s">
        <v>129</v>
      </c>
      <c r="BE191" s="143">
        <f>IF(N191="základní",J191,0)</f>
        <v>0</v>
      </c>
      <c r="BF191" s="143">
        <f>IF(N191="snížená",J191,0)</f>
        <v>0</v>
      </c>
      <c r="BG191" s="143">
        <f>IF(N191="zákl. přenesená",J191,0)</f>
        <v>0</v>
      </c>
      <c r="BH191" s="143">
        <f>IF(N191="sníž. přenesená",J191,0)</f>
        <v>0</v>
      </c>
      <c r="BI191" s="143">
        <f>IF(N191="nulová",J191,0)</f>
        <v>0</v>
      </c>
      <c r="BJ191" s="16" t="s">
        <v>89</v>
      </c>
      <c r="BK191" s="143">
        <f>ROUND(I191*H191,2)</f>
        <v>0</v>
      </c>
      <c r="BL191" s="16" t="s">
        <v>128</v>
      </c>
      <c r="BM191" s="142" t="s">
        <v>289</v>
      </c>
    </row>
    <row r="192" spans="2:65" s="1" customFormat="1" ht="29.25">
      <c r="B192" s="31"/>
      <c r="D192" s="144" t="s">
        <v>136</v>
      </c>
      <c r="F192" s="145" t="s">
        <v>280</v>
      </c>
      <c r="I192" s="146"/>
      <c r="L192" s="31"/>
      <c r="M192" s="147"/>
      <c r="T192" s="55"/>
      <c r="AT192" s="16" t="s">
        <v>136</v>
      </c>
      <c r="AU192" s="16" t="s">
        <v>91</v>
      </c>
    </row>
    <row r="193" spans="2:65" s="12" customFormat="1" ht="11.25">
      <c r="B193" s="152"/>
      <c r="D193" s="144" t="s">
        <v>177</v>
      </c>
      <c r="E193" s="153" t="s">
        <v>1</v>
      </c>
      <c r="F193" s="154" t="s">
        <v>244</v>
      </c>
      <c r="H193" s="155">
        <v>213</v>
      </c>
      <c r="I193" s="156"/>
      <c r="L193" s="152"/>
      <c r="M193" s="157"/>
      <c r="T193" s="158"/>
      <c r="AT193" s="153" t="s">
        <v>177</v>
      </c>
      <c r="AU193" s="153" t="s">
        <v>91</v>
      </c>
      <c r="AV193" s="12" t="s">
        <v>91</v>
      </c>
      <c r="AW193" s="12" t="s">
        <v>36</v>
      </c>
      <c r="AX193" s="12" t="s">
        <v>81</v>
      </c>
      <c r="AY193" s="153" t="s">
        <v>129</v>
      </c>
    </row>
    <row r="194" spans="2:65" s="13" customFormat="1" ht="11.25">
      <c r="B194" s="159"/>
      <c r="D194" s="144" t="s">
        <v>177</v>
      </c>
      <c r="E194" s="160" t="s">
        <v>1</v>
      </c>
      <c r="F194" s="161" t="s">
        <v>178</v>
      </c>
      <c r="H194" s="162">
        <v>213</v>
      </c>
      <c r="I194" s="163"/>
      <c r="L194" s="159"/>
      <c r="M194" s="164"/>
      <c r="T194" s="165"/>
      <c r="AT194" s="160" t="s">
        <v>177</v>
      </c>
      <c r="AU194" s="160" t="s">
        <v>91</v>
      </c>
      <c r="AV194" s="13" t="s">
        <v>153</v>
      </c>
      <c r="AW194" s="13" t="s">
        <v>36</v>
      </c>
      <c r="AX194" s="13" t="s">
        <v>89</v>
      </c>
      <c r="AY194" s="160" t="s">
        <v>129</v>
      </c>
    </row>
    <row r="195" spans="2:65" s="1" customFormat="1" ht="16.5" customHeight="1">
      <c r="B195" s="31"/>
      <c r="C195" s="176" t="s">
        <v>8</v>
      </c>
      <c r="D195" s="176" t="s">
        <v>290</v>
      </c>
      <c r="E195" s="177" t="s">
        <v>291</v>
      </c>
      <c r="F195" s="178" t="s">
        <v>292</v>
      </c>
      <c r="G195" s="179" t="s">
        <v>272</v>
      </c>
      <c r="H195" s="180">
        <v>426</v>
      </c>
      <c r="I195" s="181"/>
      <c r="J195" s="182">
        <f>ROUND(I195*H195,2)</f>
        <v>0</v>
      </c>
      <c r="K195" s="183"/>
      <c r="L195" s="184"/>
      <c r="M195" s="185" t="s">
        <v>1</v>
      </c>
      <c r="N195" s="186" t="s">
        <v>46</v>
      </c>
      <c r="P195" s="140">
        <f>O195*H195</f>
        <v>0</v>
      </c>
      <c r="Q195" s="140">
        <v>1</v>
      </c>
      <c r="R195" s="140">
        <f>Q195*H195</f>
        <v>426</v>
      </c>
      <c r="S195" s="140">
        <v>0</v>
      </c>
      <c r="T195" s="141">
        <f>S195*H195</f>
        <v>0</v>
      </c>
      <c r="AR195" s="142" t="s">
        <v>181</v>
      </c>
      <c r="AT195" s="142" t="s">
        <v>290</v>
      </c>
      <c r="AU195" s="142" t="s">
        <v>91</v>
      </c>
      <c r="AY195" s="16" t="s">
        <v>129</v>
      </c>
      <c r="BE195" s="143">
        <f>IF(N195="základní",J195,0)</f>
        <v>0</v>
      </c>
      <c r="BF195" s="143">
        <f>IF(N195="snížená",J195,0)</f>
        <v>0</v>
      </c>
      <c r="BG195" s="143">
        <f>IF(N195="zákl. přenesená",J195,0)</f>
        <v>0</v>
      </c>
      <c r="BH195" s="143">
        <f>IF(N195="sníž. přenesená",J195,0)</f>
        <v>0</v>
      </c>
      <c r="BI195" s="143">
        <f>IF(N195="nulová",J195,0)</f>
        <v>0</v>
      </c>
      <c r="BJ195" s="16" t="s">
        <v>89</v>
      </c>
      <c r="BK195" s="143">
        <f>ROUND(I195*H195,2)</f>
        <v>0</v>
      </c>
      <c r="BL195" s="16" t="s">
        <v>128</v>
      </c>
      <c r="BM195" s="142" t="s">
        <v>293</v>
      </c>
    </row>
    <row r="196" spans="2:65" s="1" customFormat="1" ht="11.25">
      <c r="B196" s="31"/>
      <c r="D196" s="144" t="s">
        <v>136</v>
      </c>
      <c r="F196" s="145" t="s">
        <v>294</v>
      </c>
      <c r="I196" s="146"/>
      <c r="L196" s="31"/>
      <c r="M196" s="147"/>
      <c r="T196" s="55"/>
      <c r="AT196" s="16" t="s">
        <v>136</v>
      </c>
      <c r="AU196" s="16" t="s">
        <v>91</v>
      </c>
    </row>
    <row r="197" spans="2:65" s="1" customFormat="1" ht="37.9" customHeight="1">
      <c r="B197" s="31"/>
      <c r="C197" s="130" t="s">
        <v>295</v>
      </c>
      <c r="D197" s="130" t="s">
        <v>130</v>
      </c>
      <c r="E197" s="131" t="s">
        <v>296</v>
      </c>
      <c r="F197" s="132" t="s">
        <v>297</v>
      </c>
      <c r="G197" s="133" t="s">
        <v>223</v>
      </c>
      <c r="H197" s="134">
        <v>358</v>
      </c>
      <c r="I197" s="135"/>
      <c r="J197" s="136">
        <f>ROUND(I197*H197,2)</f>
        <v>0</v>
      </c>
      <c r="K197" s="137"/>
      <c r="L197" s="31"/>
      <c r="M197" s="138" t="s">
        <v>1</v>
      </c>
      <c r="N197" s="139" t="s">
        <v>46</v>
      </c>
      <c r="P197" s="140">
        <f>O197*H197</f>
        <v>0</v>
      </c>
      <c r="Q197" s="140">
        <v>0</v>
      </c>
      <c r="R197" s="140">
        <f>Q197*H197</f>
        <v>0</v>
      </c>
      <c r="S197" s="140">
        <v>0</v>
      </c>
      <c r="T197" s="141">
        <f>S197*H197</f>
        <v>0</v>
      </c>
      <c r="AR197" s="142" t="s">
        <v>128</v>
      </c>
      <c r="AT197" s="142" t="s">
        <v>130</v>
      </c>
      <c r="AU197" s="142" t="s">
        <v>91</v>
      </c>
      <c r="AY197" s="16" t="s">
        <v>129</v>
      </c>
      <c r="BE197" s="143">
        <f>IF(N197="základní",J197,0)</f>
        <v>0</v>
      </c>
      <c r="BF197" s="143">
        <f>IF(N197="snížená",J197,0)</f>
        <v>0</v>
      </c>
      <c r="BG197" s="143">
        <f>IF(N197="zákl. přenesená",J197,0)</f>
        <v>0</v>
      </c>
      <c r="BH197" s="143">
        <f>IF(N197="sníž. přenesená",J197,0)</f>
        <v>0</v>
      </c>
      <c r="BI197" s="143">
        <f>IF(N197="nulová",J197,0)</f>
        <v>0</v>
      </c>
      <c r="BJ197" s="16" t="s">
        <v>89</v>
      </c>
      <c r="BK197" s="143">
        <f>ROUND(I197*H197,2)</f>
        <v>0</v>
      </c>
      <c r="BL197" s="16" t="s">
        <v>128</v>
      </c>
      <c r="BM197" s="142" t="s">
        <v>298</v>
      </c>
    </row>
    <row r="198" spans="2:65" s="1" customFormat="1" ht="29.25">
      <c r="B198" s="31"/>
      <c r="D198" s="144" t="s">
        <v>136</v>
      </c>
      <c r="F198" s="145" t="s">
        <v>299</v>
      </c>
      <c r="I198" s="146"/>
      <c r="L198" s="31"/>
      <c r="M198" s="147"/>
      <c r="T198" s="55"/>
      <c r="AT198" s="16" t="s">
        <v>136</v>
      </c>
      <c r="AU198" s="16" t="s">
        <v>91</v>
      </c>
    </row>
    <row r="199" spans="2:65" s="12" customFormat="1" ht="11.25">
      <c r="B199" s="152"/>
      <c r="D199" s="144" t="s">
        <v>177</v>
      </c>
      <c r="E199" s="153" t="s">
        <v>1</v>
      </c>
      <c r="F199" s="154" t="s">
        <v>300</v>
      </c>
      <c r="H199" s="155">
        <v>358</v>
      </c>
      <c r="I199" s="156"/>
      <c r="L199" s="152"/>
      <c r="M199" s="157"/>
      <c r="T199" s="158"/>
      <c r="AT199" s="153" t="s">
        <v>177</v>
      </c>
      <c r="AU199" s="153" t="s">
        <v>91</v>
      </c>
      <c r="AV199" s="12" t="s">
        <v>91</v>
      </c>
      <c r="AW199" s="12" t="s">
        <v>36</v>
      </c>
      <c r="AX199" s="12" t="s">
        <v>81</v>
      </c>
      <c r="AY199" s="153" t="s">
        <v>129</v>
      </c>
    </row>
    <row r="200" spans="2:65" s="13" customFormat="1" ht="11.25">
      <c r="B200" s="159"/>
      <c r="D200" s="144" t="s">
        <v>177</v>
      </c>
      <c r="E200" s="160" t="s">
        <v>1</v>
      </c>
      <c r="F200" s="161" t="s">
        <v>178</v>
      </c>
      <c r="H200" s="162">
        <v>358</v>
      </c>
      <c r="I200" s="163"/>
      <c r="L200" s="159"/>
      <c r="M200" s="164"/>
      <c r="T200" s="165"/>
      <c r="AT200" s="160" t="s">
        <v>177</v>
      </c>
      <c r="AU200" s="160" t="s">
        <v>91</v>
      </c>
      <c r="AV200" s="13" t="s">
        <v>153</v>
      </c>
      <c r="AW200" s="13" t="s">
        <v>36</v>
      </c>
      <c r="AX200" s="13" t="s">
        <v>89</v>
      </c>
      <c r="AY200" s="160" t="s">
        <v>129</v>
      </c>
    </row>
    <row r="201" spans="2:65" s="1" customFormat="1" ht="24.2" customHeight="1">
      <c r="B201" s="31"/>
      <c r="C201" s="130" t="s">
        <v>301</v>
      </c>
      <c r="D201" s="130" t="s">
        <v>130</v>
      </c>
      <c r="E201" s="131" t="s">
        <v>302</v>
      </c>
      <c r="F201" s="132" t="s">
        <v>303</v>
      </c>
      <c r="G201" s="133" t="s">
        <v>223</v>
      </c>
      <c r="H201" s="134">
        <v>358</v>
      </c>
      <c r="I201" s="135"/>
      <c r="J201" s="136">
        <f>ROUND(I201*H201,2)</f>
        <v>0</v>
      </c>
      <c r="K201" s="137"/>
      <c r="L201" s="31"/>
      <c r="M201" s="138" t="s">
        <v>1</v>
      </c>
      <c r="N201" s="139" t="s">
        <v>46</v>
      </c>
      <c r="P201" s="140">
        <f>O201*H201</f>
        <v>0</v>
      </c>
      <c r="Q201" s="140">
        <v>0</v>
      </c>
      <c r="R201" s="140">
        <f>Q201*H201</f>
        <v>0</v>
      </c>
      <c r="S201" s="140">
        <v>0</v>
      </c>
      <c r="T201" s="141">
        <f>S201*H201</f>
        <v>0</v>
      </c>
      <c r="AR201" s="142" t="s">
        <v>128</v>
      </c>
      <c r="AT201" s="142" t="s">
        <v>130</v>
      </c>
      <c r="AU201" s="142" t="s">
        <v>91</v>
      </c>
      <c r="AY201" s="16" t="s">
        <v>129</v>
      </c>
      <c r="BE201" s="143">
        <f>IF(N201="základní",J201,0)</f>
        <v>0</v>
      </c>
      <c r="BF201" s="143">
        <f>IF(N201="snížená",J201,0)</f>
        <v>0</v>
      </c>
      <c r="BG201" s="143">
        <f>IF(N201="zákl. přenesená",J201,0)</f>
        <v>0</v>
      </c>
      <c r="BH201" s="143">
        <f>IF(N201="sníž. přenesená",J201,0)</f>
        <v>0</v>
      </c>
      <c r="BI201" s="143">
        <f>IF(N201="nulová",J201,0)</f>
        <v>0</v>
      </c>
      <c r="BJ201" s="16" t="s">
        <v>89</v>
      </c>
      <c r="BK201" s="143">
        <f>ROUND(I201*H201,2)</f>
        <v>0</v>
      </c>
      <c r="BL201" s="16" t="s">
        <v>128</v>
      </c>
      <c r="BM201" s="142" t="s">
        <v>304</v>
      </c>
    </row>
    <row r="202" spans="2:65" s="1" customFormat="1" ht="19.5">
      <c r="B202" s="31"/>
      <c r="D202" s="144" t="s">
        <v>136</v>
      </c>
      <c r="F202" s="145" t="s">
        <v>305</v>
      </c>
      <c r="I202" s="146"/>
      <c r="L202" s="31"/>
      <c r="M202" s="147"/>
      <c r="T202" s="55"/>
      <c r="AT202" s="16" t="s">
        <v>136</v>
      </c>
      <c r="AU202" s="16" t="s">
        <v>91</v>
      </c>
    </row>
    <row r="203" spans="2:65" s="1" customFormat="1" ht="11.25">
      <c r="B203" s="31"/>
      <c r="D203" s="148" t="s">
        <v>137</v>
      </c>
      <c r="F203" s="149" t="s">
        <v>306</v>
      </c>
      <c r="I203" s="146"/>
      <c r="L203" s="31"/>
      <c r="M203" s="147"/>
      <c r="T203" s="55"/>
      <c r="AT203" s="16" t="s">
        <v>137</v>
      </c>
      <c r="AU203" s="16" t="s">
        <v>91</v>
      </c>
    </row>
    <row r="204" spans="2:65" s="1" customFormat="1" ht="16.5" customHeight="1">
      <c r="B204" s="31"/>
      <c r="C204" s="176" t="s">
        <v>307</v>
      </c>
      <c r="D204" s="176" t="s">
        <v>290</v>
      </c>
      <c r="E204" s="177" t="s">
        <v>308</v>
      </c>
      <c r="F204" s="178" t="s">
        <v>309</v>
      </c>
      <c r="G204" s="179" t="s">
        <v>310</v>
      </c>
      <c r="H204" s="180">
        <v>7.16</v>
      </c>
      <c r="I204" s="181"/>
      <c r="J204" s="182">
        <f>ROUND(I204*H204,2)</f>
        <v>0</v>
      </c>
      <c r="K204" s="183"/>
      <c r="L204" s="184"/>
      <c r="M204" s="185" t="s">
        <v>1</v>
      </c>
      <c r="N204" s="186" t="s">
        <v>46</v>
      </c>
      <c r="P204" s="140">
        <f>O204*H204</f>
        <v>0</v>
      </c>
      <c r="Q204" s="140">
        <v>1E-3</v>
      </c>
      <c r="R204" s="140">
        <f>Q204*H204</f>
        <v>7.1600000000000006E-3</v>
      </c>
      <c r="S204" s="140">
        <v>0</v>
      </c>
      <c r="T204" s="141">
        <f>S204*H204</f>
        <v>0</v>
      </c>
      <c r="AR204" s="142" t="s">
        <v>181</v>
      </c>
      <c r="AT204" s="142" t="s">
        <v>290</v>
      </c>
      <c r="AU204" s="142" t="s">
        <v>91</v>
      </c>
      <c r="AY204" s="16" t="s">
        <v>129</v>
      </c>
      <c r="BE204" s="143">
        <f>IF(N204="základní",J204,0)</f>
        <v>0</v>
      </c>
      <c r="BF204" s="143">
        <f>IF(N204="snížená",J204,0)</f>
        <v>0</v>
      </c>
      <c r="BG204" s="143">
        <f>IF(N204="zákl. přenesená",J204,0)</f>
        <v>0</v>
      </c>
      <c r="BH204" s="143">
        <f>IF(N204="sníž. přenesená",J204,0)</f>
        <v>0</v>
      </c>
      <c r="BI204" s="143">
        <f>IF(N204="nulová",J204,0)</f>
        <v>0</v>
      </c>
      <c r="BJ204" s="16" t="s">
        <v>89</v>
      </c>
      <c r="BK204" s="143">
        <f>ROUND(I204*H204,2)</f>
        <v>0</v>
      </c>
      <c r="BL204" s="16" t="s">
        <v>128</v>
      </c>
      <c r="BM204" s="142" t="s">
        <v>311</v>
      </c>
    </row>
    <row r="205" spans="2:65" s="1" customFormat="1" ht="11.25">
      <c r="B205" s="31"/>
      <c r="D205" s="144" t="s">
        <v>136</v>
      </c>
      <c r="F205" s="145" t="s">
        <v>309</v>
      </c>
      <c r="I205" s="146"/>
      <c r="L205" s="31"/>
      <c r="M205" s="147"/>
      <c r="T205" s="55"/>
      <c r="AT205" s="16" t="s">
        <v>136</v>
      </c>
      <c r="AU205" s="16" t="s">
        <v>91</v>
      </c>
    </row>
    <row r="206" spans="2:65" s="12" customFormat="1" ht="11.25">
      <c r="B206" s="152"/>
      <c r="D206" s="144" t="s">
        <v>177</v>
      </c>
      <c r="F206" s="154" t="s">
        <v>312</v>
      </c>
      <c r="H206" s="155">
        <v>7.16</v>
      </c>
      <c r="I206" s="156"/>
      <c r="L206" s="152"/>
      <c r="M206" s="157"/>
      <c r="T206" s="158"/>
      <c r="AT206" s="153" t="s">
        <v>177</v>
      </c>
      <c r="AU206" s="153" t="s">
        <v>91</v>
      </c>
      <c r="AV206" s="12" t="s">
        <v>91</v>
      </c>
      <c r="AW206" s="12" t="s">
        <v>4</v>
      </c>
      <c r="AX206" s="12" t="s">
        <v>89</v>
      </c>
      <c r="AY206" s="153" t="s">
        <v>129</v>
      </c>
    </row>
    <row r="207" spans="2:65" s="1" customFormat="1" ht="24.2" customHeight="1">
      <c r="B207" s="31"/>
      <c r="C207" s="130" t="s">
        <v>313</v>
      </c>
      <c r="D207" s="130" t="s">
        <v>130</v>
      </c>
      <c r="E207" s="131" t="s">
        <v>314</v>
      </c>
      <c r="F207" s="132" t="s">
        <v>315</v>
      </c>
      <c r="G207" s="133" t="s">
        <v>223</v>
      </c>
      <c r="H207" s="134">
        <v>183.75</v>
      </c>
      <c r="I207" s="135"/>
      <c r="J207" s="136">
        <f>ROUND(I207*H207,2)</f>
        <v>0</v>
      </c>
      <c r="K207" s="137"/>
      <c r="L207" s="31"/>
      <c r="M207" s="138" t="s">
        <v>1</v>
      </c>
      <c r="N207" s="139" t="s">
        <v>46</v>
      </c>
      <c r="P207" s="140">
        <f>O207*H207</f>
        <v>0</v>
      </c>
      <c r="Q207" s="140">
        <v>0</v>
      </c>
      <c r="R207" s="140">
        <f>Q207*H207</f>
        <v>0</v>
      </c>
      <c r="S207" s="140">
        <v>0</v>
      </c>
      <c r="T207" s="141">
        <f>S207*H207</f>
        <v>0</v>
      </c>
      <c r="AR207" s="142" t="s">
        <v>128</v>
      </c>
      <c r="AT207" s="142" t="s">
        <v>130</v>
      </c>
      <c r="AU207" s="142" t="s">
        <v>91</v>
      </c>
      <c r="AY207" s="16" t="s">
        <v>129</v>
      </c>
      <c r="BE207" s="143">
        <f>IF(N207="základní",J207,0)</f>
        <v>0</v>
      </c>
      <c r="BF207" s="143">
        <f>IF(N207="snížená",J207,0)</f>
        <v>0</v>
      </c>
      <c r="BG207" s="143">
        <f>IF(N207="zákl. přenesená",J207,0)</f>
        <v>0</v>
      </c>
      <c r="BH207" s="143">
        <f>IF(N207="sníž. přenesená",J207,0)</f>
        <v>0</v>
      </c>
      <c r="BI207" s="143">
        <f>IF(N207="nulová",J207,0)</f>
        <v>0</v>
      </c>
      <c r="BJ207" s="16" t="s">
        <v>89</v>
      </c>
      <c r="BK207" s="143">
        <f>ROUND(I207*H207,2)</f>
        <v>0</v>
      </c>
      <c r="BL207" s="16" t="s">
        <v>128</v>
      </c>
      <c r="BM207" s="142" t="s">
        <v>316</v>
      </c>
    </row>
    <row r="208" spans="2:65" s="1" customFormat="1" ht="19.5">
      <c r="B208" s="31"/>
      <c r="D208" s="144" t="s">
        <v>136</v>
      </c>
      <c r="F208" s="145" t="s">
        <v>317</v>
      </c>
      <c r="I208" s="146"/>
      <c r="L208" s="31"/>
      <c r="M208" s="147"/>
      <c r="T208" s="55"/>
      <c r="AT208" s="16" t="s">
        <v>136</v>
      </c>
      <c r="AU208" s="16" t="s">
        <v>91</v>
      </c>
    </row>
    <row r="209" spans="2:65" s="1" customFormat="1" ht="11.25">
      <c r="B209" s="31"/>
      <c r="D209" s="148" t="s">
        <v>137</v>
      </c>
      <c r="F209" s="149" t="s">
        <v>318</v>
      </c>
      <c r="I209" s="146"/>
      <c r="L209" s="31"/>
      <c r="M209" s="147"/>
      <c r="T209" s="55"/>
      <c r="AT209" s="16" t="s">
        <v>137</v>
      </c>
      <c r="AU209" s="16" t="s">
        <v>91</v>
      </c>
    </row>
    <row r="210" spans="2:65" s="12" customFormat="1" ht="11.25">
      <c r="B210" s="152"/>
      <c r="D210" s="144" t="s">
        <v>177</v>
      </c>
      <c r="E210" s="153" t="s">
        <v>1</v>
      </c>
      <c r="F210" s="154" t="s">
        <v>319</v>
      </c>
      <c r="H210" s="155">
        <v>24</v>
      </c>
      <c r="I210" s="156"/>
      <c r="L210" s="152"/>
      <c r="M210" s="157"/>
      <c r="T210" s="158"/>
      <c r="AT210" s="153" t="s">
        <v>177</v>
      </c>
      <c r="AU210" s="153" t="s">
        <v>91</v>
      </c>
      <c r="AV210" s="12" t="s">
        <v>91</v>
      </c>
      <c r="AW210" s="12" t="s">
        <v>36</v>
      </c>
      <c r="AX210" s="12" t="s">
        <v>81</v>
      </c>
      <c r="AY210" s="153" t="s">
        <v>129</v>
      </c>
    </row>
    <row r="211" spans="2:65" s="13" customFormat="1" ht="11.25">
      <c r="B211" s="159"/>
      <c r="D211" s="144" t="s">
        <v>177</v>
      </c>
      <c r="E211" s="160" t="s">
        <v>1</v>
      </c>
      <c r="F211" s="161" t="s">
        <v>320</v>
      </c>
      <c r="H211" s="162">
        <v>24</v>
      </c>
      <c r="I211" s="163"/>
      <c r="L211" s="159"/>
      <c r="M211" s="164"/>
      <c r="T211" s="165"/>
      <c r="AT211" s="160" t="s">
        <v>177</v>
      </c>
      <c r="AU211" s="160" t="s">
        <v>91</v>
      </c>
      <c r="AV211" s="13" t="s">
        <v>153</v>
      </c>
      <c r="AW211" s="13" t="s">
        <v>36</v>
      </c>
      <c r="AX211" s="13" t="s">
        <v>81</v>
      </c>
      <c r="AY211" s="160" t="s">
        <v>129</v>
      </c>
    </row>
    <row r="212" spans="2:65" s="12" customFormat="1" ht="11.25">
      <c r="B212" s="152"/>
      <c r="D212" s="144" t="s">
        <v>177</v>
      </c>
      <c r="E212" s="153" t="s">
        <v>1</v>
      </c>
      <c r="F212" s="154" t="s">
        <v>252</v>
      </c>
      <c r="H212" s="155">
        <v>129.75</v>
      </c>
      <c r="I212" s="156"/>
      <c r="L212" s="152"/>
      <c r="M212" s="157"/>
      <c r="T212" s="158"/>
      <c r="AT212" s="153" t="s">
        <v>177</v>
      </c>
      <c r="AU212" s="153" t="s">
        <v>91</v>
      </c>
      <c r="AV212" s="12" t="s">
        <v>91</v>
      </c>
      <c r="AW212" s="12" t="s">
        <v>36</v>
      </c>
      <c r="AX212" s="12" t="s">
        <v>81</v>
      </c>
      <c r="AY212" s="153" t="s">
        <v>129</v>
      </c>
    </row>
    <row r="213" spans="2:65" s="13" customFormat="1" ht="11.25">
      <c r="B213" s="159"/>
      <c r="D213" s="144" t="s">
        <v>177</v>
      </c>
      <c r="E213" s="160" t="s">
        <v>1</v>
      </c>
      <c r="F213" s="161" t="s">
        <v>321</v>
      </c>
      <c r="H213" s="162">
        <v>129.75</v>
      </c>
      <c r="I213" s="163"/>
      <c r="L213" s="159"/>
      <c r="M213" s="164"/>
      <c r="T213" s="165"/>
      <c r="AT213" s="160" t="s">
        <v>177</v>
      </c>
      <c r="AU213" s="160" t="s">
        <v>91</v>
      </c>
      <c r="AV213" s="13" t="s">
        <v>153</v>
      </c>
      <c r="AW213" s="13" t="s">
        <v>36</v>
      </c>
      <c r="AX213" s="13" t="s">
        <v>81</v>
      </c>
      <c r="AY213" s="160" t="s">
        <v>129</v>
      </c>
    </row>
    <row r="214" spans="2:65" s="12" customFormat="1" ht="11.25">
      <c r="B214" s="152"/>
      <c r="D214" s="144" t="s">
        <v>177</v>
      </c>
      <c r="E214" s="153" t="s">
        <v>1</v>
      </c>
      <c r="F214" s="154" t="s">
        <v>322</v>
      </c>
      <c r="H214" s="155">
        <v>30</v>
      </c>
      <c r="I214" s="156"/>
      <c r="L214" s="152"/>
      <c r="M214" s="157"/>
      <c r="T214" s="158"/>
      <c r="AT214" s="153" t="s">
        <v>177</v>
      </c>
      <c r="AU214" s="153" t="s">
        <v>91</v>
      </c>
      <c r="AV214" s="12" t="s">
        <v>91</v>
      </c>
      <c r="AW214" s="12" t="s">
        <v>36</v>
      </c>
      <c r="AX214" s="12" t="s">
        <v>81</v>
      </c>
      <c r="AY214" s="153" t="s">
        <v>129</v>
      </c>
    </row>
    <row r="215" spans="2:65" s="13" customFormat="1" ht="11.25">
      <c r="B215" s="159"/>
      <c r="D215" s="144" t="s">
        <v>177</v>
      </c>
      <c r="E215" s="160" t="s">
        <v>1</v>
      </c>
      <c r="F215" s="161" t="s">
        <v>178</v>
      </c>
      <c r="H215" s="162">
        <v>30</v>
      </c>
      <c r="I215" s="163"/>
      <c r="L215" s="159"/>
      <c r="M215" s="164"/>
      <c r="T215" s="165"/>
      <c r="AT215" s="160" t="s">
        <v>177</v>
      </c>
      <c r="AU215" s="160" t="s">
        <v>91</v>
      </c>
      <c r="AV215" s="13" t="s">
        <v>153</v>
      </c>
      <c r="AW215" s="13" t="s">
        <v>36</v>
      </c>
      <c r="AX215" s="13" t="s">
        <v>81</v>
      </c>
      <c r="AY215" s="160" t="s">
        <v>129</v>
      </c>
    </row>
    <row r="216" spans="2:65" s="14" customFormat="1" ht="11.25">
      <c r="B216" s="169"/>
      <c r="D216" s="144" t="s">
        <v>177</v>
      </c>
      <c r="E216" s="170" t="s">
        <v>1</v>
      </c>
      <c r="F216" s="171" t="s">
        <v>248</v>
      </c>
      <c r="H216" s="172">
        <v>183.75</v>
      </c>
      <c r="I216" s="173"/>
      <c r="L216" s="169"/>
      <c r="M216" s="174"/>
      <c r="T216" s="175"/>
      <c r="AT216" s="170" t="s">
        <v>177</v>
      </c>
      <c r="AU216" s="170" t="s">
        <v>91</v>
      </c>
      <c r="AV216" s="14" t="s">
        <v>128</v>
      </c>
      <c r="AW216" s="14" t="s">
        <v>36</v>
      </c>
      <c r="AX216" s="14" t="s">
        <v>89</v>
      </c>
      <c r="AY216" s="170" t="s">
        <v>129</v>
      </c>
    </row>
    <row r="217" spans="2:65" s="1" customFormat="1" ht="33" customHeight="1">
      <c r="B217" s="31"/>
      <c r="C217" s="130" t="s">
        <v>323</v>
      </c>
      <c r="D217" s="130" t="s">
        <v>130</v>
      </c>
      <c r="E217" s="131" t="s">
        <v>324</v>
      </c>
      <c r="F217" s="132" t="s">
        <v>325</v>
      </c>
      <c r="G217" s="133" t="s">
        <v>223</v>
      </c>
      <c r="H217" s="134">
        <v>358</v>
      </c>
      <c r="I217" s="135"/>
      <c r="J217" s="136">
        <f>ROUND(I217*H217,2)</f>
        <v>0</v>
      </c>
      <c r="K217" s="137"/>
      <c r="L217" s="31"/>
      <c r="M217" s="138" t="s">
        <v>1</v>
      </c>
      <c r="N217" s="139" t="s">
        <v>46</v>
      </c>
      <c r="P217" s="140">
        <f>O217*H217</f>
        <v>0</v>
      </c>
      <c r="Q217" s="140">
        <v>0</v>
      </c>
      <c r="R217" s="140">
        <f>Q217*H217</f>
        <v>0</v>
      </c>
      <c r="S217" s="140">
        <v>0</v>
      </c>
      <c r="T217" s="141">
        <f>S217*H217</f>
        <v>0</v>
      </c>
      <c r="AR217" s="142" t="s">
        <v>128</v>
      </c>
      <c r="AT217" s="142" t="s">
        <v>130</v>
      </c>
      <c r="AU217" s="142" t="s">
        <v>91</v>
      </c>
      <c r="AY217" s="16" t="s">
        <v>129</v>
      </c>
      <c r="BE217" s="143">
        <f>IF(N217="základní",J217,0)</f>
        <v>0</v>
      </c>
      <c r="BF217" s="143">
        <f>IF(N217="snížená",J217,0)</f>
        <v>0</v>
      </c>
      <c r="BG217" s="143">
        <f>IF(N217="zákl. přenesená",J217,0)</f>
        <v>0</v>
      </c>
      <c r="BH217" s="143">
        <f>IF(N217="sníž. přenesená",J217,0)</f>
        <v>0</v>
      </c>
      <c r="BI217" s="143">
        <f>IF(N217="nulová",J217,0)</f>
        <v>0</v>
      </c>
      <c r="BJ217" s="16" t="s">
        <v>89</v>
      </c>
      <c r="BK217" s="143">
        <f>ROUND(I217*H217,2)</f>
        <v>0</v>
      </c>
      <c r="BL217" s="16" t="s">
        <v>128</v>
      </c>
      <c r="BM217" s="142" t="s">
        <v>326</v>
      </c>
    </row>
    <row r="218" spans="2:65" s="1" customFormat="1" ht="29.25">
      <c r="B218" s="31"/>
      <c r="D218" s="144" t="s">
        <v>136</v>
      </c>
      <c r="F218" s="145" t="s">
        <v>327</v>
      </c>
      <c r="I218" s="146"/>
      <c r="L218" s="31"/>
      <c r="M218" s="147"/>
      <c r="T218" s="55"/>
      <c r="AT218" s="16" t="s">
        <v>136</v>
      </c>
      <c r="AU218" s="16" t="s">
        <v>91</v>
      </c>
    </row>
    <row r="219" spans="2:65" s="1" customFormat="1" ht="11.25">
      <c r="B219" s="31"/>
      <c r="D219" s="148" t="s">
        <v>137</v>
      </c>
      <c r="F219" s="149" t="s">
        <v>328</v>
      </c>
      <c r="I219" s="146"/>
      <c r="L219" s="31"/>
      <c r="M219" s="147"/>
      <c r="T219" s="55"/>
      <c r="AT219" s="16" t="s">
        <v>137</v>
      </c>
      <c r="AU219" s="16" t="s">
        <v>91</v>
      </c>
    </row>
    <row r="220" spans="2:65" s="1" customFormat="1" ht="16.5" customHeight="1">
      <c r="B220" s="31"/>
      <c r="C220" s="130" t="s">
        <v>329</v>
      </c>
      <c r="D220" s="130" t="s">
        <v>130</v>
      </c>
      <c r="E220" s="131" t="s">
        <v>330</v>
      </c>
      <c r="F220" s="132" t="s">
        <v>331</v>
      </c>
      <c r="G220" s="133" t="s">
        <v>223</v>
      </c>
      <c r="H220" s="134">
        <v>366</v>
      </c>
      <c r="I220" s="135"/>
      <c r="J220" s="136">
        <f>ROUND(I220*H220,2)</f>
        <v>0</v>
      </c>
      <c r="K220" s="137"/>
      <c r="L220" s="31"/>
      <c r="M220" s="138" t="s">
        <v>1</v>
      </c>
      <c r="N220" s="139" t="s">
        <v>46</v>
      </c>
      <c r="P220" s="140">
        <f>O220*H220</f>
        <v>0</v>
      </c>
      <c r="Q220" s="140">
        <v>0</v>
      </c>
      <c r="R220" s="140">
        <f>Q220*H220</f>
        <v>0</v>
      </c>
      <c r="S220" s="140">
        <v>0</v>
      </c>
      <c r="T220" s="141">
        <f>S220*H220</f>
        <v>0</v>
      </c>
      <c r="AR220" s="142" t="s">
        <v>128</v>
      </c>
      <c r="AT220" s="142" t="s">
        <v>130</v>
      </c>
      <c r="AU220" s="142" t="s">
        <v>91</v>
      </c>
      <c r="AY220" s="16" t="s">
        <v>129</v>
      </c>
      <c r="BE220" s="143">
        <f>IF(N220="základní",J220,0)</f>
        <v>0</v>
      </c>
      <c r="BF220" s="143">
        <f>IF(N220="snížená",J220,0)</f>
        <v>0</v>
      </c>
      <c r="BG220" s="143">
        <f>IF(N220="zákl. přenesená",J220,0)</f>
        <v>0</v>
      </c>
      <c r="BH220" s="143">
        <f>IF(N220="sníž. přenesená",J220,0)</f>
        <v>0</v>
      </c>
      <c r="BI220" s="143">
        <f>IF(N220="nulová",J220,0)</f>
        <v>0</v>
      </c>
      <c r="BJ220" s="16" t="s">
        <v>89</v>
      </c>
      <c r="BK220" s="143">
        <f>ROUND(I220*H220,2)</f>
        <v>0</v>
      </c>
      <c r="BL220" s="16" t="s">
        <v>128</v>
      </c>
      <c r="BM220" s="142" t="s">
        <v>332</v>
      </c>
    </row>
    <row r="221" spans="2:65" s="1" customFormat="1" ht="11.25">
      <c r="B221" s="31"/>
      <c r="D221" s="144" t="s">
        <v>136</v>
      </c>
      <c r="F221" s="145" t="s">
        <v>333</v>
      </c>
      <c r="I221" s="146"/>
      <c r="L221" s="31"/>
      <c r="M221" s="147"/>
      <c r="T221" s="55"/>
      <c r="AT221" s="16" t="s">
        <v>136</v>
      </c>
      <c r="AU221" s="16" t="s">
        <v>91</v>
      </c>
    </row>
    <row r="222" spans="2:65" s="1" customFormat="1" ht="11.25">
      <c r="B222" s="31"/>
      <c r="D222" s="148" t="s">
        <v>137</v>
      </c>
      <c r="F222" s="149" t="s">
        <v>334</v>
      </c>
      <c r="I222" s="146"/>
      <c r="L222" s="31"/>
      <c r="M222" s="147"/>
      <c r="T222" s="55"/>
      <c r="AT222" s="16" t="s">
        <v>137</v>
      </c>
      <c r="AU222" s="16" t="s">
        <v>91</v>
      </c>
    </row>
    <row r="223" spans="2:65" s="11" customFormat="1" ht="22.9" customHeight="1">
      <c r="B223" s="120"/>
      <c r="D223" s="121" t="s">
        <v>80</v>
      </c>
      <c r="E223" s="150" t="s">
        <v>91</v>
      </c>
      <c r="F223" s="150" t="s">
        <v>335</v>
      </c>
      <c r="I223" s="123"/>
      <c r="J223" s="151">
        <f>BK223</f>
        <v>0</v>
      </c>
      <c r="L223" s="120"/>
      <c r="M223" s="125"/>
      <c r="P223" s="126">
        <f>SUM(P224:P243)</f>
        <v>0</v>
      </c>
      <c r="R223" s="126">
        <f>SUM(R224:R243)</f>
        <v>4.3179549999999995</v>
      </c>
      <c r="T223" s="127">
        <f>SUM(T224:T243)</f>
        <v>0</v>
      </c>
      <c r="AR223" s="121" t="s">
        <v>89</v>
      </c>
      <c r="AT223" s="128" t="s">
        <v>80</v>
      </c>
      <c r="AU223" s="128" t="s">
        <v>89</v>
      </c>
      <c r="AY223" s="121" t="s">
        <v>129</v>
      </c>
      <c r="BK223" s="129">
        <f>SUM(BK224:BK243)</f>
        <v>0</v>
      </c>
    </row>
    <row r="224" spans="2:65" s="1" customFormat="1" ht="24.2" customHeight="1">
      <c r="B224" s="31"/>
      <c r="C224" s="130" t="s">
        <v>336</v>
      </c>
      <c r="D224" s="130" t="s">
        <v>337</v>
      </c>
      <c r="E224" s="131" t="s">
        <v>338</v>
      </c>
      <c r="F224" s="132" t="s">
        <v>339</v>
      </c>
      <c r="G224" s="133" t="s">
        <v>234</v>
      </c>
      <c r="H224" s="134">
        <v>1.3919999999999999</v>
      </c>
      <c r="I224" s="135"/>
      <c r="J224" s="136">
        <f>ROUND(I224*H224,2)</f>
        <v>0</v>
      </c>
      <c r="K224" s="137"/>
      <c r="L224" s="31"/>
      <c r="M224" s="138" t="s">
        <v>1</v>
      </c>
      <c r="N224" s="139" t="s">
        <v>46</v>
      </c>
      <c r="P224" s="140">
        <f>O224*H224</f>
        <v>0</v>
      </c>
      <c r="Q224" s="140">
        <v>2.4282900000000001</v>
      </c>
      <c r="R224" s="140">
        <f>Q224*H224</f>
        <v>3.3801796799999999</v>
      </c>
      <c r="S224" s="140">
        <v>0</v>
      </c>
      <c r="T224" s="141">
        <f>S224*H224</f>
        <v>0</v>
      </c>
      <c r="AR224" s="142" t="s">
        <v>128</v>
      </c>
      <c r="AT224" s="142" t="s">
        <v>130</v>
      </c>
      <c r="AU224" s="142" t="s">
        <v>91</v>
      </c>
      <c r="AY224" s="16" t="s">
        <v>129</v>
      </c>
      <c r="BE224" s="143">
        <f>IF(N224="základní",J224,0)</f>
        <v>0</v>
      </c>
      <c r="BF224" s="143">
        <f>IF(N224="snížená",J224,0)</f>
        <v>0</v>
      </c>
      <c r="BG224" s="143">
        <f>IF(N224="zákl. přenesená",J224,0)</f>
        <v>0</v>
      </c>
      <c r="BH224" s="143">
        <f>IF(N224="sníž. přenesená",J224,0)</f>
        <v>0</v>
      </c>
      <c r="BI224" s="143">
        <f>IF(N224="nulová",J224,0)</f>
        <v>0</v>
      </c>
      <c r="BJ224" s="16" t="s">
        <v>89</v>
      </c>
      <c r="BK224" s="143">
        <f>ROUND(I224*H224,2)</f>
        <v>0</v>
      </c>
      <c r="BL224" s="16" t="s">
        <v>128</v>
      </c>
      <c r="BM224" s="142" t="s">
        <v>340</v>
      </c>
    </row>
    <row r="225" spans="2:65" s="1" customFormat="1" ht="19.5">
      <c r="B225" s="31"/>
      <c r="D225" s="144" t="s">
        <v>136</v>
      </c>
      <c r="F225" s="145" t="s">
        <v>341</v>
      </c>
      <c r="I225" s="146"/>
      <c r="L225" s="31"/>
      <c r="M225" s="147"/>
      <c r="T225" s="55"/>
      <c r="AT225" s="16" t="s">
        <v>136</v>
      </c>
      <c r="AU225" s="16" t="s">
        <v>91</v>
      </c>
    </row>
    <row r="226" spans="2:65" s="1" customFormat="1" ht="11.25">
      <c r="B226" s="31"/>
      <c r="D226" s="148" t="s">
        <v>137</v>
      </c>
      <c r="F226" s="149" t="s">
        <v>342</v>
      </c>
      <c r="I226" s="146"/>
      <c r="L226" s="31"/>
      <c r="M226" s="147"/>
      <c r="T226" s="55"/>
      <c r="AT226" s="16" t="s">
        <v>137</v>
      </c>
      <c r="AU226" s="16" t="s">
        <v>91</v>
      </c>
    </row>
    <row r="227" spans="2:65" s="12" customFormat="1" ht="11.25">
      <c r="B227" s="152"/>
      <c r="D227" s="144" t="s">
        <v>177</v>
      </c>
      <c r="E227" s="153" t="s">
        <v>1</v>
      </c>
      <c r="F227" s="154" t="s">
        <v>343</v>
      </c>
      <c r="H227" s="155">
        <v>1.3919999999999999</v>
      </c>
      <c r="I227" s="156"/>
      <c r="L227" s="152"/>
      <c r="M227" s="157"/>
      <c r="T227" s="158"/>
      <c r="AT227" s="153" t="s">
        <v>177</v>
      </c>
      <c r="AU227" s="153" t="s">
        <v>91</v>
      </c>
      <c r="AV227" s="12" t="s">
        <v>91</v>
      </c>
      <c r="AW227" s="12" t="s">
        <v>36</v>
      </c>
      <c r="AX227" s="12" t="s">
        <v>81</v>
      </c>
      <c r="AY227" s="153" t="s">
        <v>129</v>
      </c>
    </row>
    <row r="228" spans="2:65" s="13" customFormat="1" ht="11.25">
      <c r="B228" s="159"/>
      <c r="D228" s="144" t="s">
        <v>177</v>
      </c>
      <c r="E228" s="160" t="s">
        <v>1</v>
      </c>
      <c r="F228" s="161" t="s">
        <v>178</v>
      </c>
      <c r="H228" s="162">
        <v>1.3919999999999999</v>
      </c>
      <c r="I228" s="163"/>
      <c r="L228" s="159"/>
      <c r="M228" s="164"/>
      <c r="T228" s="165"/>
      <c r="AT228" s="160" t="s">
        <v>177</v>
      </c>
      <c r="AU228" s="160" t="s">
        <v>91</v>
      </c>
      <c r="AV228" s="13" t="s">
        <v>153</v>
      </c>
      <c r="AW228" s="13" t="s">
        <v>36</v>
      </c>
      <c r="AX228" s="13" t="s">
        <v>89</v>
      </c>
      <c r="AY228" s="160" t="s">
        <v>129</v>
      </c>
    </row>
    <row r="229" spans="2:65" s="1" customFormat="1" ht="24.2" customHeight="1">
      <c r="B229" s="31"/>
      <c r="C229" s="130" t="s">
        <v>344</v>
      </c>
      <c r="D229" s="130" t="s">
        <v>337</v>
      </c>
      <c r="E229" s="131" t="s">
        <v>345</v>
      </c>
      <c r="F229" s="132" t="s">
        <v>346</v>
      </c>
      <c r="G229" s="133" t="s">
        <v>223</v>
      </c>
      <c r="H229" s="134">
        <v>7.68</v>
      </c>
      <c r="I229" s="135"/>
      <c r="J229" s="136">
        <f>ROUND(I229*H229,2)</f>
        <v>0</v>
      </c>
      <c r="K229" s="137"/>
      <c r="L229" s="31"/>
      <c r="M229" s="138" t="s">
        <v>1</v>
      </c>
      <c r="N229" s="139" t="s">
        <v>46</v>
      </c>
      <c r="P229" s="140">
        <f>O229*H229</f>
        <v>0</v>
      </c>
      <c r="Q229" s="140">
        <v>2.6900000000000001E-3</v>
      </c>
      <c r="R229" s="140">
        <f>Q229*H229</f>
        <v>2.0659199999999999E-2</v>
      </c>
      <c r="S229" s="140">
        <v>0</v>
      </c>
      <c r="T229" s="141">
        <f>S229*H229</f>
        <v>0</v>
      </c>
      <c r="AR229" s="142" t="s">
        <v>128</v>
      </c>
      <c r="AT229" s="142" t="s">
        <v>130</v>
      </c>
      <c r="AU229" s="142" t="s">
        <v>91</v>
      </c>
      <c r="AY229" s="16" t="s">
        <v>129</v>
      </c>
      <c r="BE229" s="143">
        <f>IF(N229="základní",J229,0)</f>
        <v>0</v>
      </c>
      <c r="BF229" s="143">
        <f>IF(N229="snížená",J229,0)</f>
        <v>0</v>
      </c>
      <c r="BG229" s="143">
        <f>IF(N229="zákl. přenesená",J229,0)</f>
        <v>0</v>
      </c>
      <c r="BH229" s="143">
        <f>IF(N229="sníž. přenesená",J229,0)</f>
        <v>0</v>
      </c>
      <c r="BI229" s="143">
        <f>IF(N229="nulová",J229,0)</f>
        <v>0</v>
      </c>
      <c r="BJ229" s="16" t="s">
        <v>89</v>
      </c>
      <c r="BK229" s="143">
        <f>ROUND(I229*H229,2)</f>
        <v>0</v>
      </c>
      <c r="BL229" s="16" t="s">
        <v>128</v>
      </c>
      <c r="BM229" s="142" t="s">
        <v>347</v>
      </c>
    </row>
    <row r="230" spans="2:65" s="1" customFormat="1" ht="19.5">
      <c r="B230" s="31"/>
      <c r="D230" s="144" t="s">
        <v>136</v>
      </c>
      <c r="F230" s="145" t="s">
        <v>346</v>
      </c>
      <c r="I230" s="146"/>
      <c r="L230" s="31"/>
      <c r="M230" s="147"/>
      <c r="T230" s="55"/>
      <c r="AT230" s="16" t="s">
        <v>136</v>
      </c>
      <c r="AU230" s="16" t="s">
        <v>91</v>
      </c>
    </row>
    <row r="231" spans="2:65" s="1" customFormat="1" ht="11.25">
      <c r="B231" s="31"/>
      <c r="D231" s="148" t="s">
        <v>137</v>
      </c>
      <c r="F231" s="149" t="s">
        <v>348</v>
      </c>
      <c r="I231" s="146"/>
      <c r="L231" s="31"/>
      <c r="M231" s="147"/>
      <c r="T231" s="55"/>
      <c r="AT231" s="16" t="s">
        <v>137</v>
      </c>
      <c r="AU231" s="16" t="s">
        <v>91</v>
      </c>
    </row>
    <row r="232" spans="2:65" s="12" customFormat="1" ht="11.25">
      <c r="B232" s="152"/>
      <c r="D232" s="144" t="s">
        <v>177</v>
      </c>
      <c r="E232" s="153" t="s">
        <v>1</v>
      </c>
      <c r="F232" s="154" t="s">
        <v>349</v>
      </c>
      <c r="H232" s="155">
        <v>7.68</v>
      </c>
      <c r="I232" s="156"/>
      <c r="L232" s="152"/>
      <c r="M232" s="157"/>
      <c r="T232" s="158"/>
      <c r="AT232" s="153" t="s">
        <v>177</v>
      </c>
      <c r="AU232" s="153" t="s">
        <v>91</v>
      </c>
      <c r="AV232" s="12" t="s">
        <v>91</v>
      </c>
      <c r="AW232" s="12" t="s">
        <v>36</v>
      </c>
      <c r="AX232" s="12" t="s">
        <v>81</v>
      </c>
      <c r="AY232" s="153" t="s">
        <v>129</v>
      </c>
    </row>
    <row r="233" spans="2:65" s="13" customFormat="1" ht="11.25">
      <c r="B233" s="159"/>
      <c r="D233" s="144" t="s">
        <v>177</v>
      </c>
      <c r="E233" s="160" t="s">
        <v>1</v>
      </c>
      <c r="F233" s="161" t="s">
        <v>178</v>
      </c>
      <c r="H233" s="162">
        <v>7.68</v>
      </c>
      <c r="I233" s="163"/>
      <c r="L233" s="159"/>
      <c r="M233" s="164"/>
      <c r="T233" s="165"/>
      <c r="AT233" s="160" t="s">
        <v>177</v>
      </c>
      <c r="AU233" s="160" t="s">
        <v>91</v>
      </c>
      <c r="AV233" s="13" t="s">
        <v>153</v>
      </c>
      <c r="AW233" s="13" t="s">
        <v>36</v>
      </c>
      <c r="AX233" s="13" t="s">
        <v>89</v>
      </c>
      <c r="AY233" s="160" t="s">
        <v>129</v>
      </c>
    </row>
    <row r="234" spans="2:65" s="1" customFormat="1" ht="24.2" customHeight="1">
      <c r="B234" s="31"/>
      <c r="C234" s="130" t="s">
        <v>7</v>
      </c>
      <c r="D234" s="130" t="s">
        <v>130</v>
      </c>
      <c r="E234" s="131" t="s">
        <v>350</v>
      </c>
      <c r="F234" s="132" t="s">
        <v>351</v>
      </c>
      <c r="G234" s="133" t="s">
        <v>234</v>
      </c>
      <c r="H234" s="134">
        <v>0.24199999999999999</v>
      </c>
      <c r="I234" s="135"/>
      <c r="J234" s="136">
        <f>ROUND(I234*H234,2)</f>
        <v>0</v>
      </c>
      <c r="K234" s="137"/>
      <c r="L234" s="31"/>
      <c r="M234" s="138" t="s">
        <v>1</v>
      </c>
      <c r="N234" s="139" t="s">
        <v>46</v>
      </c>
      <c r="P234" s="140">
        <f>O234*H234</f>
        <v>0</v>
      </c>
      <c r="Q234" s="140">
        <v>2.3010199999999998</v>
      </c>
      <c r="R234" s="140">
        <f>Q234*H234</f>
        <v>0.55684683999999995</v>
      </c>
      <c r="S234" s="140">
        <v>0</v>
      </c>
      <c r="T234" s="141">
        <f>S234*H234</f>
        <v>0</v>
      </c>
      <c r="AR234" s="142" t="s">
        <v>128</v>
      </c>
      <c r="AT234" s="142" t="s">
        <v>130</v>
      </c>
      <c r="AU234" s="142" t="s">
        <v>91</v>
      </c>
      <c r="AY234" s="16" t="s">
        <v>129</v>
      </c>
      <c r="BE234" s="143">
        <f>IF(N234="základní",J234,0)</f>
        <v>0</v>
      </c>
      <c r="BF234" s="143">
        <f>IF(N234="snížená",J234,0)</f>
        <v>0</v>
      </c>
      <c r="BG234" s="143">
        <f>IF(N234="zákl. přenesená",J234,0)</f>
        <v>0</v>
      </c>
      <c r="BH234" s="143">
        <f>IF(N234="sníž. přenesená",J234,0)</f>
        <v>0</v>
      </c>
      <c r="BI234" s="143">
        <f>IF(N234="nulová",J234,0)</f>
        <v>0</v>
      </c>
      <c r="BJ234" s="16" t="s">
        <v>89</v>
      </c>
      <c r="BK234" s="143">
        <f>ROUND(I234*H234,2)</f>
        <v>0</v>
      </c>
      <c r="BL234" s="16" t="s">
        <v>128</v>
      </c>
      <c r="BM234" s="142" t="s">
        <v>352</v>
      </c>
    </row>
    <row r="235" spans="2:65" s="1" customFormat="1" ht="19.5">
      <c r="B235" s="31"/>
      <c r="D235" s="144" t="s">
        <v>136</v>
      </c>
      <c r="F235" s="145" t="s">
        <v>353</v>
      </c>
      <c r="I235" s="146"/>
      <c r="L235" s="31"/>
      <c r="M235" s="147"/>
      <c r="T235" s="55"/>
      <c r="AT235" s="16" t="s">
        <v>136</v>
      </c>
      <c r="AU235" s="16" t="s">
        <v>91</v>
      </c>
    </row>
    <row r="236" spans="2:65" s="1" customFormat="1" ht="11.25">
      <c r="B236" s="31"/>
      <c r="D236" s="148" t="s">
        <v>137</v>
      </c>
      <c r="F236" s="149" t="s">
        <v>354</v>
      </c>
      <c r="I236" s="146"/>
      <c r="L236" s="31"/>
      <c r="M236" s="147"/>
      <c r="T236" s="55"/>
      <c r="AT236" s="16" t="s">
        <v>137</v>
      </c>
      <c r="AU236" s="16" t="s">
        <v>91</v>
      </c>
    </row>
    <row r="237" spans="2:65" s="12" customFormat="1" ht="11.25">
      <c r="B237" s="152"/>
      <c r="D237" s="144" t="s">
        <v>177</v>
      </c>
      <c r="E237" s="153" t="s">
        <v>1</v>
      </c>
      <c r="F237" s="154" t="s">
        <v>355</v>
      </c>
      <c r="H237" s="155">
        <v>0.24199999999999999</v>
      </c>
      <c r="I237" s="156"/>
      <c r="L237" s="152"/>
      <c r="M237" s="157"/>
      <c r="T237" s="158"/>
      <c r="AT237" s="153" t="s">
        <v>177</v>
      </c>
      <c r="AU237" s="153" t="s">
        <v>91</v>
      </c>
      <c r="AV237" s="12" t="s">
        <v>91</v>
      </c>
      <c r="AW237" s="12" t="s">
        <v>36</v>
      </c>
      <c r="AX237" s="12" t="s">
        <v>81</v>
      </c>
      <c r="AY237" s="153" t="s">
        <v>129</v>
      </c>
    </row>
    <row r="238" spans="2:65" s="13" customFormat="1" ht="11.25">
      <c r="B238" s="159"/>
      <c r="D238" s="144" t="s">
        <v>177</v>
      </c>
      <c r="E238" s="160" t="s">
        <v>1</v>
      </c>
      <c r="F238" s="161" t="s">
        <v>178</v>
      </c>
      <c r="H238" s="162">
        <v>0.24199999999999999</v>
      </c>
      <c r="I238" s="163"/>
      <c r="L238" s="159"/>
      <c r="M238" s="164"/>
      <c r="T238" s="165"/>
      <c r="AT238" s="160" t="s">
        <v>177</v>
      </c>
      <c r="AU238" s="160" t="s">
        <v>91</v>
      </c>
      <c r="AV238" s="13" t="s">
        <v>153</v>
      </c>
      <c r="AW238" s="13" t="s">
        <v>36</v>
      </c>
      <c r="AX238" s="13" t="s">
        <v>89</v>
      </c>
      <c r="AY238" s="160" t="s">
        <v>129</v>
      </c>
    </row>
    <row r="239" spans="2:65" s="1" customFormat="1" ht="24.2" customHeight="1">
      <c r="B239" s="31"/>
      <c r="C239" s="130" t="s">
        <v>356</v>
      </c>
      <c r="D239" s="130" t="s">
        <v>130</v>
      </c>
      <c r="E239" s="131" t="s">
        <v>357</v>
      </c>
      <c r="F239" s="132" t="s">
        <v>358</v>
      </c>
      <c r="G239" s="133" t="s">
        <v>234</v>
      </c>
      <c r="H239" s="134">
        <v>0.14399999999999999</v>
      </c>
      <c r="I239" s="135"/>
      <c r="J239" s="136">
        <f>ROUND(I239*H239,2)</f>
        <v>0</v>
      </c>
      <c r="K239" s="137"/>
      <c r="L239" s="31"/>
      <c r="M239" s="138" t="s">
        <v>1</v>
      </c>
      <c r="N239" s="139" t="s">
        <v>46</v>
      </c>
      <c r="P239" s="140">
        <f>O239*H239</f>
        <v>0</v>
      </c>
      <c r="Q239" s="140">
        <v>2.5018699999999998</v>
      </c>
      <c r="R239" s="140">
        <f>Q239*H239</f>
        <v>0.36026927999999997</v>
      </c>
      <c r="S239" s="140">
        <v>0</v>
      </c>
      <c r="T239" s="141">
        <f>S239*H239</f>
        <v>0</v>
      </c>
      <c r="AR239" s="142" t="s">
        <v>128</v>
      </c>
      <c r="AT239" s="142" t="s">
        <v>130</v>
      </c>
      <c r="AU239" s="142" t="s">
        <v>91</v>
      </c>
      <c r="AY239" s="16" t="s">
        <v>129</v>
      </c>
      <c r="BE239" s="143">
        <f>IF(N239="základní",J239,0)</f>
        <v>0</v>
      </c>
      <c r="BF239" s="143">
        <f>IF(N239="snížená",J239,0)</f>
        <v>0</v>
      </c>
      <c r="BG239" s="143">
        <f>IF(N239="zákl. přenesená",J239,0)</f>
        <v>0</v>
      </c>
      <c r="BH239" s="143">
        <f>IF(N239="sníž. přenesená",J239,0)</f>
        <v>0</v>
      </c>
      <c r="BI239" s="143">
        <f>IF(N239="nulová",J239,0)</f>
        <v>0</v>
      </c>
      <c r="BJ239" s="16" t="s">
        <v>89</v>
      </c>
      <c r="BK239" s="143">
        <f>ROUND(I239*H239,2)</f>
        <v>0</v>
      </c>
      <c r="BL239" s="16" t="s">
        <v>128</v>
      </c>
      <c r="BM239" s="142" t="s">
        <v>359</v>
      </c>
    </row>
    <row r="240" spans="2:65" s="1" customFormat="1" ht="19.5">
      <c r="B240" s="31"/>
      <c r="D240" s="144" t="s">
        <v>136</v>
      </c>
      <c r="F240" s="145" t="s">
        <v>360</v>
      </c>
      <c r="I240" s="146"/>
      <c r="L240" s="31"/>
      <c r="M240" s="147"/>
      <c r="T240" s="55"/>
      <c r="AT240" s="16" t="s">
        <v>136</v>
      </c>
      <c r="AU240" s="16" t="s">
        <v>91</v>
      </c>
    </row>
    <row r="241" spans="2:65" s="1" customFormat="1" ht="11.25">
      <c r="B241" s="31"/>
      <c r="D241" s="148" t="s">
        <v>137</v>
      </c>
      <c r="F241" s="149" t="s">
        <v>361</v>
      </c>
      <c r="I241" s="146"/>
      <c r="L241" s="31"/>
      <c r="M241" s="147"/>
      <c r="T241" s="55"/>
      <c r="AT241" s="16" t="s">
        <v>137</v>
      </c>
      <c r="AU241" s="16" t="s">
        <v>91</v>
      </c>
    </row>
    <row r="242" spans="2:65" s="12" customFormat="1" ht="11.25">
      <c r="B242" s="152"/>
      <c r="D242" s="144" t="s">
        <v>177</v>
      </c>
      <c r="E242" s="153" t="s">
        <v>1</v>
      </c>
      <c r="F242" s="154" t="s">
        <v>362</v>
      </c>
      <c r="H242" s="155">
        <v>0.14399999999999999</v>
      </c>
      <c r="I242" s="156"/>
      <c r="L242" s="152"/>
      <c r="M242" s="157"/>
      <c r="T242" s="158"/>
      <c r="AT242" s="153" t="s">
        <v>177</v>
      </c>
      <c r="AU242" s="153" t="s">
        <v>91</v>
      </c>
      <c r="AV242" s="12" t="s">
        <v>91</v>
      </c>
      <c r="AW242" s="12" t="s">
        <v>36</v>
      </c>
      <c r="AX242" s="12" t="s">
        <v>81</v>
      </c>
      <c r="AY242" s="153" t="s">
        <v>129</v>
      </c>
    </row>
    <row r="243" spans="2:65" s="13" customFormat="1" ht="11.25">
      <c r="B243" s="159"/>
      <c r="D243" s="144" t="s">
        <v>177</v>
      </c>
      <c r="E243" s="160" t="s">
        <v>1</v>
      </c>
      <c r="F243" s="161" t="s">
        <v>363</v>
      </c>
      <c r="H243" s="162">
        <v>0.14399999999999999</v>
      </c>
      <c r="I243" s="163"/>
      <c r="L243" s="159"/>
      <c r="M243" s="164"/>
      <c r="T243" s="165"/>
      <c r="AT243" s="160" t="s">
        <v>177</v>
      </c>
      <c r="AU243" s="160" t="s">
        <v>91</v>
      </c>
      <c r="AV243" s="13" t="s">
        <v>153</v>
      </c>
      <c r="AW243" s="13" t="s">
        <v>36</v>
      </c>
      <c r="AX243" s="13" t="s">
        <v>89</v>
      </c>
      <c r="AY243" s="160" t="s">
        <v>129</v>
      </c>
    </row>
    <row r="244" spans="2:65" s="11" customFormat="1" ht="22.9" customHeight="1">
      <c r="B244" s="120"/>
      <c r="D244" s="121" t="s">
        <v>80</v>
      </c>
      <c r="E244" s="150" t="s">
        <v>150</v>
      </c>
      <c r="F244" s="150" t="s">
        <v>364</v>
      </c>
      <c r="I244" s="123"/>
      <c r="J244" s="151">
        <f>BK244</f>
        <v>0</v>
      </c>
      <c r="L244" s="120"/>
      <c r="M244" s="125"/>
      <c r="P244" s="126">
        <f>SUM(P245:P250)</f>
        <v>0</v>
      </c>
      <c r="R244" s="126">
        <f>SUM(R245:R250)</f>
        <v>0</v>
      </c>
      <c r="T244" s="127">
        <f>SUM(T245:T250)</f>
        <v>0</v>
      </c>
      <c r="AR244" s="121" t="s">
        <v>89</v>
      </c>
      <c r="AT244" s="128" t="s">
        <v>80</v>
      </c>
      <c r="AU244" s="128" t="s">
        <v>89</v>
      </c>
      <c r="AY244" s="121" t="s">
        <v>129</v>
      </c>
      <c r="BK244" s="129">
        <f>SUM(BK245:BK250)</f>
        <v>0</v>
      </c>
    </row>
    <row r="245" spans="2:65" s="1" customFormat="1" ht="24.2" customHeight="1">
      <c r="B245" s="31"/>
      <c r="C245" s="130" t="s">
        <v>365</v>
      </c>
      <c r="D245" s="130" t="s">
        <v>130</v>
      </c>
      <c r="E245" s="131" t="s">
        <v>366</v>
      </c>
      <c r="F245" s="132" t="s">
        <v>367</v>
      </c>
      <c r="G245" s="133" t="s">
        <v>223</v>
      </c>
      <c r="H245" s="134">
        <v>35.200000000000003</v>
      </c>
      <c r="I245" s="135"/>
      <c r="J245" s="136">
        <f>ROUND(I245*H245,2)</f>
        <v>0</v>
      </c>
      <c r="K245" s="137"/>
      <c r="L245" s="31"/>
      <c r="M245" s="138" t="s">
        <v>1</v>
      </c>
      <c r="N245" s="139" t="s">
        <v>46</v>
      </c>
      <c r="P245" s="140">
        <f>O245*H245</f>
        <v>0</v>
      </c>
      <c r="Q245" s="140">
        <v>0</v>
      </c>
      <c r="R245" s="140">
        <f>Q245*H245</f>
        <v>0</v>
      </c>
      <c r="S245" s="140">
        <v>0</v>
      </c>
      <c r="T245" s="141">
        <f>S245*H245</f>
        <v>0</v>
      </c>
      <c r="AR245" s="142" t="s">
        <v>128</v>
      </c>
      <c r="AT245" s="142" t="s">
        <v>130</v>
      </c>
      <c r="AU245" s="142" t="s">
        <v>91</v>
      </c>
      <c r="AY245" s="16" t="s">
        <v>129</v>
      </c>
      <c r="BE245" s="143">
        <f>IF(N245="základní",J245,0)</f>
        <v>0</v>
      </c>
      <c r="BF245" s="143">
        <f>IF(N245="snížená",J245,0)</f>
        <v>0</v>
      </c>
      <c r="BG245" s="143">
        <f>IF(N245="zákl. přenesená",J245,0)</f>
        <v>0</v>
      </c>
      <c r="BH245" s="143">
        <f>IF(N245="sníž. přenesená",J245,0)</f>
        <v>0</v>
      </c>
      <c r="BI245" s="143">
        <f>IF(N245="nulová",J245,0)</f>
        <v>0</v>
      </c>
      <c r="BJ245" s="16" t="s">
        <v>89</v>
      </c>
      <c r="BK245" s="143">
        <f>ROUND(I245*H245,2)</f>
        <v>0</v>
      </c>
      <c r="BL245" s="16" t="s">
        <v>128</v>
      </c>
      <c r="BM245" s="142" t="s">
        <v>368</v>
      </c>
    </row>
    <row r="246" spans="2:65" s="1" customFormat="1" ht="29.25">
      <c r="B246" s="31"/>
      <c r="D246" s="144" t="s">
        <v>136</v>
      </c>
      <c r="F246" s="145" t="s">
        <v>369</v>
      </c>
      <c r="I246" s="146"/>
      <c r="L246" s="31"/>
      <c r="M246" s="147"/>
      <c r="T246" s="55"/>
      <c r="AT246" s="16" t="s">
        <v>136</v>
      </c>
      <c r="AU246" s="16" t="s">
        <v>91</v>
      </c>
    </row>
    <row r="247" spans="2:65" s="1" customFormat="1" ht="11.25">
      <c r="B247" s="31"/>
      <c r="D247" s="148" t="s">
        <v>137</v>
      </c>
      <c r="F247" s="149" t="s">
        <v>370</v>
      </c>
      <c r="I247" s="146"/>
      <c r="L247" s="31"/>
      <c r="M247" s="147"/>
      <c r="T247" s="55"/>
      <c r="AT247" s="16" t="s">
        <v>137</v>
      </c>
      <c r="AU247" s="16" t="s">
        <v>91</v>
      </c>
    </row>
    <row r="248" spans="2:65" s="1" customFormat="1" ht="33" customHeight="1">
      <c r="B248" s="31"/>
      <c r="C248" s="130" t="s">
        <v>319</v>
      </c>
      <c r="D248" s="130" t="s">
        <v>130</v>
      </c>
      <c r="E248" s="131" t="s">
        <v>371</v>
      </c>
      <c r="F248" s="132" t="s">
        <v>372</v>
      </c>
      <c r="G248" s="133" t="s">
        <v>223</v>
      </c>
      <c r="H248" s="134">
        <v>24</v>
      </c>
      <c r="I248" s="135"/>
      <c r="J248" s="136">
        <f>ROUND(I248*H248,2)</f>
        <v>0</v>
      </c>
      <c r="K248" s="137"/>
      <c r="L248" s="31"/>
      <c r="M248" s="138" t="s">
        <v>1</v>
      </c>
      <c r="N248" s="139" t="s">
        <v>46</v>
      </c>
      <c r="P248" s="140">
        <f>O248*H248</f>
        <v>0</v>
      </c>
      <c r="Q248" s="140">
        <v>0</v>
      </c>
      <c r="R248" s="140">
        <f>Q248*H248</f>
        <v>0</v>
      </c>
      <c r="S248" s="140">
        <v>0</v>
      </c>
      <c r="T248" s="141">
        <f>S248*H248</f>
        <v>0</v>
      </c>
      <c r="AR248" s="142" t="s">
        <v>128</v>
      </c>
      <c r="AT248" s="142" t="s">
        <v>130</v>
      </c>
      <c r="AU248" s="142" t="s">
        <v>91</v>
      </c>
      <c r="AY248" s="16" t="s">
        <v>129</v>
      </c>
      <c r="BE248" s="143">
        <f>IF(N248="základní",J248,0)</f>
        <v>0</v>
      </c>
      <c r="BF248" s="143">
        <f>IF(N248="snížená",J248,0)</f>
        <v>0</v>
      </c>
      <c r="BG248" s="143">
        <f>IF(N248="zákl. přenesená",J248,0)</f>
        <v>0</v>
      </c>
      <c r="BH248" s="143">
        <f>IF(N248="sníž. přenesená",J248,0)</f>
        <v>0</v>
      </c>
      <c r="BI248" s="143">
        <f>IF(N248="nulová",J248,0)</f>
        <v>0</v>
      </c>
      <c r="BJ248" s="16" t="s">
        <v>89</v>
      </c>
      <c r="BK248" s="143">
        <f>ROUND(I248*H248,2)</f>
        <v>0</v>
      </c>
      <c r="BL248" s="16" t="s">
        <v>128</v>
      </c>
      <c r="BM248" s="142" t="s">
        <v>373</v>
      </c>
    </row>
    <row r="249" spans="2:65" s="1" customFormat="1" ht="39">
      <c r="B249" s="31"/>
      <c r="D249" s="144" t="s">
        <v>136</v>
      </c>
      <c r="F249" s="145" t="s">
        <v>374</v>
      </c>
      <c r="I249" s="146"/>
      <c r="L249" s="31"/>
      <c r="M249" s="147"/>
      <c r="T249" s="55"/>
      <c r="AT249" s="16" t="s">
        <v>136</v>
      </c>
      <c r="AU249" s="16" t="s">
        <v>91</v>
      </c>
    </row>
    <row r="250" spans="2:65" s="1" customFormat="1" ht="11.25">
      <c r="B250" s="31"/>
      <c r="D250" s="148" t="s">
        <v>137</v>
      </c>
      <c r="F250" s="149" t="s">
        <v>375</v>
      </c>
      <c r="I250" s="146"/>
      <c r="L250" s="31"/>
      <c r="M250" s="147"/>
      <c r="T250" s="55"/>
      <c r="AT250" s="16" t="s">
        <v>137</v>
      </c>
      <c r="AU250" s="16" t="s">
        <v>91</v>
      </c>
    </row>
    <row r="251" spans="2:65" s="11" customFormat="1" ht="22.9" customHeight="1">
      <c r="B251" s="120"/>
      <c r="D251" s="121" t="s">
        <v>80</v>
      </c>
      <c r="E251" s="150" t="s">
        <v>166</v>
      </c>
      <c r="F251" s="150" t="s">
        <v>376</v>
      </c>
      <c r="I251" s="123"/>
      <c r="J251" s="151">
        <f>BK251</f>
        <v>0</v>
      </c>
      <c r="L251" s="120"/>
      <c r="M251" s="125"/>
      <c r="P251" s="126">
        <f>SUM(P252:P397)</f>
        <v>0</v>
      </c>
      <c r="R251" s="126">
        <f>SUM(R252:R397)</f>
        <v>10.62768</v>
      </c>
      <c r="T251" s="127">
        <f>SUM(T252:T397)</f>
        <v>0</v>
      </c>
      <c r="AR251" s="121" t="s">
        <v>89</v>
      </c>
      <c r="AT251" s="128" t="s">
        <v>80</v>
      </c>
      <c r="AU251" s="128" t="s">
        <v>89</v>
      </c>
      <c r="AY251" s="121" t="s">
        <v>129</v>
      </c>
      <c r="BK251" s="129">
        <f>SUM(BK252:BK397)</f>
        <v>0</v>
      </c>
    </row>
    <row r="252" spans="2:65" s="1" customFormat="1" ht="24.2" customHeight="1">
      <c r="B252" s="31"/>
      <c r="C252" s="130" t="s">
        <v>377</v>
      </c>
      <c r="D252" s="130" t="s">
        <v>130</v>
      </c>
      <c r="E252" s="131" t="s">
        <v>378</v>
      </c>
      <c r="F252" s="132" t="s">
        <v>379</v>
      </c>
      <c r="G252" s="133" t="s">
        <v>223</v>
      </c>
      <c r="H252" s="134">
        <v>1</v>
      </c>
      <c r="I252" s="135"/>
      <c r="J252" s="136">
        <f>ROUND(I252*H252,2)</f>
        <v>0</v>
      </c>
      <c r="K252" s="137"/>
      <c r="L252" s="31"/>
      <c r="M252" s="138" t="s">
        <v>1</v>
      </c>
      <c r="N252" s="139" t="s">
        <v>46</v>
      </c>
      <c r="P252" s="140">
        <f>O252*H252</f>
        <v>0</v>
      </c>
      <c r="Q252" s="140">
        <v>2.1000000000000001E-2</v>
      </c>
      <c r="R252" s="140">
        <f>Q252*H252</f>
        <v>2.1000000000000001E-2</v>
      </c>
      <c r="S252" s="140">
        <v>0</v>
      </c>
      <c r="T252" s="141">
        <f>S252*H252</f>
        <v>0</v>
      </c>
      <c r="AR252" s="142" t="s">
        <v>128</v>
      </c>
      <c r="AT252" s="142" t="s">
        <v>130</v>
      </c>
      <c r="AU252" s="142" t="s">
        <v>91</v>
      </c>
      <c r="AY252" s="16" t="s">
        <v>129</v>
      </c>
      <c r="BE252" s="143">
        <f>IF(N252="základní",J252,0)</f>
        <v>0</v>
      </c>
      <c r="BF252" s="143">
        <f>IF(N252="snížená",J252,0)</f>
        <v>0</v>
      </c>
      <c r="BG252" s="143">
        <f>IF(N252="zákl. přenesená",J252,0)</f>
        <v>0</v>
      </c>
      <c r="BH252" s="143">
        <f>IF(N252="sníž. přenesená",J252,0)</f>
        <v>0</v>
      </c>
      <c r="BI252" s="143">
        <f>IF(N252="nulová",J252,0)</f>
        <v>0</v>
      </c>
      <c r="BJ252" s="16" t="s">
        <v>89</v>
      </c>
      <c r="BK252" s="143">
        <f>ROUND(I252*H252,2)</f>
        <v>0</v>
      </c>
      <c r="BL252" s="16" t="s">
        <v>128</v>
      </c>
      <c r="BM252" s="142" t="s">
        <v>380</v>
      </c>
    </row>
    <row r="253" spans="2:65" s="1" customFormat="1" ht="19.5">
      <c r="B253" s="31"/>
      <c r="D253" s="144" t="s">
        <v>136</v>
      </c>
      <c r="F253" s="145" t="s">
        <v>381</v>
      </c>
      <c r="I253" s="146"/>
      <c r="L253" s="31"/>
      <c r="M253" s="147"/>
      <c r="T253" s="55"/>
      <c r="AT253" s="16" t="s">
        <v>136</v>
      </c>
      <c r="AU253" s="16" t="s">
        <v>91</v>
      </c>
    </row>
    <row r="254" spans="2:65" s="1" customFormat="1" ht="11.25">
      <c r="B254" s="31"/>
      <c r="D254" s="148" t="s">
        <v>137</v>
      </c>
      <c r="F254" s="149" t="s">
        <v>382</v>
      </c>
      <c r="I254" s="146"/>
      <c r="L254" s="31"/>
      <c r="M254" s="147"/>
      <c r="T254" s="55"/>
      <c r="AT254" s="16" t="s">
        <v>137</v>
      </c>
      <c r="AU254" s="16" t="s">
        <v>91</v>
      </c>
    </row>
    <row r="255" spans="2:65" s="1" customFormat="1" ht="37.9" customHeight="1">
      <c r="B255" s="31"/>
      <c r="C255" s="130" t="s">
        <v>383</v>
      </c>
      <c r="D255" s="130" t="s">
        <v>130</v>
      </c>
      <c r="E255" s="131" t="s">
        <v>384</v>
      </c>
      <c r="F255" s="132" t="s">
        <v>385</v>
      </c>
      <c r="G255" s="133" t="s">
        <v>223</v>
      </c>
      <c r="H255" s="134">
        <v>366</v>
      </c>
      <c r="I255" s="135"/>
      <c r="J255" s="136">
        <f>ROUND(I255*H255,2)</f>
        <v>0</v>
      </c>
      <c r="K255" s="137"/>
      <c r="L255" s="31"/>
      <c r="M255" s="138" t="s">
        <v>1</v>
      </c>
      <c r="N255" s="139" t="s">
        <v>46</v>
      </c>
      <c r="P255" s="140">
        <f>O255*H255</f>
        <v>0</v>
      </c>
      <c r="Q255" s="140">
        <v>2.8979999999999999E-2</v>
      </c>
      <c r="R255" s="140">
        <f>Q255*H255</f>
        <v>10.606679999999999</v>
      </c>
      <c r="S255" s="140">
        <v>0</v>
      </c>
      <c r="T255" s="141">
        <f>S255*H255</f>
        <v>0</v>
      </c>
      <c r="AR255" s="142" t="s">
        <v>128</v>
      </c>
      <c r="AT255" s="142" t="s">
        <v>130</v>
      </c>
      <c r="AU255" s="142" t="s">
        <v>91</v>
      </c>
      <c r="AY255" s="16" t="s">
        <v>129</v>
      </c>
      <c r="BE255" s="143">
        <f>IF(N255="základní",J255,0)</f>
        <v>0</v>
      </c>
      <c r="BF255" s="143">
        <f>IF(N255="snížená",J255,0)</f>
        <v>0</v>
      </c>
      <c r="BG255" s="143">
        <f>IF(N255="zákl. přenesená",J255,0)</f>
        <v>0</v>
      </c>
      <c r="BH255" s="143">
        <f>IF(N255="sníž. přenesená",J255,0)</f>
        <v>0</v>
      </c>
      <c r="BI255" s="143">
        <f>IF(N255="nulová",J255,0)</f>
        <v>0</v>
      </c>
      <c r="BJ255" s="16" t="s">
        <v>89</v>
      </c>
      <c r="BK255" s="143">
        <f>ROUND(I255*H255,2)</f>
        <v>0</v>
      </c>
      <c r="BL255" s="16" t="s">
        <v>128</v>
      </c>
      <c r="BM255" s="142" t="s">
        <v>386</v>
      </c>
    </row>
    <row r="256" spans="2:65" s="1" customFormat="1" ht="39">
      <c r="B256" s="31"/>
      <c r="D256" s="144" t="s">
        <v>136</v>
      </c>
      <c r="F256" s="145" t="s">
        <v>387</v>
      </c>
      <c r="I256" s="146"/>
      <c r="L256" s="31"/>
      <c r="M256" s="147"/>
      <c r="T256" s="55"/>
      <c r="AT256" s="16" t="s">
        <v>136</v>
      </c>
      <c r="AU256" s="16" t="s">
        <v>91</v>
      </c>
    </row>
    <row r="257" spans="2:65" s="12" customFormat="1" ht="11.25">
      <c r="B257" s="152"/>
      <c r="D257" s="144" t="s">
        <v>177</v>
      </c>
      <c r="E257" s="153" t="s">
        <v>1</v>
      </c>
      <c r="F257" s="154" t="s">
        <v>388</v>
      </c>
      <c r="H257" s="155">
        <v>343</v>
      </c>
      <c r="I257" s="156"/>
      <c r="L257" s="152"/>
      <c r="M257" s="157"/>
      <c r="T257" s="158"/>
      <c r="AT257" s="153" t="s">
        <v>177</v>
      </c>
      <c r="AU257" s="153" t="s">
        <v>91</v>
      </c>
      <c r="AV257" s="12" t="s">
        <v>91</v>
      </c>
      <c r="AW257" s="12" t="s">
        <v>36</v>
      </c>
      <c r="AX257" s="12" t="s">
        <v>81</v>
      </c>
      <c r="AY257" s="153" t="s">
        <v>129</v>
      </c>
    </row>
    <row r="258" spans="2:65" s="12" customFormat="1" ht="11.25">
      <c r="B258" s="152"/>
      <c r="D258" s="144" t="s">
        <v>177</v>
      </c>
      <c r="E258" s="153" t="s">
        <v>1</v>
      </c>
      <c r="F258" s="154" t="s">
        <v>365</v>
      </c>
      <c r="H258" s="155">
        <v>23</v>
      </c>
      <c r="I258" s="156"/>
      <c r="L258" s="152"/>
      <c r="M258" s="157"/>
      <c r="T258" s="158"/>
      <c r="AT258" s="153" t="s">
        <v>177</v>
      </c>
      <c r="AU258" s="153" t="s">
        <v>91</v>
      </c>
      <c r="AV258" s="12" t="s">
        <v>91</v>
      </c>
      <c r="AW258" s="12" t="s">
        <v>36</v>
      </c>
      <c r="AX258" s="12" t="s">
        <v>81</v>
      </c>
      <c r="AY258" s="153" t="s">
        <v>129</v>
      </c>
    </row>
    <row r="259" spans="2:65" s="13" customFormat="1" ht="11.25">
      <c r="B259" s="159"/>
      <c r="D259" s="144" t="s">
        <v>177</v>
      </c>
      <c r="E259" s="160" t="s">
        <v>1</v>
      </c>
      <c r="F259" s="161" t="s">
        <v>178</v>
      </c>
      <c r="H259" s="162">
        <v>366</v>
      </c>
      <c r="I259" s="163"/>
      <c r="L259" s="159"/>
      <c r="M259" s="164"/>
      <c r="T259" s="165"/>
      <c r="AT259" s="160" t="s">
        <v>177</v>
      </c>
      <c r="AU259" s="160" t="s">
        <v>91</v>
      </c>
      <c r="AV259" s="13" t="s">
        <v>153</v>
      </c>
      <c r="AW259" s="13" t="s">
        <v>36</v>
      </c>
      <c r="AX259" s="13" t="s">
        <v>89</v>
      </c>
      <c r="AY259" s="160" t="s">
        <v>129</v>
      </c>
    </row>
    <row r="260" spans="2:65" s="1" customFormat="1" ht="16.5" customHeight="1">
      <c r="B260" s="31"/>
      <c r="C260" s="130" t="s">
        <v>389</v>
      </c>
      <c r="D260" s="130" t="s">
        <v>130</v>
      </c>
      <c r="E260" s="131" t="s">
        <v>390</v>
      </c>
      <c r="F260" s="132" t="s">
        <v>391</v>
      </c>
      <c r="G260" s="133" t="s">
        <v>223</v>
      </c>
      <c r="H260" s="134">
        <v>250</v>
      </c>
      <c r="I260" s="135"/>
      <c r="J260" s="136">
        <f>ROUND(I260*H260,2)</f>
        <v>0</v>
      </c>
      <c r="K260" s="137"/>
      <c r="L260" s="31"/>
      <c r="M260" s="138" t="s">
        <v>1</v>
      </c>
      <c r="N260" s="139" t="s">
        <v>46</v>
      </c>
      <c r="P260" s="140">
        <f>O260*H260</f>
        <v>0</v>
      </c>
      <c r="Q260" s="140">
        <v>0</v>
      </c>
      <c r="R260" s="140">
        <f>Q260*H260</f>
        <v>0</v>
      </c>
      <c r="S260" s="140">
        <v>0</v>
      </c>
      <c r="T260" s="141">
        <f>S260*H260</f>
        <v>0</v>
      </c>
      <c r="AR260" s="142" t="s">
        <v>128</v>
      </c>
      <c r="AT260" s="142" t="s">
        <v>130</v>
      </c>
      <c r="AU260" s="142" t="s">
        <v>91</v>
      </c>
      <c r="AY260" s="16" t="s">
        <v>129</v>
      </c>
      <c r="BE260" s="143">
        <f>IF(N260="základní",J260,0)</f>
        <v>0</v>
      </c>
      <c r="BF260" s="143">
        <f>IF(N260="snížená",J260,0)</f>
        <v>0</v>
      </c>
      <c r="BG260" s="143">
        <f>IF(N260="zákl. přenesená",J260,0)</f>
        <v>0</v>
      </c>
      <c r="BH260" s="143">
        <f>IF(N260="sníž. přenesená",J260,0)</f>
        <v>0</v>
      </c>
      <c r="BI260" s="143">
        <f>IF(N260="nulová",J260,0)</f>
        <v>0</v>
      </c>
      <c r="BJ260" s="16" t="s">
        <v>89</v>
      </c>
      <c r="BK260" s="143">
        <f>ROUND(I260*H260,2)</f>
        <v>0</v>
      </c>
      <c r="BL260" s="16" t="s">
        <v>128</v>
      </c>
      <c r="BM260" s="142" t="s">
        <v>392</v>
      </c>
    </row>
    <row r="261" spans="2:65" s="1" customFormat="1" ht="19.5">
      <c r="B261" s="31"/>
      <c r="D261" s="144" t="s">
        <v>136</v>
      </c>
      <c r="F261" s="145" t="s">
        <v>393</v>
      </c>
      <c r="I261" s="146"/>
      <c r="L261" s="31"/>
      <c r="M261" s="147"/>
      <c r="T261" s="55"/>
      <c r="AT261" s="16" t="s">
        <v>136</v>
      </c>
      <c r="AU261" s="16" t="s">
        <v>91</v>
      </c>
    </row>
    <row r="262" spans="2:65" s="1" customFormat="1" ht="11.25">
      <c r="B262" s="31"/>
      <c r="D262" s="148" t="s">
        <v>137</v>
      </c>
      <c r="F262" s="149" t="s">
        <v>394</v>
      </c>
      <c r="I262" s="146"/>
      <c r="L262" s="31"/>
      <c r="M262" s="147"/>
      <c r="T262" s="55"/>
      <c r="AT262" s="16" t="s">
        <v>137</v>
      </c>
      <c r="AU262" s="16" t="s">
        <v>91</v>
      </c>
    </row>
    <row r="263" spans="2:65" s="1" customFormat="1" ht="24.2" customHeight="1">
      <c r="B263" s="31"/>
      <c r="C263" s="130" t="s">
        <v>395</v>
      </c>
      <c r="D263" s="130" t="s">
        <v>130</v>
      </c>
      <c r="E263" s="131" t="s">
        <v>396</v>
      </c>
      <c r="F263" s="132" t="s">
        <v>397</v>
      </c>
      <c r="G263" s="133" t="s">
        <v>223</v>
      </c>
      <c r="H263" s="134">
        <v>150</v>
      </c>
      <c r="I263" s="135"/>
      <c r="J263" s="136">
        <f>ROUND(I263*H263,2)</f>
        <v>0</v>
      </c>
      <c r="K263" s="137"/>
      <c r="L263" s="31"/>
      <c r="M263" s="138" t="s">
        <v>1</v>
      </c>
      <c r="N263" s="139" t="s">
        <v>46</v>
      </c>
      <c r="P263" s="140">
        <f>O263*H263</f>
        <v>0</v>
      </c>
      <c r="Q263" s="140">
        <v>0</v>
      </c>
      <c r="R263" s="140">
        <f>Q263*H263</f>
        <v>0</v>
      </c>
      <c r="S263" s="140">
        <v>0</v>
      </c>
      <c r="T263" s="141">
        <f>S263*H263</f>
        <v>0</v>
      </c>
      <c r="AR263" s="142" t="s">
        <v>128</v>
      </c>
      <c r="AT263" s="142" t="s">
        <v>130</v>
      </c>
      <c r="AU263" s="142" t="s">
        <v>91</v>
      </c>
      <c r="AY263" s="16" t="s">
        <v>129</v>
      </c>
      <c r="BE263" s="143">
        <f>IF(N263="základní",J263,0)</f>
        <v>0</v>
      </c>
      <c r="BF263" s="143">
        <f>IF(N263="snížená",J263,0)</f>
        <v>0</v>
      </c>
      <c r="BG263" s="143">
        <f>IF(N263="zákl. přenesená",J263,0)</f>
        <v>0</v>
      </c>
      <c r="BH263" s="143">
        <f>IF(N263="sníž. přenesená",J263,0)</f>
        <v>0</v>
      </c>
      <c r="BI263" s="143">
        <f>IF(N263="nulová",J263,0)</f>
        <v>0</v>
      </c>
      <c r="BJ263" s="16" t="s">
        <v>89</v>
      </c>
      <c r="BK263" s="143">
        <f>ROUND(I263*H263,2)</f>
        <v>0</v>
      </c>
      <c r="BL263" s="16" t="s">
        <v>128</v>
      </c>
      <c r="BM263" s="142" t="s">
        <v>398</v>
      </c>
    </row>
    <row r="264" spans="2:65" s="1" customFormat="1" ht="19.5">
      <c r="B264" s="31"/>
      <c r="D264" s="144" t="s">
        <v>136</v>
      </c>
      <c r="F264" s="145" t="s">
        <v>399</v>
      </c>
      <c r="I264" s="146"/>
      <c r="L264" s="31"/>
      <c r="M264" s="147"/>
      <c r="T264" s="55"/>
      <c r="AT264" s="16" t="s">
        <v>136</v>
      </c>
      <c r="AU264" s="16" t="s">
        <v>91</v>
      </c>
    </row>
    <row r="265" spans="2:65" s="1" customFormat="1" ht="11.25">
      <c r="B265" s="31"/>
      <c r="D265" s="148" t="s">
        <v>137</v>
      </c>
      <c r="F265" s="149" t="s">
        <v>400</v>
      </c>
      <c r="I265" s="146"/>
      <c r="L265" s="31"/>
      <c r="M265" s="147"/>
      <c r="T265" s="55"/>
      <c r="AT265" s="16" t="s">
        <v>137</v>
      </c>
      <c r="AU265" s="16" t="s">
        <v>91</v>
      </c>
    </row>
    <row r="266" spans="2:65" s="1" customFormat="1" ht="21.75" customHeight="1">
      <c r="B266" s="31"/>
      <c r="C266" s="130" t="s">
        <v>401</v>
      </c>
      <c r="D266" s="130" t="s">
        <v>130</v>
      </c>
      <c r="E266" s="131" t="s">
        <v>402</v>
      </c>
      <c r="F266" s="132" t="s">
        <v>403</v>
      </c>
      <c r="G266" s="133" t="s">
        <v>145</v>
      </c>
      <c r="H266" s="134">
        <v>1</v>
      </c>
      <c r="I266" s="135"/>
      <c r="J266" s="136">
        <f>ROUND(I266*H266,2)</f>
        <v>0</v>
      </c>
      <c r="K266" s="137"/>
      <c r="L266" s="31"/>
      <c r="M266" s="138" t="s">
        <v>1</v>
      </c>
      <c r="N266" s="139" t="s">
        <v>46</v>
      </c>
      <c r="P266" s="140">
        <f>O266*H266</f>
        <v>0</v>
      </c>
      <c r="Q266" s="140">
        <v>0</v>
      </c>
      <c r="R266" s="140">
        <f>Q266*H266</f>
        <v>0</v>
      </c>
      <c r="S266" s="140">
        <v>0</v>
      </c>
      <c r="T266" s="141">
        <f>S266*H266</f>
        <v>0</v>
      </c>
      <c r="AR266" s="142" t="s">
        <v>128</v>
      </c>
      <c r="AT266" s="142" t="s">
        <v>130</v>
      </c>
      <c r="AU266" s="142" t="s">
        <v>91</v>
      </c>
      <c r="AY266" s="16" t="s">
        <v>129</v>
      </c>
      <c r="BE266" s="143">
        <f>IF(N266="základní",J266,0)</f>
        <v>0</v>
      </c>
      <c r="BF266" s="143">
        <f>IF(N266="snížená",J266,0)</f>
        <v>0</v>
      </c>
      <c r="BG266" s="143">
        <f>IF(N266="zákl. přenesená",J266,0)</f>
        <v>0</v>
      </c>
      <c r="BH266" s="143">
        <f>IF(N266="sníž. přenesená",J266,0)</f>
        <v>0</v>
      </c>
      <c r="BI266" s="143">
        <f>IF(N266="nulová",J266,0)</f>
        <v>0</v>
      </c>
      <c r="BJ266" s="16" t="s">
        <v>89</v>
      </c>
      <c r="BK266" s="143">
        <f>ROUND(I266*H266,2)</f>
        <v>0</v>
      </c>
      <c r="BL266" s="16" t="s">
        <v>128</v>
      </c>
      <c r="BM266" s="142" t="s">
        <v>404</v>
      </c>
    </row>
    <row r="267" spans="2:65" s="1" customFormat="1" ht="11.25">
      <c r="B267" s="31"/>
      <c r="D267" s="144" t="s">
        <v>136</v>
      </c>
      <c r="F267" s="145" t="s">
        <v>403</v>
      </c>
      <c r="I267" s="146"/>
      <c r="L267" s="31"/>
      <c r="M267" s="147"/>
      <c r="T267" s="55"/>
      <c r="AT267" s="16" t="s">
        <v>136</v>
      </c>
      <c r="AU267" s="16" t="s">
        <v>91</v>
      </c>
    </row>
    <row r="268" spans="2:65" s="1" customFormat="1" ht="37.9" customHeight="1">
      <c r="B268" s="31"/>
      <c r="C268" s="130" t="s">
        <v>322</v>
      </c>
      <c r="D268" s="130" t="s">
        <v>130</v>
      </c>
      <c r="E268" s="131" t="s">
        <v>405</v>
      </c>
      <c r="F268" s="132" t="s">
        <v>406</v>
      </c>
      <c r="G268" s="133" t="s">
        <v>223</v>
      </c>
      <c r="H268" s="134">
        <v>38.924999999999997</v>
      </c>
      <c r="I268" s="135"/>
      <c r="J268" s="136">
        <f>ROUND(I268*H268,2)</f>
        <v>0</v>
      </c>
      <c r="K268" s="137"/>
      <c r="L268" s="31"/>
      <c r="M268" s="138" t="s">
        <v>1</v>
      </c>
      <c r="N268" s="139" t="s">
        <v>46</v>
      </c>
      <c r="P268" s="140">
        <f>O268*H268</f>
        <v>0</v>
      </c>
      <c r="Q268" s="140">
        <v>0</v>
      </c>
      <c r="R268" s="140">
        <f>Q268*H268</f>
        <v>0</v>
      </c>
      <c r="S268" s="140">
        <v>0</v>
      </c>
      <c r="T268" s="141">
        <f>S268*H268</f>
        <v>0</v>
      </c>
      <c r="AR268" s="142" t="s">
        <v>128</v>
      </c>
      <c r="AT268" s="142" t="s">
        <v>130</v>
      </c>
      <c r="AU268" s="142" t="s">
        <v>91</v>
      </c>
      <c r="AY268" s="16" t="s">
        <v>129</v>
      </c>
      <c r="BE268" s="143">
        <f>IF(N268="základní",J268,0)</f>
        <v>0</v>
      </c>
      <c r="BF268" s="143">
        <f>IF(N268="snížená",J268,0)</f>
        <v>0</v>
      </c>
      <c r="BG268" s="143">
        <f>IF(N268="zákl. přenesená",J268,0)</f>
        <v>0</v>
      </c>
      <c r="BH268" s="143">
        <f>IF(N268="sníž. přenesená",J268,0)</f>
        <v>0</v>
      </c>
      <c r="BI268" s="143">
        <f>IF(N268="nulová",J268,0)</f>
        <v>0</v>
      </c>
      <c r="BJ268" s="16" t="s">
        <v>89</v>
      </c>
      <c r="BK268" s="143">
        <f>ROUND(I268*H268,2)</f>
        <v>0</v>
      </c>
      <c r="BL268" s="16" t="s">
        <v>128</v>
      </c>
      <c r="BM268" s="142" t="s">
        <v>407</v>
      </c>
    </row>
    <row r="269" spans="2:65" s="1" customFormat="1" ht="19.5">
      <c r="B269" s="31"/>
      <c r="D269" s="144" t="s">
        <v>136</v>
      </c>
      <c r="F269" s="145" t="s">
        <v>406</v>
      </c>
      <c r="I269" s="146"/>
      <c r="L269" s="31"/>
      <c r="M269" s="147"/>
      <c r="T269" s="55"/>
      <c r="AT269" s="16" t="s">
        <v>136</v>
      </c>
      <c r="AU269" s="16" t="s">
        <v>91</v>
      </c>
    </row>
    <row r="270" spans="2:65" s="12" customFormat="1" ht="11.25">
      <c r="B270" s="152"/>
      <c r="D270" s="144" t="s">
        <v>177</v>
      </c>
      <c r="E270" s="153" t="s">
        <v>1</v>
      </c>
      <c r="F270" s="154" t="s">
        <v>408</v>
      </c>
      <c r="H270" s="155">
        <v>38.924999999999997</v>
      </c>
      <c r="I270" s="156"/>
      <c r="L270" s="152"/>
      <c r="M270" s="157"/>
      <c r="T270" s="158"/>
      <c r="AT270" s="153" t="s">
        <v>177</v>
      </c>
      <c r="AU270" s="153" t="s">
        <v>91</v>
      </c>
      <c r="AV270" s="12" t="s">
        <v>91</v>
      </c>
      <c r="AW270" s="12" t="s">
        <v>36</v>
      </c>
      <c r="AX270" s="12" t="s">
        <v>81</v>
      </c>
      <c r="AY270" s="153" t="s">
        <v>129</v>
      </c>
    </row>
    <row r="271" spans="2:65" s="13" customFormat="1" ht="11.25">
      <c r="B271" s="159"/>
      <c r="D271" s="144" t="s">
        <v>177</v>
      </c>
      <c r="E271" s="160" t="s">
        <v>1</v>
      </c>
      <c r="F271" s="161" t="s">
        <v>409</v>
      </c>
      <c r="H271" s="162">
        <v>38.924999999999997</v>
      </c>
      <c r="I271" s="163"/>
      <c r="L271" s="159"/>
      <c r="M271" s="164"/>
      <c r="T271" s="165"/>
      <c r="AT271" s="160" t="s">
        <v>177</v>
      </c>
      <c r="AU271" s="160" t="s">
        <v>91</v>
      </c>
      <c r="AV271" s="13" t="s">
        <v>153</v>
      </c>
      <c r="AW271" s="13" t="s">
        <v>36</v>
      </c>
      <c r="AX271" s="13" t="s">
        <v>89</v>
      </c>
      <c r="AY271" s="160" t="s">
        <v>129</v>
      </c>
    </row>
    <row r="272" spans="2:65" s="1" customFormat="1" ht="44.25" customHeight="1">
      <c r="B272" s="31"/>
      <c r="C272" s="130" t="s">
        <v>410</v>
      </c>
      <c r="D272" s="130" t="s">
        <v>130</v>
      </c>
      <c r="E272" s="131" t="s">
        <v>411</v>
      </c>
      <c r="F272" s="132" t="s">
        <v>412</v>
      </c>
      <c r="G272" s="133" t="s">
        <v>145</v>
      </c>
      <c r="H272" s="134">
        <v>1</v>
      </c>
      <c r="I272" s="135"/>
      <c r="J272" s="136">
        <f>ROUND(I272*H272,2)</f>
        <v>0</v>
      </c>
      <c r="K272" s="137"/>
      <c r="L272" s="31"/>
      <c r="M272" s="138" t="s">
        <v>1</v>
      </c>
      <c r="N272" s="139" t="s">
        <v>46</v>
      </c>
      <c r="P272" s="140">
        <f>O272*H272</f>
        <v>0</v>
      </c>
      <c r="Q272" s="140">
        <v>0</v>
      </c>
      <c r="R272" s="140">
        <f>Q272*H272</f>
        <v>0</v>
      </c>
      <c r="S272" s="140">
        <v>0</v>
      </c>
      <c r="T272" s="141">
        <f>S272*H272</f>
        <v>0</v>
      </c>
      <c r="AR272" s="142" t="s">
        <v>128</v>
      </c>
      <c r="AT272" s="142" t="s">
        <v>130</v>
      </c>
      <c r="AU272" s="142" t="s">
        <v>91</v>
      </c>
      <c r="AY272" s="16" t="s">
        <v>129</v>
      </c>
      <c r="BE272" s="143">
        <f>IF(N272="základní",J272,0)</f>
        <v>0</v>
      </c>
      <c r="BF272" s="143">
        <f>IF(N272="snížená",J272,0)</f>
        <v>0</v>
      </c>
      <c r="BG272" s="143">
        <f>IF(N272="zákl. přenesená",J272,0)</f>
        <v>0</v>
      </c>
      <c r="BH272" s="143">
        <f>IF(N272="sníž. přenesená",J272,0)</f>
        <v>0</v>
      </c>
      <c r="BI272" s="143">
        <f>IF(N272="nulová",J272,0)</f>
        <v>0</v>
      </c>
      <c r="BJ272" s="16" t="s">
        <v>89</v>
      </c>
      <c r="BK272" s="143">
        <f>ROUND(I272*H272,2)</f>
        <v>0</v>
      </c>
      <c r="BL272" s="16" t="s">
        <v>128</v>
      </c>
      <c r="BM272" s="142" t="s">
        <v>413</v>
      </c>
    </row>
    <row r="273" spans="2:65" s="1" customFormat="1" ht="331.5">
      <c r="B273" s="31"/>
      <c r="D273" s="144" t="s">
        <v>136</v>
      </c>
      <c r="F273" s="145" t="s">
        <v>414</v>
      </c>
      <c r="I273" s="146"/>
      <c r="L273" s="31"/>
      <c r="M273" s="147"/>
      <c r="T273" s="55"/>
      <c r="AT273" s="16" t="s">
        <v>136</v>
      </c>
      <c r="AU273" s="16" t="s">
        <v>91</v>
      </c>
    </row>
    <row r="274" spans="2:65" s="1" customFormat="1" ht="44.25" customHeight="1">
      <c r="B274" s="31"/>
      <c r="C274" s="130" t="s">
        <v>415</v>
      </c>
      <c r="D274" s="130" t="s">
        <v>130</v>
      </c>
      <c r="E274" s="131" t="s">
        <v>416</v>
      </c>
      <c r="F274" s="132" t="s">
        <v>417</v>
      </c>
      <c r="G274" s="133" t="s">
        <v>145</v>
      </c>
      <c r="H274" s="134">
        <v>1</v>
      </c>
      <c r="I274" s="135"/>
      <c r="J274" s="136">
        <f>ROUND(I274*H274,2)</f>
        <v>0</v>
      </c>
      <c r="K274" s="137"/>
      <c r="L274" s="31"/>
      <c r="M274" s="138" t="s">
        <v>1</v>
      </c>
      <c r="N274" s="139" t="s">
        <v>46</v>
      </c>
      <c r="P274" s="140">
        <f>O274*H274</f>
        <v>0</v>
      </c>
      <c r="Q274" s="140">
        <v>0</v>
      </c>
      <c r="R274" s="140">
        <f>Q274*H274</f>
        <v>0</v>
      </c>
      <c r="S274" s="140">
        <v>0</v>
      </c>
      <c r="T274" s="141">
        <f>S274*H274</f>
        <v>0</v>
      </c>
      <c r="AR274" s="142" t="s">
        <v>128</v>
      </c>
      <c r="AT274" s="142" t="s">
        <v>130</v>
      </c>
      <c r="AU274" s="142" t="s">
        <v>91</v>
      </c>
      <c r="AY274" s="16" t="s">
        <v>129</v>
      </c>
      <c r="BE274" s="143">
        <f>IF(N274="základní",J274,0)</f>
        <v>0</v>
      </c>
      <c r="BF274" s="143">
        <f>IF(N274="snížená",J274,0)</f>
        <v>0</v>
      </c>
      <c r="BG274" s="143">
        <f>IF(N274="zákl. přenesená",J274,0)</f>
        <v>0</v>
      </c>
      <c r="BH274" s="143">
        <f>IF(N274="sníž. přenesená",J274,0)</f>
        <v>0</v>
      </c>
      <c r="BI274" s="143">
        <f>IF(N274="nulová",J274,0)</f>
        <v>0</v>
      </c>
      <c r="BJ274" s="16" t="s">
        <v>89</v>
      </c>
      <c r="BK274" s="143">
        <f>ROUND(I274*H274,2)</f>
        <v>0</v>
      </c>
      <c r="BL274" s="16" t="s">
        <v>128</v>
      </c>
      <c r="BM274" s="142" t="s">
        <v>418</v>
      </c>
    </row>
    <row r="275" spans="2:65" s="1" customFormat="1" ht="351">
      <c r="B275" s="31"/>
      <c r="D275" s="144" t="s">
        <v>136</v>
      </c>
      <c r="F275" s="145" t="s">
        <v>419</v>
      </c>
      <c r="I275" s="146"/>
      <c r="L275" s="31"/>
      <c r="M275" s="147"/>
      <c r="T275" s="55"/>
      <c r="AT275" s="16" t="s">
        <v>136</v>
      </c>
      <c r="AU275" s="16" t="s">
        <v>91</v>
      </c>
    </row>
    <row r="276" spans="2:65" s="1" customFormat="1" ht="37.9" customHeight="1">
      <c r="B276" s="31"/>
      <c r="C276" s="130" t="s">
        <v>420</v>
      </c>
      <c r="D276" s="130" t="s">
        <v>130</v>
      </c>
      <c r="E276" s="131" t="s">
        <v>421</v>
      </c>
      <c r="F276" s="132" t="s">
        <v>422</v>
      </c>
      <c r="G276" s="133" t="s">
        <v>145</v>
      </c>
      <c r="H276" s="134">
        <v>1</v>
      </c>
      <c r="I276" s="135"/>
      <c r="J276" s="136">
        <f>ROUND(I276*H276,2)</f>
        <v>0</v>
      </c>
      <c r="K276" s="137"/>
      <c r="L276" s="31"/>
      <c r="M276" s="138" t="s">
        <v>1</v>
      </c>
      <c r="N276" s="139" t="s">
        <v>46</v>
      </c>
      <c r="P276" s="140">
        <f>O276*H276</f>
        <v>0</v>
      </c>
      <c r="Q276" s="140">
        <v>0</v>
      </c>
      <c r="R276" s="140">
        <f>Q276*H276</f>
        <v>0</v>
      </c>
      <c r="S276" s="140">
        <v>0</v>
      </c>
      <c r="T276" s="141">
        <f>S276*H276</f>
        <v>0</v>
      </c>
      <c r="AR276" s="142" t="s">
        <v>128</v>
      </c>
      <c r="AT276" s="142" t="s">
        <v>130</v>
      </c>
      <c r="AU276" s="142" t="s">
        <v>91</v>
      </c>
      <c r="AY276" s="16" t="s">
        <v>129</v>
      </c>
      <c r="BE276" s="143">
        <f>IF(N276="základní",J276,0)</f>
        <v>0</v>
      </c>
      <c r="BF276" s="143">
        <f>IF(N276="snížená",J276,0)</f>
        <v>0</v>
      </c>
      <c r="BG276" s="143">
        <f>IF(N276="zákl. přenesená",J276,0)</f>
        <v>0</v>
      </c>
      <c r="BH276" s="143">
        <f>IF(N276="sníž. přenesená",J276,0)</f>
        <v>0</v>
      </c>
      <c r="BI276" s="143">
        <f>IF(N276="nulová",J276,0)</f>
        <v>0</v>
      </c>
      <c r="BJ276" s="16" t="s">
        <v>89</v>
      </c>
      <c r="BK276" s="143">
        <f>ROUND(I276*H276,2)</f>
        <v>0</v>
      </c>
      <c r="BL276" s="16" t="s">
        <v>128</v>
      </c>
      <c r="BM276" s="142" t="s">
        <v>423</v>
      </c>
    </row>
    <row r="277" spans="2:65" s="1" customFormat="1" ht="302.25">
      <c r="B277" s="31"/>
      <c r="D277" s="144" t="s">
        <v>136</v>
      </c>
      <c r="F277" s="145" t="s">
        <v>424</v>
      </c>
      <c r="I277" s="146"/>
      <c r="L277" s="31"/>
      <c r="M277" s="147"/>
      <c r="T277" s="55"/>
      <c r="AT277" s="16" t="s">
        <v>136</v>
      </c>
      <c r="AU277" s="16" t="s">
        <v>91</v>
      </c>
    </row>
    <row r="278" spans="2:65" s="1" customFormat="1" ht="44.25" customHeight="1">
      <c r="B278" s="31"/>
      <c r="C278" s="130" t="s">
        <v>425</v>
      </c>
      <c r="D278" s="130" t="s">
        <v>130</v>
      </c>
      <c r="E278" s="131" t="s">
        <v>426</v>
      </c>
      <c r="F278" s="132" t="s">
        <v>427</v>
      </c>
      <c r="G278" s="133" t="s">
        <v>145</v>
      </c>
      <c r="H278" s="134">
        <v>1</v>
      </c>
      <c r="I278" s="135"/>
      <c r="J278" s="136">
        <f>ROUND(I278*H278,2)</f>
        <v>0</v>
      </c>
      <c r="K278" s="137"/>
      <c r="L278" s="31"/>
      <c r="M278" s="138" t="s">
        <v>1</v>
      </c>
      <c r="N278" s="139" t="s">
        <v>46</v>
      </c>
      <c r="P278" s="140">
        <f>O278*H278</f>
        <v>0</v>
      </c>
      <c r="Q278" s="140">
        <v>0</v>
      </c>
      <c r="R278" s="140">
        <f>Q278*H278</f>
        <v>0</v>
      </c>
      <c r="S278" s="140">
        <v>0</v>
      </c>
      <c r="T278" s="141">
        <f>S278*H278</f>
        <v>0</v>
      </c>
      <c r="AR278" s="142" t="s">
        <v>128</v>
      </c>
      <c r="AT278" s="142" t="s">
        <v>130</v>
      </c>
      <c r="AU278" s="142" t="s">
        <v>91</v>
      </c>
      <c r="AY278" s="16" t="s">
        <v>129</v>
      </c>
      <c r="BE278" s="143">
        <f>IF(N278="základní",J278,0)</f>
        <v>0</v>
      </c>
      <c r="BF278" s="143">
        <f>IF(N278="snížená",J278,0)</f>
        <v>0</v>
      </c>
      <c r="BG278" s="143">
        <f>IF(N278="zákl. přenesená",J278,0)</f>
        <v>0</v>
      </c>
      <c r="BH278" s="143">
        <f>IF(N278="sníž. přenesená",J278,0)</f>
        <v>0</v>
      </c>
      <c r="BI278" s="143">
        <f>IF(N278="nulová",J278,0)</f>
        <v>0</v>
      </c>
      <c r="BJ278" s="16" t="s">
        <v>89</v>
      </c>
      <c r="BK278" s="143">
        <f>ROUND(I278*H278,2)</f>
        <v>0</v>
      </c>
      <c r="BL278" s="16" t="s">
        <v>128</v>
      </c>
      <c r="BM278" s="142" t="s">
        <v>428</v>
      </c>
    </row>
    <row r="279" spans="2:65" s="1" customFormat="1" ht="351">
      <c r="B279" s="31"/>
      <c r="D279" s="144" t="s">
        <v>136</v>
      </c>
      <c r="F279" s="145" t="s">
        <v>429</v>
      </c>
      <c r="I279" s="146"/>
      <c r="L279" s="31"/>
      <c r="M279" s="147"/>
      <c r="T279" s="55"/>
      <c r="AT279" s="16" t="s">
        <v>136</v>
      </c>
      <c r="AU279" s="16" t="s">
        <v>91</v>
      </c>
    </row>
    <row r="280" spans="2:65" s="12" customFormat="1" ht="11.25">
      <c r="B280" s="152"/>
      <c r="D280" s="144" t="s">
        <v>177</v>
      </c>
      <c r="E280" s="153" t="s">
        <v>1</v>
      </c>
      <c r="F280" s="154" t="s">
        <v>89</v>
      </c>
      <c r="H280" s="155">
        <v>1</v>
      </c>
      <c r="I280" s="156"/>
      <c r="L280" s="152"/>
      <c r="M280" s="157"/>
      <c r="T280" s="158"/>
      <c r="AT280" s="153" t="s">
        <v>177</v>
      </c>
      <c r="AU280" s="153" t="s">
        <v>91</v>
      </c>
      <c r="AV280" s="12" t="s">
        <v>91</v>
      </c>
      <c r="AW280" s="12" t="s">
        <v>36</v>
      </c>
      <c r="AX280" s="12" t="s">
        <v>89</v>
      </c>
      <c r="AY280" s="153" t="s">
        <v>129</v>
      </c>
    </row>
    <row r="281" spans="2:65" s="1" customFormat="1" ht="44.25" customHeight="1">
      <c r="B281" s="31"/>
      <c r="C281" s="130" t="s">
        <v>430</v>
      </c>
      <c r="D281" s="130" t="s">
        <v>130</v>
      </c>
      <c r="E281" s="131" t="s">
        <v>431</v>
      </c>
      <c r="F281" s="132" t="s">
        <v>432</v>
      </c>
      <c r="G281" s="133" t="s">
        <v>145</v>
      </c>
      <c r="H281" s="134">
        <v>1</v>
      </c>
      <c r="I281" s="135"/>
      <c r="J281" s="136">
        <f>ROUND(I281*H281,2)</f>
        <v>0</v>
      </c>
      <c r="K281" s="137"/>
      <c r="L281" s="31"/>
      <c r="M281" s="138" t="s">
        <v>1</v>
      </c>
      <c r="N281" s="139" t="s">
        <v>46</v>
      </c>
      <c r="P281" s="140">
        <f>O281*H281</f>
        <v>0</v>
      </c>
      <c r="Q281" s="140">
        <v>0</v>
      </c>
      <c r="R281" s="140">
        <f>Q281*H281</f>
        <v>0</v>
      </c>
      <c r="S281" s="140">
        <v>0</v>
      </c>
      <c r="T281" s="141">
        <f>S281*H281</f>
        <v>0</v>
      </c>
      <c r="AR281" s="142" t="s">
        <v>128</v>
      </c>
      <c r="AT281" s="142" t="s">
        <v>130</v>
      </c>
      <c r="AU281" s="142" t="s">
        <v>91</v>
      </c>
      <c r="AY281" s="16" t="s">
        <v>129</v>
      </c>
      <c r="BE281" s="143">
        <f>IF(N281="základní",J281,0)</f>
        <v>0</v>
      </c>
      <c r="BF281" s="143">
        <f>IF(N281="snížená",J281,0)</f>
        <v>0</v>
      </c>
      <c r="BG281" s="143">
        <f>IF(N281="zákl. přenesená",J281,0)</f>
        <v>0</v>
      </c>
      <c r="BH281" s="143">
        <f>IF(N281="sníž. přenesená",J281,0)</f>
        <v>0</v>
      </c>
      <c r="BI281" s="143">
        <f>IF(N281="nulová",J281,0)</f>
        <v>0</v>
      </c>
      <c r="BJ281" s="16" t="s">
        <v>89</v>
      </c>
      <c r="BK281" s="143">
        <f>ROUND(I281*H281,2)</f>
        <v>0</v>
      </c>
      <c r="BL281" s="16" t="s">
        <v>128</v>
      </c>
      <c r="BM281" s="142" t="s">
        <v>433</v>
      </c>
    </row>
    <row r="282" spans="2:65" s="1" customFormat="1" ht="360.75">
      <c r="B282" s="31"/>
      <c r="D282" s="144" t="s">
        <v>136</v>
      </c>
      <c r="F282" s="145" t="s">
        <v>434</v>
      </c>
      <c r="I282" s="146"/>
      <c r="L282" s="31"/>
      <c r="M282" s="147"/>
      <c r="T282" s="55"/>
      <c r="AT282" s="16" t="s">
        <v>136</v>
      </c>
      <c r="AU282" s="16" t="s">
        <v>91</v>
      </c>
    </row>
    <row r="283" spans="2:65" s="12" customFormat="1" ht="11.25">
      <c r="B283" s="152"/>
      <c r="D283" s="144" t="s">
        <v>177</v>
      </c>
      <c r="E283" s="153" t="s">
        <v>1</v>
      </c>
      <c r="F283" s="154" t="s">
        <v>89</v>
      </c>
      <c r="H283" s="155">
        <v>1</v>
      </c>
      <c r="I283" s="156"/>
      <c r="L283" s="152"/>
      <c r="M283" s="157"/>
      <c r="T283" s="158"/>
      <c r="AT283" s="153" t="s">
        <v>177</v>
      </c>
      <c r="AU283" s="153" t="s">
        <v>91</v>
      </c>
      <c r="AV283" s="12" t="s">
        <v>91</v>
      </c>
      <c r="AW283" s="12" t="s">
        <v>36</v>
      </c>
      <c r="AX283" s="12" t="s">
        <v>89</v>
      </c>
      <c r="AY283" s="153" t="s">
        <v>129</v>
      </c>
    </row>
    <row r="284" spans="2:65" s="1" customFormat="1" ht="44.25" customHeight="1">
      <c r="B284" s="31"/>
      <c r="C284" s="130" t="s">
        <v>435</v>
      </c>
      <c r="D284" s="130" t="s">
        <v>130</v>
      </c>
      <c r="E284" s="131" t="s">
        <v>436</v>
      </c>
      <c r="F284" s="132" t="s">
        <v>437</v>
      </c>
      <c r="G284" s="133" t="s">
        <v>145</v>
      </c>
      <c r="H284" s="134">
        <v>1</v>
      </c>
      <c r="I284" s="135"/>
      <c r="J284" s="136">
        <f>ROUND(I284*H284,2)</f>
        <v>0</v>
      </c>
      <c r="K284" s="137"/>
      <c r="L284" s="31"/>
      <c r="M284" s="138" t="s">
        <v>1</v>
      </c>
      <c r="N284" s="139" t="s">
        <v>46</v>
      </c>
      <c r="P284" s="140">
        <f>O284*H284</f>
        <v>0</v>
      </c>
      <c r="Q284" s="140">
        <v>0</v>
      </c>
      <c r="R284" s="140">
        <f>Q284*H284</f>
        <v>0</v>
      </c>
      <c r="S284" s="140">
        <v>0</v>
      </c>
      <c r="T284" s="141">
        <f>S284*H284</f>
        <v>0</v>
      </c>
      <c r="AR284" s="142" t="s">
        <v>128</v>
      </c>
      <c r="AT284" s="142" t="s">
        <v>130</v>
      </c>
      <c r="AU284" s="142" t="s">
        <v>91</v>
      </c>
      <c r="AY284" s="16" t="s">
        <v>129</v>
      </c>
      <c r="BE284" s="143">
        <f>IF(N284="základní",J284,0)</f>
        <v>0</v>
      </c>
      <c r="BF284" s="143">
        <f>IF(N284="snížená",J284,0)</f>
        <v>0</v>
      </c>
      <c r="BG284" s="143">
        <f>IF(N284="zákl. přenesená",J284,0)</f>
        <v>0</v>
      </c>
      <c r="BH284" s="143">
        <f>IF(N284="sníž. přenesená",J284,0)</f>
        <v>0</v>
      </c>
      <c r="BI284" s="143">
        <f>IF(N284="nulová",J284,0)</f>
        <v>0</v>
      </c>
      <c r="BJ284" s="16" t="s">
        <v>89</v>
      </c>
      <c r="BK284" s="143">
        <f>ROUND(I284*H284,2)</f>
        <v>0</v>
      </c>
      <c r="BL284" s="16" t="s">
        <v>128</v>
      </c>
      <c r="BM284" s="142" t="s">
        <v>438</v>
      </c>
    </row>
    <row r="285" spans="2:65" s="1" customFormat="1" ht="341.25">
      <c r="B285" s="31"/>
      <c r="D285" s="144" t="s">
        <v>136</v>
      </c>
      <c r="F285" s="145" t="s">
        <v>439</v>
      </c>
      <c r="I285" s="146"/>
      <c r="L285" s="31"/>
      <c r="M285" s="147"/>
      <c r="T285" s="55"/>
      <c r="AT285" s="16" t="s">
        <v>136</v>
      </c>
      <c r="AU285" s="16" t="s">
        <v>91</v>
      </c>
    </row>
    <row r="286" spans="2:65" s="12" customFormat="1" ht="11.25">
      <c r="B286" s="152"/>
      <c r="D286" s="144" t="s">
        <v>177</v>
      </c>
      <c r="E286" s="153" t="s">
        <v>1</v>
      </c>
      <c r="F286" s="154" t="s">
        <v>89</v>
      </c>
      <c r="H286" s="155">
        <v>1</v>
      </c>
      <c r="I286" s="156"/>
      <c r="L286" s="152"/>
      <c r="M286" s="157"/>
      <c r="T286" s="158"/>
      <c r="AT286" s="153" t="s">
        <v>177</v>
      </c>
      <c r="AU286" s="153" t="s">
        <v>91</v>
      </c>
      <c r="AV286" s="12" t="s">
        <v>91</v>
      </c>
      <c r="AW286" s="12" t="s">
        <v>36</v>
      </c>
      <c r="AX286" s="12" t="s">
        <v>89</v>
      </c>
      <c r="AY286" s="153" t="s">
        <v>129</v>
      </c>
    </row>
    <row r="287" spans="2:65" s="1" customFormat="1" ht="44.25" customHeight="1">
      <c r="B287" s="31"/>
      <c r="C287" s="130" t="s">
        <v>440</v>
      </c>
      <c r="D287" s="130" t="s">
        <v>130</v>
      </c>
      <c r="E287" s="131" t="s">
        <v>441</v>
      </c>
      <c r="F287" s="132" t="s">
        <v>442</v>
      </c>
      <c r="G287" s="133" t="s">
        <v>145</v>
      </c>
      <c r="H287" s="134">
        <v>1</v>
      </c>
      <c r="I287" s="135"/>
      <c r="J287" s="136">
        <f>ROUND(I287*H287,2)</f>
        <v>0</v>
      </c>
      <c r="K287" s="137"/>
      <c r="L287" s="31"/>
      <c r="M287" s="138" t="s">
        <v>1</v>
      </c>
      <c r="N287" s="139" t="s">
        <v>46</v>
      </c>
      <c r="P287" s="140">
        <f>O287*H287</f>
        <v>0</v>
      </c>
      <c r="Q287" s="140">
        <v>0</v>
      </c>
      <c r="R287" s="140">
        <f>Q287*H287</f>
        <v>0</v>
      </c>
      <c r="S287" s="140">
        <v>0</v>
      </c>
      <c r="T287" s="141">
        <f>S287*H287</f>
        <v>0</v>
      </c>
      <c r="AR287" s="142" t="s">
        <v>128</v>
      </c>
      <c r="AT287" s="142" t="s">
        <v>130</v>
      </c>
      <c r="AU287" s="142" t="s">
        <v>91</v>
      </c>
      <c r="AY287" s="16" t="s">
        <v>129</v>
      </c>
      <c r="BE287" s="143">
        <f>IF(N287="základní",J287,0)</f>
        <v>0</v>
      </c>
      <c r="BF287" s="143">
        <f>IF(N287="snížená",J287,0)</f>
        <v>0</v>
      </c>
      <c r="BG287" s="143">
        <f>IF(N287="zákl. přenesená",J287,0)</f>
        <v>0</v>
      </c>
      <c r="BH287" s="143">
        <f>IF(N287="sníž. přenesená",J287,0)</f>
        <v>0</v>
      </c>
      <c r="BI287" s="143">
        <f>IF(N287="nulová",J287,0)</f>
        <v>0</v>
      </c>
      <c r="BJ287" s="16" t="s">
        <v>89</v>
      </c>
      <c r="BK287" s="143">
        <f>ROUND(I287*H287,2)</f>
        <v>0</v>
      </c>
      <c r="BL287" s="16" t="s">
        <v>128</v>
      </c>
      <c r="BM287" s="142" t="s">
        <v>443</v>
      </c>
    </row>
    <row r="288" spans="2:65" s="1" customFormat="1" ht="331.5">
      <c r="B288" s="31"/>
      <c r="D288" s="144" t="s">
        <v>136</v>
      </c>
      <c r="F288" s="145" t="s">
        <v>444</v>
      </c>
      <c r="I288" s="146"/>
      <c r="L288" s="31"/>
      <c r="M288" s="147"/>
      <c r="T288" s="55"/>
      <c r="AT288" s="16" t="s">
        <v>136</v>
      </c>
      <c r="AU288" s="16" t="s">
        <v>91</v>
      </c>
    </row>
    <row r="289" spans="2:65" s="12" customFormat="1" ht="11.25">
      <c r="B289" s="152"/>
      <c r="D289" s="144" t="s">
        <v>177</v>
      </c>
      <c r="E289" s="153" t="s">
        <v>1</v>
      </c>
      <c r="F289" s="154" t="s">
        <v>89</v>
      </c>
      <c r="H289" s="155">
        <v>1</v>
      </c>
      <c r="I289" s="156"/>
      <c r="L289" s="152"/>
      <c r="M289" s="157"/>
      <c r="T289" s="158"/>
      <c r="AT289" s="153" t="s">
        <v>177</v>
      </c>
      <c r="AU289" s="153" t="s">
        <v>91</v>
      </c>
      <c r="AV289" s="12" t="s">
        <v>91</v>
      </c>
      <c r="AW289" s="12" t="s">
        <v>36</v>
      </c>
      <c r="AX289" s="12" t="s">
        <v>89</v>
      </c>
      <c r="AY289" s="153" t="s">
        <v>129</v>
      </c>
    </row>
    <row r="290" spans="2:65" s="1" customFormat="1" ht="24.2" customHeight="1">
      <c r="B290" s="31"/>
      <c r="C290" s="130" t="s">
        <v>445</v>
      </c>
      <c r="D290" s="130" t="s">
        <v>130</v>
      </c>
      <c r="E290" s="131" t="s">
        <v>446</v>
      </c>
      <c r="F290" s="132" t="s">
        <v>447</v>
      </c>
      <c r="G290" s="133" t="s">
        <v>145</v>
      </c>
      <c r="H290" s="134">
        <v>1</v>
      </c>
      <c r="I290" s="135"/>
      <c r="J290" s="136">
        <f>ROUND(I290*H290,2)</f>
        <v>0</v>
      </c>
      <c r="K290" s="137"/>
      <c r="L290" s="31"/>
      <c r="M290" s="138" t="s">
        <v>1</v>
      </c>
      <c r="N290" s="139" t="s">
        <v>46</v>
      </c>
      <c r="P290" s="140">
        <f>O290*H290</f>
        <v>0</v>
      </c>
      <c r="Q290" s="140">
        <v>0</v>
      </c>
      <c r="R290" s="140">
        <f>Q290*H290</f>
        <v>0</v>
      </c>
      <c r="S290" s="140">
        <v>0</v>
      </c>
      <c r="T290" s="141">
        <f>S290*H290</f>
        <v>0</v>
      </c>
      <c r="AR290" s="142" t="s">
        <v>128</v>
      </c>
      <c r="AT290" s="142" t="s">
        <v>130</v>
      </c>
      <c r="AU290" s="142" t="s">
        <v>91</v>
      </c>
      <c r="AY290" s="16" t="s">
        <v>129</v>
      </c>
      <c r="BE290" s="143">
        <f>IF(N290="základní",J290,0)</f>
        <v>0</v>
      </c>
      <c r="BF290" s="143">
        <f>IF(N290="snížená",J290,0)</f>
        <v>0</v>
      </c>
      <c r="BG290" s="143">
        <f>IF(N290="zákl. přenesená",J290,0)</f>
        <v>0</v>
      </c>
      <c r="BH290" s="143">
        <f>IF(N290="sníž. přenesená",J290,0)</f>
        <v>0</v>
      </c>
      <c r="BI290" s="143">
        <f>IF(N290="nulová",J290,0)</f>
        <v>0</v>
      </c>
      <c r="BJ290" s="16" t="s">
        <v>89</v>
      </c>
      <c r="BK290" s="143">
        <f>ROUND(I290*H290,2)</f>
        <v>0</v>
      </c>
      <c r="BL290" s="16" t="s">
        <v>128</v>
      </c>
      <c r="BM290" s="142" t="s">
        <v>448</v>
      </c>
    </row>
    <row r="291" spans="2:65" s="1" customFormat="1" ht="321.75">
      <c r="B291" s="31"/>
      <c r="D291" s="144" t="s">
        <v>136</v>
      </c>
      <c r="F291" s="145" t="s">
        <v>449</v>
      </c>
      <c r="I291" s="146"/>
      <c r="L291" s="31"/>
      <c r="M291" s="147"/>
      <c r="T291" s="55"/>
      <c r="AT291" s="16" t="s">
        <v>136</v>
      </c>
      <c r="AU291" s="16" t="s">
        <v>91</v>
      </c>
    </row>
    <row r="292" spans="2:65" s="12" customFormat="1" ht="11.25">
      <c r="B292" s="152"/>
      <c r="D292" s="144" t="s">
        <v>177</v>
      </c>
      <c r="E292" s="153" t="s">
        <v>1</v>
      </c>
      <c r="F292" s="154" t="s">
        <v>89</v>
      </c>
      <c r="H292" s="155">
        <v>1</v>
      </c>
      <c r="I292" s="156"/>
      <c r="L292" s="152"/>
      <c r="M292" s="157"/>
      <c r="T292" s="158"/>
      <c r="AT292" s="153" t="s">
        <v>177</v>
      </c>
      <c r="AU292" s="153" t="s">
        <v>91</v>
      </c>
      <c r="AV292" s="12" t="s">
        <v>91</v>
      </c>
      <c r="AW292" s="12" t="s">
        <v>36</v>
      </c>
      <c r="AX292" s="12" t="s">
        <v>89</v>
      </c>
      <c r="AY292" s="153" t="s">
        <v>129</v>
      </c>
    </row>
    <row r="293" spans="2:65" s="1" customFormat="1" ht="24.2" customHeight="1">
      <c r="B293" s="31"/>
      <c r="C293" s="130" t="s">
        <v>450</v>
      </c>
      <c r="D293" s="130" t="s">
        <v>130</v>
      </c>
      <c r="E293" s="131" t="s">
        <v>451</v>
      </c>
      <c r="F293" s="132" t="s">
        <v>452</v>
      </c>
      <c r="G293" s="133" t="s">
        <v>145</v>
      </c>
      <c r="H293" s="134">
        <v>1</v>
      </c>
      <c r="I293" s="135"/>
      <c r="J293" s="136">
        <f>ROUND(I293*H293,2)</f>
        <v>0</v>
      </c>
      <c r="K293" s="137"/>
      <c r="L293" s="31"/>
      <c r="M293" s="138" t="s">
        <v>1</v>
      </c>
      <c r="N293" s="139" t="s">
        <v>46</v>
      </c>
      <c r="P293" s="140">
        <f>O293*H293</f>
        <v>0</v>
      </c>
      <c r="Q293" s="140">
        <v>0</v>
      </c>
      <c r="R293" s="140">
        <f>Q293*H293</f>
        <v>0</v>
      </c>
      <c r="S293" s="140">
        <v>0</v>
      </c>
      <c r="T293" s="141">
        <f>S293*H293</f>
        <v>0</v>
      </c>
      <c r="AR293" s="142" t="s">
        <v>128</v>
      </c>
      <c r="AT293" s="142" t="s">
        <v>130</v>
      </c>
      <c r="AU293" s="142" t="s">
        <v>91</v>
      </c>
      <c r="AY293" s="16" t="s">
        <v>129</v>
      </c>
      <c r="BE293" s="143">
        <f>IF(N293="základní",J293,0)</f>
        <v>0</v>
      </c>
      <c r="BF293" s="143">
        <f>IF(N293="snížená",J293,0)</f>
        <v>0</v>
      </c>
      <c r="BG293" s="143">
        <f>IF(N293="zákl. přenesená",J293,0)</f>
        <v>0</v>
      </c>
      <c r="BH293" s="143">
        <f>IF(N293="sníž. přenesená",J293,0)</f>
        <v>0</v>
      </c>
      <c r="BI293" s="143">
        <f>IF(N293="nulová",J293,0)</f>
        <v>0</v>
      </c>
      <c r="BJ293" s="16" t="s">
        <v>89</v>
      </c>
      <c r="BK293" s="143">
        <f>ROUND(I293*H293,2)</f>
        <v>0</v>
      </c>
      <c r="BL293" s="16" t="s">
        <v>128</v>
      </c>
      <c r="BM293" s="142" t="s">
        <v>453</v>
      </c>
    </row>
    <row r="294" spans="2:65" s="1" customFormat="1" ht="302.25">
      <c r="B294" s="31"/>
      <c r="D294" s="144" t="s">
        <v>136</v>
      </c>
      <c r="F294" s="145" t="s">
        <v>454</v>
      </c>
      <c r="I294" s="146"/>
      <c r="L294" s="31"/>
      <c r="M294" s="147"/>
      <c r="T294" s="55"/>
      <c r="AT294" s="16" t="s">
        <v>136</v>
      </c>
      <c r="AU294" s="16" t="s">
        <v>91</v>
      </c>
    </row>
    <row r="295" spans="2:65" s="12" customFormat="1" ht="11.25">
      <c r="B295" s="152"/>
      <c r="D295" s="144" t="s">
        <v>177</v>
      </c>
      <c r="E295" s="153" t="s">
        <v>1</v>
      </c>
      <c r="F295" s="154" t="s">
        <v>89</v>
      </c>
      <c r="H295" s="155">
        <v>1</v>
      </c>
      <c r="I295" s="156"/>
      <c r="L295" s="152"/>
      <c r="M295" s="157"/>
      <c r="T295" s="158"/>
      <c r="AT295" s="153" t="s">
        <v>177</v>
      </c>
      <c r="AU295" s="153" t="s">
        <v>91</v>
      </c>
      <c r="AV295" s="12" t="s">
        <v>91</v>
      </c>
      <c r="AW295" s="12" t="s">
        <v>36</v>
      </c>
      <c r="AX295" s="12" t="s">
        <v>89</v>
      </c>
      <c r="AY295" s="153" t="s">
        <v>129</v>
      </c>
    </row>
    <row r="296" spans="2:65" s="1" customFormat="1" ht="24.2" customHeight="1">
      <c r="B296" s="31"/>
      <c r="C296" s="130" t="s">
        <v>455</v>
      </c>
      <c r="D296" s="130" t="s">
        <v>130</v>
      </c>
      <c r="E296" s="131" t="s">
        <v>456</v>
      </c>
      <c r="F296" s="132" t="s">
        <v>457</v>
      </c>
      <c r="G296" s="133" t="s">
        <v>145</v>
      </c>
      <c r="H296" s="134">
        <v>1</v>
      </c>
      <c r="I296" s="135"/>
      <c r="J296" s="136">
        <f>ROUND(I296*H296,2)</f>
        <v>0</v>
      </c>
      <c r="K296" s="137"/>
      <c r="L296" s="31"/>
      <c r="M296" s="138" t="s">
        <v>1</v>
      </c>
      <c r="N296" s="139" t="s">
        <v>46</v>
      </c>
      <c r="P296" s="140">
        <f>O296*H296</f>
        <v>0</v>
      </c>
      <c r="Q296" s="140">
        <v>0</v>
      </c>
      <c r="R296" s="140">
        <f>Q296*H296</f>
        <v>0</v>
      </c>
      <c r="S296" s="140">
        <v>0</v>
      </c>
      <c r="T296" s="141">
        <f>S296*H296</f>
        <v>0</v>
      </c>
      <c r="AR296" s="142" t="s">
        <v>128</v>
      </c>
      <c r="AT296" s="142" t="s">
        <v>130</v>
      </c>
      <c r="AU296" s="142" t="s">
        <v>91</v>
      </c>
      <c r="AY296" s="16" t="s">
        <v>129</v>
      </c>
      <c r="BE296" s="143">
        <f>IF(N296="základní",J296,0)</f>
        <v>0</v>
      </c>
      <c r="BF296" s="143">
        <f>IF(N296="snížená",J296,0)</f>
        <v>0</v>
      </c>
      <c r="BG296" s="143">
        <f>IF(N296="zákl. přenesená",J296,0)</f>
        <v>0</v>
      </c>
      <c r="BH296" s="143">
        <f>IF(N296="sníž. přenesená",J296,0)</f>
        <v>0</v>
      </c>
      <c r="BI296" s="143">
        <f>IF(N296="nulová",J296,0)</f>
        <v>0</v>
      </c>
      <c r="BJ296" s="16" t="s">
        <v>89</v>
      </c>
      <c r="BK296" s="143">
        <f>ROUND(I296*H296,2)</f>
        <v>0</v>
      </c>
      <c r="BL296" s="16" t="s">
        <v>128</v>
      </c>
      <c r="BM296" s="142" t="s">
        <v>458</v>
      </c>
    </row>
    <row r="297" spans="2:65" s="1" customFormat="1" ht="282.75">
      <c r="B297" s="31"/>
      <c r="D297" s="144" t="s">
        <v>136</v>
      </c>
      <c r="F297" s="145" t="s">
        <v>459</v>
      </c>
      <c r="I297" s="146"/>
      <c r="L297" s="31"/>
      <c r="M297" s="147"/>
      <c r="T297" s="55"/>
      <c r="AT297" s="16" t="s">
        <v>136</v>
      </c>
      <c r="AU297" s="16" t="s">
        <v>91</v>
      </c>
    </row>
    <row r="298" spans="2:65" s="12" customFormat="1" ht="11.25">
      <c r="B298" s="152"/>
      <c r="D298" s="144" t="s">
        <v>177</v>
      </c>
      <c r="E298" s="153" t="s">
        <v>1</v>
      </c>
      <c r="F298" s="154" t="s">
        <v>89</v>
      </c>
      <c r="H298" s="155">
        <v>1</v>
      </c>
      <c r="I298" s="156"/>
      <c r="L298" s="152"/>
      <c r="M298" s="157"/>
      <c r="T298" s="158"/>
      <c r="AT298" s="153" t="s">
        <v>177</v>
      </c>
      <c r="AU298" s="153" t="s">
        <v>91</v>
      </c>
      <c r="AV298" s="12" t="s">
        <v>91</v>
      </c>
      <c r="AW298" s="12" t="s">
        <v>36</v>
      </c>
      <c r="AX298" s="12" t="s">
        <v>89</v>
      </c>
      <c r="AY298" s="153" t="s">
        <v>129</v>
      </c>
    </row>
    <row r="299" spans="2:65" s="1" customFormat="1" ht="24.2" customHeight="1">
      <c r="B299" s="31"/>
      <c r="C299" s="130" t="s">
        <v>460</v>
      </c>
      <c r="D299" s="130" t="s">
        <v>130</v>
      </c>
      <c r="E299" s="131" t="s">
        <v>461</v>
      </c>
      <c r="F299" s="132" t="s">
        <v>462</v>
      </c>
      <c r="G299" s="133" t="s">
        <v>145</v>
      </c>
      <c r="H299" s="134">
        <v>1</v>
      </c>
      <c r="I299" s="135"/>
      <c r="J299" s="136">
        <f>ROUND(I299*H299,2)</f>
        <v>0</v>
      </c>
      <c r="K299" s="137"/>
      <c r="L299" s="31"/>
      <c r="M299" s="138" t="s">
        <v>1</v>
      </c>
      <c r="N299" s="139" t="s">
        <v>46</v>
      </c>
      <c r="P299" s="140">
        <f>O299*H299</f>
        <v>0</v>
      </c>
      <c r="Q299" s="140">
        <v>0</v>
      </c>
      <c r="R299" s="140">
        <f>Q299*H299</f>
        <v>0</v>
      </c>
      <c r="S299" s="140">
        <v>0</v>
      </c>
      <c r="T299" s="141">
        <f>S299*H299</f>
        <v>0</v>
      </c>
      <c r="AR299" s="142" t="s">
        <v>128</v>
      </c>
      <c r="AT299" s="142" t="s">
        <v>130</v>
      </c>
      <c r="AU299" s="142" t="s">
        <v>91</v>
      </c>
      <c r="AY299" s="16" t="s">
        <v>129</v>
      </c>
      <c r="BE299" s="143">
        <f>IF(N299="základní",J299,0)</f>
        <v>0</v>
      </c>
      <c r="BF299" s="143">
        <f>IF(N299="snížená",J299,0)</f>
        <v>0</v>
      </c>
      <c r="BG299" s="143">
        <f>IF(N299="zákl. přenesená",J299,0)</f>
        <v>0</v>
      </c>
      <c r="BH299" s="143">
        <f>IF(N299="sníž. přenesená",J299,0)</f>
        <v>0</v>
      </c>
      <c r="BI299" s="143">
        <f>IF(N299="nulová",J299,0)</f>
        <v>0</v>
      </c>
      <c r="BJ299" s="16" t="s">
        <v>89</v>
      </c>
      <c r="BK299" s="143">
        <f>ROUND(I299*H299,2)</f>
        <v>0</v>
      </c>
      <c r="BL299" s="16" t="s">
        <v>128</v>
      </c>
      <c r="BM299" s="142" t="s">
        <v>463</v>
      </c>
    </row>
    <row r="300" spans="2:65" s="1" customFormat="1" ht="380.25">
      <c r="B300" s="31"/>
      <c r="D300" s="144" t="s">
        <v>136</v>
      </c>
      <c r="F300" s="145" t="s">
        <v>464</v>
      </c>
      <c r="I300" s="146"/>
      <c r="L300" s="31"/>
      <c r="M300" s="147"/>
      <c r="T300" s="55"/>
      <c r="AT300" s="16" t="s">
        <v>136</v>
      </c>
      <c r="AU300" s="16" t="s">
        <v>91</v>
      </c>
    </row>
    <row r="301" spans="2:65" s="12" customFormat="1" ht="11.25">
      <c r="B301" s="152"/>
      <c r="D301" s="144" t="s">
        <v>177</v>
      </c>
      <c r="E301" s="153" t="s">
        <v>1</v>
      </c>
      <c r="F301" s="154" t="s">
        <v>89</v>
      </c>
      <c r="H301" s="155">
        <v>1</v>
      </c>
      <c r="I301" s="156"/>
      <c r="L301" s="152"/>
      <c r="M301" s="157"/>
      <c r="T301" s="158"/>
      <c r="AT301" s="153" t="s">
        <v>177</v>
      </c>
      <c r="AU301" s="153" t="s">
        <v>91</v>
      </c>
      <c r="AV301" s="12" t="s">
        <v>91</v>
      </c>
      <c r="AW301" s="12" t="s">
        <v>36</v>
      </c>
      <c r="AX301" s="12" t="s">
        <v>89</v>
      </c>
      <c r="AY301" s="153" t="s">
        <v>129</v>
      </c>
    </row>
    <row r="302" spans="2:65" s="1" customFormat="1" ht="24.2" customHeight="1">
      <c r="B302" s="31"/>
      <c r="C302" s="130" t="s">
        <v>465</v>
      </c>
      <c r="D302" s="130" t="s">
        <v>130</v>
      </c>
      <c r="E302" s="131" t="s">
        <v>466</v>
      </c>
      <c r="F302" s="132" t="s">
        <v>467</v>
      </c>
      <c r="G302" s="133" t="s">
        <v>145</v>
      </c>
      <c r="H302" s="134">
        <v>1</v>
      </c>
      <c r="I302" s="135"/>
      <c r="J302" s="136">
        <f>ROUND(I302*H302,2)</f>
        <v>0</v>
      </c>
      <c r="K302" s="137"/>
      <c r="L302" s="31"/>
      <c r="M302" s="138" t="s">
        <v>1</v>
      </c>
      <c r="N302" s="139" t="s">
        <v>46</v>
      </c>
      <c r="P302" s="140">
        <f>O302*H302</f>
        <v>0</v>
      </c>
      <c r="Q302" s="140">
        <v>0</v>
      </c>
      <c r="R302" s="140">
        <f>Q302*H302</f>
        <v>0</v>
      </c>
      <c r="S302" s="140">
        <v>0</v>
      </c>
      <c r="T302" s="141">
        <f>S302*H302</f>
        <v>0</v>
      </c>
      <c r="AR302" s="142" t="s">
        <v>128</v>
      </c>
      <c r="AT302" s="142" t="s">
        <v>130</v>
      </c>
      <c r="AU302" s="142" t="s">
        <v>91</v>
      </c>
      <c r="AY302" s="16" t="s">
        <v>129</v>
      </c>
      <c r="BE302" s="143">
        <f>IF(N302="základní",J302,0)</f>
        <v>0</v>
      </c>
      <c r="BF302" s="143">
        <f>IF(N302="snížená",J302,0)</f>
        <v>0</v>
      </c>
      <c r="BG302" s="143">
        <f>IF(N302="zákl. přenesená",J302,0)</f>
        <v>0</v>
      </c>
      <c r="BH302" s="143">
        <f>IF(N302="sníž. přenesená",J302,0)</f>
        <v>0</v>
      </c>
      <c r="BI302" s="143">
        <f>IF(N302="nulová",J302,0)</f>
        <v>0</v>
      </c>
      <c r="BJ302" s="16" t="s">
        <v>89</v>
      </c>
      <c r="BK302" s="143">
        <f>ROUND(I302*H302,2)</f>
        <v>0</v>
      </c>
      <c r="BL302" s="16" t="s">
        <v>128</v>
      </c>
      <c r="BM302" s="142" t="s">
        <v>468</v>
      </c>
    </row>
    <row r="303" spans="2:65" s="1" customFormat="1" ht="390">
      <c r="B303" s="31"/>
      <c r="D303" s="144" t="s">
        <v>136</v>
      </c>
      <c r="F303" s="145" t="s">
        <v>469</v>
      </c>
      <c r="I303" s="146"/>
      <c r="L303" s="31"/>
      <c r="M303" s="147"/>
      <c r="T303" s="55"/>
      <c r="AT303" s="16" t="s">
        <v>136</v>
      </c>
      <c r="AU303" s="16" t="s">
        <v>91</v>
      </c>
    </row>
    <row r="304" spans="2:65" s="12" customFormat="1" ht="11.25">
      <c r="B304" s="152"/>
      <c r="D304" s="144" t="s">
        <v>177</v>
      </c>
      <c r="E304" s="153" t="s">
        <v>1</v>
      </c>
      <c r="F304" s="154" t="s">
        <v>89</v>
      </c>
      <c r="H304" s="155">
        <v>1</v>
      </c>
      <c r="I304" s="156"/>
      <c r="L304" s="152"/>
      <c r="M304" s="157"/>
      <c r="T304" s="158"/>
      <c r="AT304" s="153" t="s">
        <v>177</v>
      </c>
      <c r="AU304" s="153" t="s">
        <v>91</v>
      </c>
      <c r="AV304" s="12" t="s">
        <v>91</v>
      </c>
      <c r="AW304" s="12" t="s">
        <v>36</v>
      </c>
      <c r="AX304" s="12" t="s">
        <v>89</v>
      </c>
      <c r="AY304" s="153" t="s">
        <v>129</v>
      </c>
    </row>
    <row r="305" spans="2:65" s="1" customFormat="1" ht="24.2" customHeight="1">
      <c r="B305" s="31"/>
      <c r="C305" s="130" t="s">
        <v>470</v>
      </c>
      <c r="D305" s="130" t="s">
        <v>130</v>
      </c>
      <c r="E305" s="131" t="s">
        <v>471</v>
      </c>
      <c r="F305" s="132" t="s">
        <v>472</v>
      </c>
      <c r="G305" s="133" t="s">
        <v>145</v>
      </c>
      <c r="H305" s="134">
        <v>1</v>
      </c>
      <c r="I305" s="135"/>
      <c r="J305" s="136">
        <f>ROUND(I305*H305,2)</f>
        <v>0</v>
      </c>
      <c r="K305" s="137"/>
      <c r="L305" s="31"/>
      <c r="M305" s="138" t="s">
        <v>1</v>
      </c>
      <c r="N305" s="139" t="s">
        <v>46</v>
      </c>
      <c r="P305" s="140">
        <f>O305*H305</f>
        <v>0</v>
      </c>
      <c r="Q305" s="140">
        <v>0</v>
      </c>
      <c r="R305" s="140">
        <f>Q305*H305</f>
        <v>0</v>
      </c>
      <c r="S305" s="140">
        <v>0</v>
      </c>
      <c r="T305" s="141">
        <f>S305*H305</f>
        <v>0</v>
      </c>
      <c r="AR305" s="142" t="s">
        <v>128</v>
      </c>
      <c r="AT305" s="142" t="s">
        <v>130</v>
      </c>
      <c r="AU305" s="142" t="s">
        <v>91</v>
      </c>
      <c r="AY305" s="16" t="s">
        <v>129</v>
      </c>
      <c r="BE305" s="143">
        <f>IF(N305="základní",J305,0)</f>
        <v>0</v>
      </c>
      <c r="BF305" s="143">
        <f>IF(N305="snížená",J305,0)</f>
        <v>0</v>
      </c>
      <c r="BG305" s="143">
        <f>IF(N305="zákl. přenesená",J305,0)</f>
        <v>0</v>
      </c>
      <c r="BH305" s="143">
        <f>IF(N305="sníž. přenesená",J305,0)</f>
        <v>0</v>
      </c>
      <c r="BI305" s="143">
        <f>IF(N305="nulová",J305,0)</f>
        <v>0</v>
      </c>
      <c r="BJ305" s="16" t="s">
        <v>89</v>
      </c>
      <c r="BK305" s="143">
        <f>ROUND(I305*H305,2)</f>
        <v>0</v>
      </c>
      <c r="BL305" s="16" t="s">
        <v>128</v>
      </c>
      <c r="BM305" s="142" t="s">
        <v>473</v>
      </c>
    </row>
    <row r="306" spans="2:65" s="1" customFormat="1" ht="273">
      <c r="B306" s="31"/>
      <c r="D306" s="144" t="s">
        <v>136</v>
      </c>
      <c r="F306" s="145" t="s">
        <v>474</v>
      </c>
      <c r="I306" s="146"/>
      <c r="L306" s="31"/>
      <c r="M306" s="147"/>
      <c r="T306" s="55"/>
      <c r="AT306" s="16" t="s">
        <v>136</v>
      </c>
      <c r="AU306" s="16" t="s">
        <v>91</v>
      </c>
    </row>
    <row r="307" spans="2:65" s="12" customFormat="1" ht="11.25">
      <c r="B307" s="152"/>
      <c r="D307" s="144" t="s">
        <v>177</v>
      </c>
      <c r="E307" s="153" t="s">
        <v>1</v>
      </c>
      <c r="F307" s="154" t="s">
        <v>89</v>
      </c>
      <c r="H307" s="155">
        <v>1</v>
      </c>
      <c r="I307" s="156"/>
      <c r="L307" s="152"/>
      <c r="M307" s="157"/>
      <c r="T307" s="158"/>
      <c r="AT307" s="153" t="s">
        <v>177</v>
      </c>
      <c r="AU307" s="153" t="s">
        <v>91</v>
      </c>
      <c r="AV307" s="12" t="s">
        <v>91</v>
      </c>
      <c r="AW307" s="12" t="s">
        <v>36</v>
      </c>
      <c r="AX307" s="12" t="s">
        <v>89</v>
      </c>
      <c r="AY307" s="153" t="s">
        <v>129</v>
      </c>
    </row>
    <row r="308" spans="2:65" s="1" customFormat="1" ht="24.2" customHeight="1">
      <c r="B308" s="31"/>
      <c r="C308" s="130" t="s">
        <v>475</v>
      </c>
      <c r="D308" s="130" t="s">
        <v>130</v>
      </c>
      <c r="E308" s="131" t="s">
        <v>476</v>
      </c>
      <c r="F308" s="132" t="s">
        <v>477</v>
      </c>
      <c r="G308" s="133" t="s">
        <v>145</v>
      </c>
      <c r="H308" s="134">
        <v>1</v>
      </c>
      <c r="I308" s="135"/>
      <c r="J308" s="136">
        <f>ROUND(I308*H308,2)</f>
        <v>0</v>
      </c>
      <c r="K308" s="137"/>
      <c r="L308" s="31"/>
      <c r="M308" s="138" t="s">
        <v>1</v>
      </c>
      <c r="N308" s="139" t="s">
        <v>46</v>
      </c>
      <c r="P308" s="140">
        <f>O308*H308</f>
        <v>0</v>
      </c>
      <c r="Q308" s="140">
        <v>0</v>
      </c>
      <c r="R308" s="140">
        <f>Q308*H308</f>
        <v>0</v>
      </c>
      <c r="S308" s="140">
        <v>0</v>
      </c>
      <c r="T308" s="141">
        <f>S308*H308</f>
        <v>0</v>
      </c>
      <c r="AR308" s="142" t="s">
        <v>128</v>
      </c>
      <c r="AT308" s="142" t="s">
        <v>130</v>
      </c>
      <c r="AU308" s="142" t="s">
        <v>91</v>
      </c>
      <c r="AY308" s="16" t="s">
        <v>129</v>
      </c>
      <c r="BE308" s="143">
        <f>IF(N308="základní",J308,0)</f>
        <v>0</v>
      </c>
      <c r="BF308" s="143">
        <f>IF(N308="snížená",J308,0)</f>
        <v>0</v>
      </c>
      <c r="BG308" s="143">
        <f>IF(N308="zákl. přenesená",J308,0)</f>
        <v>0</v>
      </c>
      <c r="BH308" s="143">
        <f>IF(N308="sníž. přenesená",J308,0)</f>
        <v>0</v>
      </c>
      <c r="BI308" s="143">
        <f>IF(N308="nulová",J308,0)</f>
        <v>0</v>
      </c>
      <c r="BJ308" s="16" t="s">
        <v>89</v>
      </c>
      <c r="BK308" s="143">
        <f>ROUND(I308*H308,2)</f>
        <v>0</v>
      </c>
      <c r="BL308" s="16" t="s">
        <v>128</v>
      </c>
      <c r="BM308" s="142" t="s">
        <v>478</v>
      </c>
    </row>
    <row r="309" spans="2:65" s="1" customFormat="1" ht="302.25">
      <c r="B309" s="31"/>
      <c r="D309" s="144" t="s">
        <v>136</v>
      </c>
      <c r="F309" s="145" t="s">
        <v>479</v>
      </c>
      <c r="I309" s="146"/>
      <c r="L309" s="31"/>
      <c r="M309" s="147"/>
      <c r="T309" s="55"/>
      <c r="AT309" s="16" t="s">
        <v>136</v>
      </c>
      <c r="AU309" s="16" t="s">
        <v>91</v>
      </c>
    </row>
    <row r="310" spans="2:65" s="12" customFormat="1" ht="11.25">
      <c r="B310" s="152"/>
      <c r="D310" s="144" t="s">
        <v>177</v>
      </c>
      <c r="E310" s="153" t="s">
        <v>1</v>
      </c>
      <c r="F310" s="154" t="s">
        <v>89</v>
      </c>
      <c r="H310" s="155">
        <v>1</v>
      </c>
      <c r="I310" s="156"/>
      <c r="L310" s="152"/>
      <c r="M310" s="157"/>
      <c r="T310" s="158"/>
      <c r="AT310" s="153" t="s">
        <v>177</v>
      </c>
      <c r="AU310" s="153" t="s">
        <v>91</v>
      </c>
      <c r="AV310" s="12" t="s">
        <v>91</v>
      </c>
      <c r="AW310" s="12" t="s">
        <v>36</v>
      </c>
      <c r="AX310" s="12" t="s">
        <v>89</v>
      </c>
      <c r="AY310" s="153" t="s">
        <v>129</v>
      </c>
    </row>
    <row r="311" spans="2:65" s="1" customFormat="1" ht="24.2" customHeight="1">
      <c r="B311" s="31"/>
      <c r="C311" s="130" t="s">
        <v>480</v>
      </c>
      <c r="D311" s="130" t="s">
        <v>130</v>
      </c>
      <c r="E311" s="131" t="s">
        <v>481</v>
      </c>
      <c r="F311" s="132" t="s">
        <v>482</v>
      </c>
      <c r="G311" s="133" t="s">
        <v>145</v>
      </c>
      <c r="H311" s="134">
        <v>1</v>
      </c>
      <c r="I311" s="135"/>
      <c r="J311" s="136">
        <f>ROUND(I311*H311,2)</f>
        <v>0</v>
      </c>
      <c r="K311" s="137"/>
      <c r="L311" s="31"/>
      <c r="M311" s="138" t="s">
        <v>1</v>
      </c>
      <c r="N311" s="139" t="s">
        <v>46</v>
      </c>
      <c r="P311" s="140">
        <f>O311*H311</f>
        <v>0</v>
      </c>
      <c r="Q311" s="140">
        <v>0</v>
      </c>
      <c r="R311" s="140">
        <f>Q311*H311</f>
        <v>0</v>
      </c>
      <c r="S311" s="140">
        <v>0</v>
      </c>
      <c r="T311" s="141">
        <f>S311*H311</f>
        <v>0</v>
      </c>
      <c r="AR311" s="142" t="s">
        <v>128</v>
      </c>
      <c r="AT311" s="142" t="s">
        <v>130</v>
      </c>
      <c r="AU311" s="142" t="s">
        <v>91</v>
      </c>
      <c r="AY311" s="16" t="s">
        <v>129</v>
      </c>
      <c r="BE311" s="143">
        <f>IF(N311="základní",J311,0)</f>
        <v>0</v>
      </c>
      <c r="BF311" s="143">
        <f>IF(N311="snížená",J311,0)</f>
        <v>0</v>
      </c>
      <c r="BG311" s="143">
        <f>IF(N311="zákl. přenesená",J311,0)</f>
        <v>0</v>
      </c>
      <c r="BH311" s="143">
        <f>IF(N311="sníž. přenesená",J311,0)</f>
        <v>0</v>
      </c>
      <c r="BI311" s="143">
        <f>IF(N311="nulová",J311,0)</f>
        <v>0</v>
      </c>
      <c r="BJ311" s="16" t="s">
        <v>89</v>
      </c>
      <c r="BK311" s="143">
        <f>ROUND(I311*H311,2)</f>
        <v>0</v>
      </c>
      <c r="BL311" s="16" t="s">
        <v>128</v>
      </c>
      <c r="BM311" s="142" t="s">
        <v>483</v>
      </c>
    </row>
    <row r="312" spans="2:65" s="1" customFormat="1" ht="302.25">
      <c r="B312" s="31"/>
      <c r="D312" s="144" t="s">
        <v>136</v>
      </c>
      <c r="F312" s="145" t="s">
        <v>484</v>
      </c>
      <c r="I312" s="146"/>
      <c r="L312" s="31"/>
      <c r="M312" s="147"/>
      <c r="T312" s="55"/>
      <c r="AT312" s="16" t="s">
        <v>136</v>
      </c>
      <c r="AU312" s="16" t="s">
        <v>91</v>
      </c>
    </row>
    <row r="313" spans="2:65" s="1" customFormat="1" ht="24.2" customHeight="1">
      <c r="B313" s="31"/>
      <c r="C313" s="130" t="s">
        <v>485</v>
      </c>
      <c r="D313" s="130" t="s">
        <v>130</v>
      </c>
      <c r="E313" s="131" t="s">
        <v>486</v>
      </c>
      <c r="F313" s="132" t="s">
        <v>487</v>
      </c>
      <c r="G313" s="133" t="s">
        <v>145</v>
      </c>
      <c r="H313" s="134">
        <v>1</v>
      </c>
      <c r="I313" s="135"/>
      <c r="J313" s="136">
        <f>ROUND(I313*H313,2)</f>
        <v>0</v>
      </c>
      <c r="K313" s="137"/>
      <c r="L313" s="31"/>
      <c r="M313" s="138" t="s">
        <v>1</v>
      </c>
      <c r="N313" s="139" t="s">
        <v>46</v>
      </c>
      <c r="P313" s="140">
        <f>O313*H313</f>
        <v>0</v>
      </c>
      <c r="Q313" s="140">
        <v>0</v>
      </c>
      <c r="R313" s="140">
        <f>Q313*H313</f>
        <v>0</v>
      </c>
      <c r="S313" s="140">
        <v>0</v>
      </c>
      <c r="T313" s="141">
        <f>S313*H313</f>
        <v>0</v>
      </c>
      <c r="AR313" s="142" t="s">
        <v>128</v>
      </c>
      <c r="AT313" s="142" t="s">
        <v>130</v>
      </c>
      <c r="AU313" s="142" t="s">
        <v>91</v>
      </c>
      <c r="AY313" s="16" t="s">
        <v>129</v>
      </c>
      <c r="BE313" s="143">
        <f>IF(N313="základní",J313,0)</f>
        <v>0</v>
      </c>
      <c r="BF313" s="143">
        <f>IF(N313="snížená",J313,0)</f>
        <v>0</v>
      </c>
      <c r="BG313" s="143">
        <f>IF(N313="zákl. přenesená",J313,0)</f>
        <v>0</v>
      </c>
      <c r="BH313" s="143">
        <f>IF(N313="sníž. přenesená",J313,0)</f>
        <v>0</v>
      </c>
      <c r="BI313" s="143">
        <f>IF(N313="nulová",J313,0)</f>
        <v>0</v>
      </c>
      <c r="BJ313" s="16" t="s">
        <v>89</v>
      </c>
      <c r="BK313" s="143">
        <f>ROUND(I313*H313,2)</f>
        <v>0</v>
      </c>
      <c r="BL313" s="16" t="s">
        <v>128</v>
      </c>
      <c r="BM313" s="142" t="s">
        <v>488</v>
      </c>
    </row>
    <row r="314" spans="2:65" s="1" customFormat="1" ht="312">
      <c r="B314" s="31"/>
      <c r="D314" s="144" t="s">
        <v>136</v>
      </c>
      <c r="F314" s="145" t="s">
        <v>489</v>
      </c>
      <c r="I314" s="146"/>
      <c r="L314" s="31"/>
      <c r="M314" s="147"/>
      <c r="T314" s="55"/>
      <c r="AT314" s="16" t="s">
        <v>136</v>
      </c>
      <c r="AU314" s="16" t="s">
        <v>91</v>
      </c>
    </row>
    <row r="315" spans="2:65" s="1" customFormat="1" ht="24.2" customHeight="1">
      <c r="B315" s="31"/>
      <c r="C315" s="130" t="s">
        <v>490</v>
      </c>
      <c r="D315" s="130" t="s">
        <v>130</v>
      </c>
      <c r="E315" s="131" t="s">
        <v>491</v>
      </c>
      <c r="F315" s="132" t="s">
        <v>492</v>
      </c>
      <c r="G315" s="133" t="s">
        <v>145</v>
      </c>
      <c r="H315" s="134">
        <v>1</v>
      </c>
      <c r="I315" s="135"/>
      <c r="J315" s="136">
        <f>ROUND(I315*H315,2)</f>
        <v>0</v>
      </c>
      <c r="K315" s="137"/>
      <c r="L315" s="31"/>
      <c r="M315" s="138" t="s">
        <v>1</v>
      </c>
      <c r="N315" s="139" t="s">
        <v>46</v>
      </c>
      <c r="P315" s="140">
        <f>O315*H315</f>
        <v>0</v>
      </c>
      <c r="Q315" s="140">
        <v>0</v>
      </c>
      <c r="R315" s="140">
        <f>Q315*H315</f>
        <v>0</v>
      </c>
      <c r="S315" s="140">
        <v>0</v>
      </c>
      <c r="T315" s="141">
        <f>S315*H315</f>
        <v>0</v>
      </c>
      <c r="AR315" s="142" t="s">
        <v>128</v>
      </c>
      <c r="AT315" s="142" t="s">
        <v>130</v>
      </c>
      <c r="AU315" s="142" t="s">
        <v>91</v>
      </c>
      <c r="AY315" s="16" t="s">
        <v>129</v>
      </c>
      <c r="BE315" s="143">
        <f>IF(N315="základní",J315,0)</f>
        <v>0</v>
      </c>
      <c r="BF315" s="143">
        <f>IF(N315="snížená",J315,0)</f>
        <v>0</v>
      </c>
      <c r="BG315" s="143">
        <f>IF(N315="zákl. přenesená",J315,0)</f>
        <v>0</v>
      </c>
      <c r="BH315" s="143">
        <f>IF(N315="sníž. přenesená",J315,0)</f>
        <v>0</v>
      </c>
      <c r="BI315" s="143">
        <f>IF(N315="nulová",J315,0)</f>
        <v>0</v>
      </c>
      <c r="BJ315" s="16" t="s">
        <v>89</v>
      </c>
      <c r="BK315" s="143">
        <f>ROUND(I315*H315,2)</f>
        <v>0</v>
      </c>
      <c r="BL315" s="16" t="s">
        <v>128</v>
      </c>
      <c r="BM315" s="142" t="s">
        <v>493</v>
      </c>
    </row>
    <row r="316" spans="2:65" s="1" customFormat="1" ht="341.25">
      <c r="B316" s="31"/>
      <c r="D316" s="144" t="s">
        <v>136</v>
      </c>
      <c r="F316" s="145" t="s">
        <v>494</v>
      </c>
      <c r="I316" s="146"/>
      <c r="L316" s="31"/>
      <c r="M316" s="147"/>
      <c r="T316" s="55"/>
      <c r="AT316" s="16" t="s">
        <v>136</v>
      </c>
      <c r="AU316" s="16" t="s">
        <v>91</v>
      </c>
    </row>
    <row r="317" spans="2:65" s="1" customFormat="1" ht="24.2" customHeight="1">
      <c r="B317" s="31"/>
      <c r="C317" s="130" t="s">
        <v>495</v>
      </c>
      <c r="D317" s="130" t="s">
        <v>130</v>
      </c>
      <c r="E317" s="131" t="s">
        <v>496</v>
      </c>
      <c r="F317" s="132" t="s">
        <v>497</v>
      </c>
      <c r="G317" s="133" t="s">
        <v>145</v>
      </c>
      <c r="H317" s="134">
        <v>1</v>
      </c>
      <c r="I317" s="135"/>
      <c r="J317" s="136">
        <f>ROUND(I317*H317,2)</f>
        <v>0</v>
      </c>
      <c r="K317" s="137"/>
      <c r="L317" s="31"/>
      <c r="M317" s="138" t="s">
        <v>1</v>
      </c>
      <c r="N317" s="139" t="s">
        <v>46</v>
      </c>
      <c r="P317" s="140">
        <f>O317*H317</f>
        <v>0</v>
      </c>
      <c r="Q317" s="140">
        <v>0</v>
      </c>
      <c r="R317" s="140">
        <f>Q317*H317</f>
        <v>0</v>
      </c>
      <c r="S317" s="140">
        <v>0</v>
      </c>
      <c r="T317" s="141">
        <f>S317*H317</f>
        <v>0</v>
      </c>
      <c r="AR317" s="142" t="s">
        <v>128</v>
      </c>
      <c r="AT317" s="142" t="s">
        <v>130</v>
      </c>
      <c r="AU317" s="142" t="s">
        <v>91</v>
      </c>
      <c r="AY317" s="16" t="s">
        <v>129</v>
      </c>
      <c r="BE317" s="143">
        <f>IF(N317="základní",J317,0)</f>
        <v>0</v>
      </c>
      <c r="BF317" s="143">
        <f>IF(N317="snížená",J317,0)</f>
        <v>0</v>
      </c>
      <c r="BG317" s="143">
        <f>IF(N317="zákl. přenesená",J317,0)</f>
        <v>0</v>
      </c>
      <c r="BH317" s="143">
        <f>IF(N317="sníž. přenesená",J317,0)</f>
        <v>0</v>
      </c>
      <c r="BI317" s="143">
        <f>IF(N317="nulová",J317,0)</f>
        <v>0</v>
      </c>
      <c r="BJ317" s="16" t="s">
        <v>89</v>
      </c>
      <c r="BK317" s="143">
        <f>ROUND(I317*H317,2)</f>
        <v>0</v>
      </c>
      <c r="BL317" s="16" t="s">
        <v>128</v>
      </c>
      <c r="BM317" s="142" t="s">
        <v>498</v>
      </c>
    </row>
    <row r="318" spans="2:65" s="1" customFormat="1" ht="341.25">
      <c r="B318" s="31"/>
      <c r="D318" s="144" t="s">
        <v>136</v>
      </c>
      <c r="F318" s="145" t="s">
        <v>499</v>
      </c>
      <c r="I318" s="146"/>
      <c r="L318" s="31"/>
      <c r="M318" s="147"/>
      <c r="T318" s="55"/>
      <c r="AT318" s="16" t="s">
        <v>136</v>
      </c>
      <c r="AU318" s="16" t="s">
        <v>91</v>
      </c>
    </row>
    <row r="319" spans="2:65" s="1" customFormat="1" ht="24.2" customHeight="1">
      <c r="B319" s="31"/>
      <c r="C319" s="130" t="s">
        <v>500</v>
      </c>
      <c r="D319" s="130" t="s">
        <v>130</v>
      </c>
      <c r="E319" s="131" t="s">
        <v>501</v>
      </c>
      <c r="F319" s="132" t="s">
        <v>502</v>
      </c>
      <c r="G319" s="133" t="s">
        <v>145</v>
      </c>
      <c r="H319" s="134">
        <v>1</v>
      </c>
      <c r="I319" s="135"/>
      <c r="J319" s="136">
        <f>ROUND(I319*H319,2)</f>
        <v>0</v>
      </c>
      <c r="K319" s="137"/>
      <c r="L319" s="31"/>
      <c r="M319" s="138" t="s">
        <v>1</v>
      </c>
      <c r="N319" s="139" t="s">
        <v>46</v>
      </c>
      <c r="P319" s="140">
        <f>O319*H319</f>
        <v>0</v>
      </c>
      <c r="Q319" s="140">
        <v>0</v>
      </c>
      <c r="R319" s="140">
        <f>Q319*H319</f>
        <v>0</v>
      </c>
      <c r="S319" s="140">
        <v>0</v>
      </c>
      <c r="T319" s="141">
        <f>S319*H319</f>
        <v>0</v>
      </c>
      <c r="AR319" s="142" t="s">
        <v>128</v>
      </c>
      <c r="AT319" s="142" t="s">
        <v>130</v>
      </c>
      <c r="AU319" s="142" t="s">
        <v>91</v>
      </c>
      <c r="AY319" s="16" t="s">
        <v>129</v>
      </c>
      <c r="BE319" s="143">
        <f>IF(N319="základní",J319,0)</f>
        <v>0</v>
      </c>
      <c r="BF319" s="143">
        <f>IF(N319="snížená",J319,0)</f>
        <v>0</v>
      </c>
      <c r="BG319" s="143">
        <f>IF(N319="zákl. přenesená",J319,0)</f>
        <v>0</v>
      </c>
      <c r="BH319" s="143">
        <f>IF(N319="sníž. přenesená",J319,0)</f>
        <v>0</v>
      </c>
      <c r="BI319" s="143">
        <f>IF(N319="nulová",J319,0)</f>
        <v>0</v>
      </c>
      <c r="BJ319" s="16" t="s">
        <v>89</v>
      </c>
      <c r="BK319" s="143">
        <f>ROUND(I319*H319,2)</f>
        <v>0</v>
      </c>
      <c r="BL319" s="16" t="s">
        <v>128</v>
      </c>
      <c r="BM319" s="142" t="s">
        <v>503</v>
      </c>
    </row>
    <row r="320" spans="2:65" s="1" customFormat="1" ht="351">
      <c r="B320" s="31"/>
      <c r="D320" s="144" t="s">
        <v>136</v>
      </c>
      <c r="F320" s="145" t="s">
        <v>504</v>
      </c>
      <c r="I320" s="146"/>
      <c r="L320" s="31"/>
      <c r="M320" s="147"/>
      <c r="T320" s="55"/>
      <c r="AT320" s="16" t="s">
        <v>136</v>
      </c>
      <c r="AU320" s="16" t="s">
        <v>91</v>
      </c>
    </row>
    <row r="321" spans="2:65" s="1" customFormat="1" ht="24.2" customHeight="1">
      <c r="B321" s="31"/>
      <c r="C321" s="130" t="s">
        <v>505</v>
      </c>
      <c r="D321" s="130" t="s">
        <v>130</v>
      </c>
      <c r="E321" s="131" t="s">
        <v>506</v>
      </c>
      <c r="F321" s="132" t="s">
        <v>507</v>
      </c>
      <c r="G321" s="133" t="s">
        <v>145</v>
      </c>
      <c r="H321" s="134">
        <v>1</v>
      </c>
      <c r="I321" s="135"/>
      <c r="J321" s="136">
        <f>ROUND(I321*H321,2)</f>
        <v>0</v>
      </c>
      <c r="K321" s="137"/>
      <c r="L321" s="31"/>
      <c r="M321" s="138" t="s">
        <v>1</v>
      </c>
      <c r="N321" s="139" t="s">
        <v>46</v>
      </c>
      <c r="P321" s="140">
        <f>O321*H321</f>
        <v>0</v>
      </c>
      <c r="Q321" s="140">
        <v>0</v>
      </c>
      <c r="R321" s="140">
        <f>Q321*H321</f>
        <v>0</v>
      </c>
      <c r="S321" s="140">
        <v>0</v>
      </c>
      <c r="T321" s="141">
        <f>S321*H321</f>
        <v>0</v>
      </c>
      <c r="AR321" s="142" t="s">
        <v>128</v>
      </c>
      <c r="AT321" s="142" t="s">
        <v>130</v>
      </c>
      <c r="AU321" s="142" t="s">
        <v>91</v>
      </c>
      <c r="AY321" s="16" t="s">
        <v>129</v>
      </c>
      <c r="BE321" s="143">
        <f>IF(N321="základní",J321,0)</f>
        <v>0</v>
      </c>
      <c r="BF321" s="143">
        <f>IF(N321="snížená",J321,0)</f>
        <v>0</v>
      </c>
      <c r="BG321" s="143">
        <f>IF(N321="zákl. přenesená",J321,0)</f>
        <v>0</v>
      </c>
      <c r="BH321" s="143">
        <f>IF(N321="sníž. přenesená",J321,0)</f>
        <v>0</v>
      </c>
      <c r="BI321" s="143">
        <f>IF(N321="nulová",J321,0)</f>
        <v>0</v>
      </c>
      <c r="BJ321" s="16" t="s">
        <v>89</v>
      </c>
      <c r="BK321" s="143">
        <f>ROUND(I321*H321,2)</f>
        <v>0</v>
      </c>
      <c r="BL321" s="16" t="s">
        <v>128</v>
      </c>
      <c r="BM321" s="142" t="s">
        <v>508</v>
      </c>
    </row>
    <row r="322" spans="2:65" s="1" customFormat="1" ht="331.5">
      <c r="B322" s="31"/>
      <c r="D322" s="144" t="s">
        <v>136</v>
      </c>
      <c r="F322" s="145" t="s">
        <v>509</v>
      </c>
      <c r="I322" s="146"/>
      <c r="L322" s="31"/>
      <c r="M322" s="147"/>
      <c r="T322" s="55"/>
      <c r="AT322" s="16" t="s">
        <v>136</v>
      </c>
      <c r="AU322" s="16" t="s">
        <v>91</v>
      </c>
    </row>
    <row r="323" spans="2:65" s="1" customFormat="1" ht="24.2" customHeight="1">
      <c r="B323" s="31"/>
      <c r="C323" s="130" t="s">
        <v>510</v>
      </c>
      <c r="D323" s="130" t="s">
        <v>130</v>
      </c>
      <c r="E323" s="131" t="s">
        <v>511</v>
      </c>
      <c r="F323" s="132" t="s">
        <v>512</v>
      </c>
      <c r="G323" s="133" t="s">
        <v>145</v>
      </c>
      <c r="H323" s="134">
        <v>1</v>
      </c>
      <c r="I323" s="135"/>
      <c r="J323" s="136">
        <f>ROUND(I323*H323,2)</f>
        <v>0</v>
      </c>
      <c r="K323" s="137"/>
      <c r="L323" s="31"/>
      <c r="M323" s="138" t="s">
        <v>1</v>
      </c>
      <c r="N323" s="139" t="s">
        <v>46</v>
      </c>
      <c r="P323" s="140">
        <f>O323*H323</f>
        <v>0</v>
      </c>
      <c r="Q323" s="140">
        <v>0</v>
      </c>
      <c r="R323" s="140">
        <f>Q323*H323</f>
        <v>0</v>
      </c>
      <c r="S323" s="140">
        <v>0</v>
      </c>
      <c r="T323" s="141">
        <f>S323*H323</f>
        <v>0</v>
      </c>
      <c r="AR323" s="142" t="s">
        <v>128</v>
      </c>
      <c r="AT323" s="142" t="s">
        <v>130</v>
      </c>
      <c r="AU323" s="142" t="s">
        <v>91</v>
      </c>
      <c r="AY323" s="16" t="s">
        <v>129</v>
      </c>
      <c r="BE323" s="143">
        <f>IF(N323="základní",J323,0)</f>
        <v>0</v>
      </c>
      <c r="BF323" s="143">
        <f>IF(N323="snížená",J323,0)</f>
        <v>0</v>
      </c>
      <c r="BG323" s="143">
        <f>IF(N323="zákl. přenesená",J323,0)</f>
        <v>0</v>
      </c>
      <c r="BH323" s="143">
        <f>IF(N323="sníž. přenesená",J323,0)</f>
        <v>0</v>
      </c>
      <c r="BI323" s="143">
        <f>IF(N323="nulová",J323,0)</f>
        <v>0</v>
      </c>
      <c r="BJ323" s="16" t="s">
        <v>89</v>
      </c>
      <c r="BK323" s="143">
        <f>ROUND(I323*H323,2)</f>
        <v>0</v>
      </c>
      <c r="BL323" s="16" t="s">
        <v>128</v>
      </c>
      <c r="BM323" s="142" t="s">
        <v>513</v>
      </c>
    </row>
    <row r="324" spans="2:65" s="1" customFormat="1" ht="302.25">
      <c r="B324" s="31"/>
      <c r="D324" s="144" t="s">
        <v>136</v>
      </c>
      <c r="F324" s="145" t="s">
        <v>514</v>
      </c>
      <c r="I324" s="146"/>
      <c r="L324" s="31"/>
      <c r="M324" s="147"/>
      <c r="T324" s="55"/>
      <c r="AT324" s="16" t="s">
        <v>136</v>
      </c>
      <c r="AU324" s="16" t="s">
        <v>91</v>
      </c>
    </row>
    <row r="325" spans="2:65" s="12" customFormat="1" ht="11.25">
      <c r="B325" s="152"/>
      <c r="D325" s="144" t="s">
        <v>177</v>
      </c>
      <c r="E325" s="153" t="s">
        <v>1</v>
      </c>
      <c r="F325" s="154" t="s">
        <v>89</v>
      </c>
      <c r="H325" s="155">
        <v>1</v>
      </c>
      <c r="I325" s="156"/>
      <c r="L325" s="152"/>
      <c r="M325" s="157"/>
      <c r="T325" s="158"/>
      <c r="AT325" s="153" t="s">
        <v>177</v>
      </c>
      <c r="AU325" s="153" t="s">
        <v>91</v>
      </c>
      <c r="AV325" s="12" t="s">
        <v>91</v>
      </c>
      <c r="AW325" s="12" t="s">
        <v>36</v>
      </c>
      <c r="AX325" s="12" t="s">
        <v>89</v>
      </c>
      <c r="AY325" s="153" t="s">
        <v>129</v>
      </c>
    </row>
    <row r="326" spans="2:65" s="1" customFormat="1" ht="24.2" customHeight="1">
      <c r="B326" s="31"/>
      <c r="C326" s="130" t="s">
        <v>515</v>
      </c>
      <c r="D326" s="130" t="s">
        <v>130</v>
      </c>
      <c r="E326" s="131" t="s">
        <v>516</v>
      </c>
      <c r="F326" s="132" t="s">
        <v>517</v>
      </c>
      <c r="G326" s="133" t="s">
        <v>145</v>
      </c>
      <c r="H326" s="134">
        <v>1</v>
      </c>
      <c r="I326" s="135"/>
      <c r="J326" s="136">
        <f>ROUND(I326*H326,2)</f>
        <v>0</v>
      </c>
      <c r="K326" s="137"/>
      <c r="L326" s="31"/>
      <c r="M326" s="138" t="s">
        <v>1</v>
      </c>
      <c r="N326" s="139" t="s">
        <v>46</v>
      </c>
      <c r="P326" s="140">
        <f>O326*H326</f>
        <v>0</v>
      </c>
      <c r="Q326" s="140">
        <v>0</v>
      </c>
      <c r="R326" s="140">
        <f>Q326*H326</f>
        <v>0</v>
      </c>
      <c r="S326" s="140">
        <v>0</v>
      </c>
      <c r="T326" s="141">
        <f>S326*H326</f>
        <v>0</v>
      </c>
      <c r="AR326" s="142" t="s">
        <v>128</v>
      </c>
      <c r="AT326" s="142" t="s">
        <v>130</v>
      </c>
      <c r="AU326" s="142" t="s">
        <v>91</v>
      </c>
      <c r="AY326" s="16" t="s">
        <v>129</v>
      </c>
      <c r="BE326" s="143">
        <f>IF(N326="základní",J326,0)</f>
        <v>0</v>
      </c>
      <c r="BF326" s="143">
        <f>IF(N326="snížená",J326,0)</f>
        <v>0</v>
      </c>
      <c r="BG326" s="143">
        <f>IF(N326="zákl. přenesená",J326,0)</f>
        <v>0</v>
      </c>
      <c r="BH326" s="143">
        <f>IF(N326="sníž. přenesená",J326,0)</f>
        <v>0</v>
      </c>
      <c r="BI326" s="143">
        <f>IF(N326="nulová",J326,0)</f>
        <v>0</v>
      </c>
      <c r="BJ326" s="16" t="s">
        <v>89</v>
      </c>
      <c r="BK326" s="143">
        <f>ROUND(I326*H326,2)</f>
        <v>0</v>
      </c>
      <c r="BL326" s="16" t="s">
        <v>128</v>
      </c>
      <c r="BM326" s="142" t="s">
        <v>518</v>
      </c>
    </row>
    <row r="327" spans="2:65" s="1" customFormat="1" ht="341.25">
      <c r="B327" s="31"/>
      <c r="D327" s="144" t="s">
        <v>136</v>
      </c>
      <c r="F327" s="145" t="s">
        <v>519</v>
      </c>
      <c r="I327" s="146"/>
      <c r="L327" s="31"/>
      <c r="M327" s="147"/>
      <c r="T327" s="55"/>
      <c r="AT327" s="16" t="s">
        <v>136</v>
      </c>
      <c r="AU327" s="16" t="s">
        <v>91</v>
      </c>
    </row>
    <row r="328" spans="2:65" s="12" customFormat="1" ht="11.25">
      <c r="B328" s="152"/>
      <c r="D328" s="144" t="s">
        <v>177</v>
      </c>
      <c r="E328" s="153" t="s">
        <v>1</v>
      </c>
      <c r="F328" s="154" t="s">
        <v>89</v>
      </c>
      <c r="H328" s="155">
        <v>1</v>
      </c>
      <c r="I328" s="156"/>
      <c r="L328" s="152"/>
      <c r="M328" s="157"/>
      <c r="T328" s="158"/>
      <c r="AT328" s="153" t="s">
        <v>177</v>
      </c>
      <c r="AU328" s="153" t="s">
        <v>91</v>
      </c>
      <c r="AV328" s="12" t="s">
        <v>91</v>
      </c>
      <c r="AW328" s="12" t="s">
        <v>36</v>
      </c>
      <c r="AX328" s="12" t="s">
        <v>89</v>
      </c>
      <c r="AY328" s="153" t="s">
        <v>129</v>
      </c>
    </row>
    <row r="329" spans="2:65" s="1" customFormat="1" ht="24.2" customHeight="1">
      <c r="B329" s="31"/>
      <c r="C329" s="130" t="s">
        <v>520</v>
      </c>
      <c r="D329" s="130" t="s">
        <v>130</v>
      </c>
      <c r="E329" s="131" t="s">
        <v>521</v>
      </c>
      <c r="F329" s="132" t="s">
        <v>522</v>
      </c>
      <c r="G329" s="133" t="s">
        <v>145</v>
      </c>
      <c r="H329" s="134">
        <v>2</v>
      </c>
      <c r="I329" s="135"/>
      <c r="J329" s="136">
        <f>ROUND(I329*H329,2)</f>
        <v>0</v>
      </c>
      <c r="K329" s="137"/>
      <c r="L329" s="31"/>
      <c r="M329" s="138" t="s">
        <v>1</v>
      </c>
      <c r="N329" s="139" t="s">
        <v>46</v>
      </c>
      <c r="P329" s="140">
        <f>O329*H329</f>
        <v>0</v>
      </c>
      <c r="Q329" s="140">
        <v>0</v>
      </c>
      <c r="R329" s="140">
        <f>Q329*H329</f>
        <v>0</v>
      </c>
      <c r="S329" s="140">
        <v>0</v>
      </c>
      <c r="T329" s="141">
        <f>S329*H329</f>
        <v>0</v>
      </c>
      <c r="AR329" s="142" t="s">
        <v>128</v>
      </c>
      <c r="AT329" s="142" t="s">
        <v>130</v>
      </c>
      <c r="AU329" s="142" t="s">
        <v>91</v>
      </c>
      <c r="AY329" s="16" t="s">
        <v>129</v>
      </c>
      <c r="BE329" s="143">
        <f>IF(N329="základní",J329,0)</f>
        <v>0</v>
      </c>
      <c r="BF329" s="143">
        <f>IF(N329="snížená",J329,0)</f>
        <v>0</v>
      </c>
      <c r="BG329" s="143">
        <f>IF(N329="zákl. přenesená",J329,0)</f>
        <v>0</v>
      </c>
      <c r="BH329" s="143">
        <f>IF(N329="sníž. přenesená",J329,0)</f>
        <v>0</v>
      </c>
      <c r="BI329" s="143">
        <f>IF(N329="nulová",J329,0)</f>
        <v>0</v>
      </c>
      <c r="BJ329" s="16" t="s">
        <v>89</v>
      </c>
      <c r="BK329" s="143">
        <f>ROUND(I329*H329,2)</f>
        <v>0</v>
      </c>
      <c r="BL329" s="16" t="s">
        <v>128</v>
      </c>
      <c r="BM329" s="142" t="s">
        <v>523</v>
      </c>
    </row>
    <row r="330" spans="2:65" s="1" customFormat="1" ht="253.5">
      <c r="B330" s="31"/>
      <c r="D330" s="144" t="s">
        <v>136</v>
      </c>
      <c r="F330" s="145" t="s">
        <v>524</v>
      </c>
      <c r="I330" s="146"/>
      <c r="L330" s="31"/>
      <c r="M330" s="147"/>
      <c r="T330" s="55"/>
      <c r="AT330" s="16" t="s">
        <v>136</v>
      </c>
      <c r="AU330" s="16" t="s">
        <v>91</v>
      </c>
    </row>
    <row r="331" spans="2:65" s="12" customFormat="1" ht="11.25">
      <c r="B331" s="152"/>
      <c r="D331" s="144" t="s">
        <v>177</v>
      </c>
      <c r="E331" s="153" t="s">
        <v>1</v>
      </c>
      <c r="F331" s="154" t="s">
        <v>91</v>
      </c>
      <c r="H331" s="155">
        <v>2</v>
      </c>
      <c r="I331" s="156"/>
      <c r="L331" s="152"/>
      <c r="M331" s="157"/>
      <c r="T331" s="158"/>
      <c r="AT331" s="153" t="s">
        <v>177</v>
      </c>
      <c r="AU331" s="153" t="s">
        <v>91</v>
      </c>
      <c r="AV331" s="12" t="s">
        <v>91</v>
      </c>
      <c r="AW331" s="12" t="s">
        <v>36</v>
      </c>
      <c r="AX331" s="12" t="s">
        <v>81</v>
      </c>
      <c r="AY331" s="153" t="s">
        <v>129</v>
      </c>
    </row>
    <row r="332" spans="2:65" s="13" customFormat="1" ht="11.25">
      <c r="B332" s="159"/>
      <c r="D332" s="144" t="s">
        <v>177</v>
      </c>
      <c r="E332" s="160" t="s">
        <v>1</v>
      </c>
      <c r="F332" s="161" t="s">
        <v>178</v>
      </c>
      <c r="H332" s="162">
        <v>2</v>
      </c>
      <c r="I332" s="163"/>
      <c r="L332" s="159"/>
      <c r="M332" s="164"/>
      <c r="T332" s="165"/>
      <c r="AT332" s="160" t="s">
        <v>177</v>
      </c>
      <c r="AU332" s="160" t="s">
        <v>91</v>
      </c>
      <c r="AV332" s="13" t="s">
        <v>153</v>
      </c>
      <c r="AW332" s="13" t="s">
        <v>36</v>
      </c>
      <c r="AX332" s="13" t="s">
        <v>89</v>
      </c>
      <c r="AY332" s="160" t="s">
        <v>129</v>
      </c>
    </row>
    <row r="333" spans="2:65" s="1" customFormat="1" ht="24.2" customHeight="1">
      <c r="B333" s="31"/>
      <c r="C333" s="130" t="s">
        <v>525</v>
      </c>
      <c r="D333" s="130" t="s">
        <v>130</v>
      </c>
      <c r="E333" s="131" t="s">
        <v>526</v>
      </c>
      <c r="F333" s="132" t="s">
        <v>527</v>
      </c>
      <c r="G333" s="133" t="s">
        <v>145</v>
      </c>
      <c r="H333" s="134">
        <v>2</v>
      </c>
      <c r="I333" s="135"/>
      <c r="J333" s="136">
        <f>ROUND(I333*H333,2)</f>
        <v>0</v>
      </c>
      <c r="K333" s="137"/>
      <c r="L333" s="31"/>
      <c r="M333" s="138" t="s">
        <v>1</v>
      </c>
      <c r="N333" s="139" t="s">
        <v>46</v>
      </c>
      <c r="P333" s="140">
        <f>O333*H333</f>
        <v>0</v>
      </c>
      <c r="Q333" s="140">
        <v>0</v>
      </c>
      <c r="R333" s="140">
        <f>Q333*H333</f>
        <v>0</v>
      </c>
      <c r="S333" s="140">
        <v>0</v>
      </c>
      <c r="T333" s="141">
        <f>S333*H333</f>
        <v>0</v>
      </c>
      <c r="AR333" s="142" t="s">
        <v>128</v>
      </c>
      <c r="AT333" s="142" t="s">
        <v>130</v>
      </c>
      <c r="AU333" s="142" t="s">
        <v>91</v>
      </c>
      <c r="AY333" s="16" t="s">
        <v>129</v>
      </c>
      <c r="BE333" s="143">
        <f>IF(N333="základní",J333,0)</f>
        <v>0</v>
      </c>
      <c r="BF333" s="143">
        <f>IF(N333="snížená",J333,0)</f>
        <v>0</v>
      </c>
      <c r="BG333" s="143">
        <f>IF(N333="zákl. přenesená",J333,0)</f>
        <v>0</v>
      </c>
      <c r="BH333" s="143">
        <f>IF(N333="sníž. přenesená",J333,0)</f>
        <v>0</v>
      </c>
      <c r="BI333" s="143">
        <f>IF(N333="nulová",J333,0)</f>
        <v>0</v>
      </c>
      <c r="BJ333" s="16" t="s">
        <v>89</v>
      </c>
      <c r="BK333" s="143">
        <f>ROUND(I333*H333,2)</f>
        <v>0</v>
      </c>
      <c r="BL333" s="16" t="s">
        <v>128</v>
      </c>
      <c r="BM333" s="142" t="s">
        <v>528</v>
      </c>
    </row>
    <row r="334" spans="2:65" s="1" customFormat="1" ht="253.5">
      <c r="B334" s="31"/>
      <c r="D334" s="144" t="s">
        <v>136</v>
      </c>
      <c r="F334" s="145" t="s">
        <v>529</v>
      </c>
      <c r="I334" s="146"/>
      <c r="L334" s="31"/>
      <c r="M334" s="147"/>
      <c r="T334" s="55"/>
      <c r="AT334" s="16" t="s">
        <v>136</v>
      </c>
      <c r="AU334" s="16" t="s">
        <v>91</v>
      </c>
    </row>
    <row r="335" spans="2:65" s="1" customFormat="1" ht="24.2" customHeight="1">
      <c r="B335" s="31"/>
      <c r="C335" s="130" t="s">
        <v>530</v>
      </c>
      <c r="D335" s="130" t="s">
        <v>130</v>
      </c>
      <c r="E335" s="131" t="s">
        <v>531</v>
      </c>
      <c r="F335" s="132" t="s">
        <v>532</v>
      </c>
      <c r="G335" s="133" t="s">
        <v>145</v>
      </c>
      <c r="H335" s="134">
        <v>2</v>
      </c>
      <c r="I335" s="135"/>
      <c r="J335" s="136">
        <f>ROUND(I335*H335,2)</f>
        <v>0</v>
      </c>
      <c r="K335" s="137"/>
      <c r="L335" s="31"/>
      <c r="M335" s="138" t="s">
        <v>1</v>
      </c>
      <c r="N335" s="139" t="s">
        <v>46</v>
      </c>
      <c r="P335" s="140">
        <f>O335*H335</f>
        <v>0</v>
      </c>
      <c r="Q335" s="140">
        <v>0</v>
      </c>
      <c r="R335" s="140">
        <f>Q335*H335</f>
        <v>0</v>
      </c>
      <c r="S335" s="140">
        <v>0</v>
      </c>
      <c r="T335" s="141">
        <f>S335*H335</f>
        <v>0</v>
      </c>
      <c r="AR335" s="142" t="s">
        <v>128</v>
      </c>
      <c r="AT335" s="142" t="s">
        <v>130</v>
      </c>
      <c r="AU335" s="142" t="s">
        <v>91</v>
      </c>
      <c r="AY335" s="16" t="s">
        <v>129</v>
      </c>
      <c r="BE335" s="143">
        <f>IF(N335="základní",J335,0)</f>
        <v>0</v>
      </c>
      <c r="BF335" s="143">
        <f>IF(N335="snížená",J335,0)</f>
        <v>0</v>
      </c>
      <c r="BG335" s="143">
        <f>IF(N335="zákl. přenesená",J335,0)</f>
        <v>0</v>
      </c>
      <c r="BH335" s="143">
        <f>IF(N335="sníž. přenesená",J335,0)</f>
        <v>0</v>
      </c>
      <c r="BI335" s="143">
        <f>IF(N335="nulová",J335,0)</f>
        <v>0</v>
      </c>
      <c r="BJ335" s="16" t="s">
        <v>89</v>
      </c>
      <c r="BK335" s="143">
        <f>ROUND(I335*H335,2)</f>
        <v>0</v>
      </c>
      <c r="BL335" s="16" t="s">
        <v>128</v>
      </c>
      <c r="BM335" s="142" t="s">
        <v>533</v>
      </c>
    </row>
    <row r="336" spans="2:65" s="1" customFormat="1" ht="263.25">
      <c r="B336" s="31"/>
      <c r="D336" s="144" t="s">
        <v>136</v>
      </c>
      <c r="F336" s="145" t="s">
        <v>534</v>
      </c>
      <c r="I336" s="146"/>
      <c r="L336" s="31"/>
      <c r="M336" s="147"/>
      <c r="T336" s="55"/>
      <c r="AT336" s="16" t="s">
        <v>136</v>
      </c>
      <c r="AU336" s="16" t="s">
        <v>91</v>
      </c>
    </row>
    <row r="337" spans="2:65" s="1" customFormat="1" ht="24.2" customHeight="1">
      <c r="B337" s="31"/>
      <c r="C337" s="130" t="s">
        <v>535</v>
      </c>
      <c r="D337" s="130" t="s">
        <v>130</v>
      </c>
      <c r="E337" s="131" t="s">
        <v>536</v>
      </c>
      <c r="F337" s="132" t="s">
        <v>537</v>
      </c>
      <c r="G337" s="133" t="s">
        <v>145</v>
      </c>
      <c r="H337" s="134">
        <v>2</v>
      </c>
      <c r="I337" s="135"/>
      <c r="J337" s="136">
        <f>ROUND(I337*H337,2)</f>
        <v>0</v>
      </c>
      <c r="K337" s="137"/>
      <c r="L337" s="31"/>
      <c r="M337" s="138" t="s">
        <v>1</v>
      </c>
      <c r="N337" s="139" t="s">
        <v>46</v>
      </c>
      <c r="P337" s="140">
        <f>O337*H337</f>
        <v>0</v>
      </c>
      <c r="Q337" s="140">
        <v>0</v>
      </c>
      <c r="R337" s="140">
        <f>Q337*H337</f>
        <v>0</v>
      </c>
      <c r="S337" s="140">
        <v>0</v>
      </c>
      <c r="T337" s="141">
        <f>S337*H337</f>
        <v>0</v>
      </c>
      <c r="AR337" s="142" t="s">
        <v>128</v>
      </c>
      <c r="AT337" s="142" t="s">
        <v>130</v>
      </c>
      <c r="AU337" s="142" t="s">
        <v>91</v>
      </c>
      <c r="AY337" s="16" t="s">
        <v>129</v>
      </c>
      <c r="BE337" s="143">
        <f>IF(N337="základní",J337,0)</f>
        <v>0</v>
      </c>
      <c r="BF337" s="143">
        <f>IF(N337="snížená",J337,0)</f>
        <v>0</v>
      </c>
      <c r="BG337" s="143">
        <f>IF(N337="zákl. přenesená",J337,0)</f>
        <v>0</v>
      </c>
      <c r="BH337" s="143">
        <f>IF(N337="sníž. přenesená",J337,0)</f>
        <v>0</v>
      </c>
      <c r="BI337" s="143">
        <f>IF(N337="nulová",J337,0)</f>
        <v>0</v>
      </c>
      <c r="BJ337" s="16" t="s">
        <v>89</v>
      </c>
      <c r="BK337" s="143">
        <f>ROUND(I337*H337,2)</f>
        <v>0</v>
      </c>
      <c r="BL337" s="16" t="s">
        <v>128</v>
      </c>
      <c r="BM337" s="142" t="s">
        <v>538</v>
      </c>
    </row>
    <row r="338" spans="2:65" s="1" customFormat="1" ht="292.5">
      <c r="B338" s="31"/>
      <c r="D338" s="144" t="s">
        <v>136</v>
      </c>
      <c r="F338" s="145" t="s">
        <v>539</v>
      </c>
      <c r="I338" s="146"/>
      <c r="L338" s="31"/>
      <c r="M338" s="147"/>
      <c r="T338" s="55"/>
      <c r="AT338" s="16" t="s">
        <v>136</v>
      </c>
      <c r="AU338" s="16" t="s">
        <v>91</v>
      </c>
    </row>
    <row r="339" spans="2:65" s="1" customFormat="1" ht="24.2" customHeight="1">
      <c r="B339" s="31"/>
      <c r="C339" s="130" t="s">
        <v>540</v>
      </c>
      <c r="D339" s="130" t="s">
        <v>130</v>
      </c>
      <c r="E339" s="131" t="s">
        <v>541</v>
      </c>
      <c r="F339" s="132" t="s">
        <v>542</v>
      </c>
      <c r="G339" s="133" t="s">
        <v>145</v>
      </c>
      <c r="H339" s="134">
        <v>3</v>
      </c>
      <c r="I339" s="135"/>
      <c r="J339" s="136">
        <f>ROUND(I339*H339,2)</f>
        <v>0</v>
      </c>
      <c r="K339" s="137"/>
      <c r="L339" s="31"/>
      <c r="M339" s="138" t="s">
        <v>1</v>
      </c>
      <c r="N339" s="139" t="s">
        <v>46</v>
      </c>
      <c r="P339" s="140">
        <f>O339*H339</f>
        <v>0</v>
      </c>
      <c r="Q339" s="140">
        <v>0</v>
      </c>
      <c r="R339" s="140">
        <f>Q339*H339</f>
        <v>0</v>
      </c>
      <c r="S339" s="140">
        <v>0</v>
      </c>
      <c r="T339" s="141">
        <f>S339*H339</f>
        <v>0</v>
      </c>
      <c r="AR339" s="142" t="s">
        <v>128</v>
      </c>
      <c r="AT339" s="142" t="s">
        <v>130</v>
      </c>
      <c r="AU339" s="142" t="s">
        <v>91</v>
      </c>
      <c r="AY339" s="16" t="s">
        <v>129</v>
      </c>
      <c r="BE339" s="143">
        <f>IF(N339="základní",J339,0)</f>
        <v>0</v>
      </c>
      <c r="BF339" s="143">
        <f>IF(N339="snížená",J339,0)</f>
        <v>0</v>
      </c>
      <c r="BG339" s="143">
        <f>IF(N339="zákl. přenesená",J339,0)</f>
        <v>0</v>
      </c>
      <c r="BH339" s="143">
        <f>IF(N339="sníž. přenesená",J339,0)</f>
        <v>0</v>
      </c>
      <c r="BI339" s="143">
        <f>IF(N339="nulová",J339,0)</f>
        <v>0</v>
      </c>
      <c r="BJ339" s="16" t="s">
        <v>89</v>
      </c>
      <c r="BK339" s="143">
        <f>ROUND(I339*H339,2)</f>
        <v>0</v>
      </c>
      <c r="BL339" s="16" t="s">
        <v>128</v>
      </c>
      <c r="BM339" s="142" t="s">
        <v>543</v>
      </c>
    </row>
    <row r="340" spans="2:65" s="1" customFormat="1" ht="409.5">
      <c r="B340" s="31"/>
      <c r="D340" s="144" t="s">
        <v>136</v>
      </c>
      <c r="F340" s="145" t="s">
        <v>544</v>
      </c>
      <c r="I340" s="146"/>
      <c r="L340" s="31"/>
      <c r="M340" s="147"/>
      <c r="T340" s="55"/>
      <c r="AT340" s="16" t="s">
        <v>136</v>
      </c>
      <c r="AU340" s="16" t="s">
        <v>91</v>
      </c>
    </row>
    <row r="341" spans="2:65" s="1" customFormat="1" ht="24.2" customHeight="1">
      <c r="B341" s="31"/>
      <c r="C341" s="130" t="s">
        <v>545</v>
      </c>
      <c r="D341" s="130" t="s">
        <v>130</v>
      </c>
      <c r="E341" s="131" t="s">
        <v>546</v>
      </c>
      <c r="F341" s="132" t="s">
        <v>547</v>
      </c>
      <c r="G341" s="133" t="s">
        <v>145</v>
      </c>
      <c r="H341" s="134">
        <v>2</v>
      </c>
      <c r="I341" s="135"/>
      <c r="J341" s="136">
        <f>ROUND(I341*H341,2)</f>
        <v>0</v>
      </c>
      <c r="K341" s="137"/>
      <c r="L341" s="31"/>
      <c r="M341" s="138" t="s">
        <v>1</v>
      </c>
      <c r="N341" s="139" t="s">
        <v>46</v>
      </c>
      <c r="P341" s="140">
        <f>O341*H341</f>
        <v>0</v>
      </c>
      <c r="Q341" s="140">
        <v>0</v>
      </c>
      <c r="R341" s="140">
        <f>Q341*H341</f>
        <v>0</v>
      </c>
      <c r="S341" s="140">
        <v>0</v>
      </c>
      <c r="T341" s="141">
        <f>S341*H341</f>
        <v>0</v>
      </c>
      <c r="AR341" s="142" t="s">
        <v>128</v>
      </c>
      <c r="AT341" s="142" t="s">
        <v>130</v>
      </c>
      <c r="AU341" s="142" t="s">
        <v>91</v>
      </c>
      <c r="AY341" s="16" t="s">
        <v>129</v>
      </c>
      <c r="BE341" s="143">
        <f>IF(N341="základní",J341,0)</f>
        <v>0</v>
      </c>
      <c r="BF341" s="143">
        <f>IF(N341="snížená",J341,0)</f>
        <v>0</v>
      </c>
      <c r="BG341" s="143">
        <f>IF(N341="zákl. přenesená",J341,0)</f>
        <v>0</v>
      </c>
      <c r="BH341" s="143">
        <f>IF(N341="sníž. přenesená",J341,0)</f>
        <v>0</v>
      </c>
      <c r="BI341" s="143">
        <f>IF(N341="nulová",J341,0)</f>
        <v>0</v>
      </c>
      <c r="BJ341" s="16" t="s">
        <v>89</v>
      </c>
      <c r="BK341" s="143">
        <f>ROUND(I341*H341,2)</f>
        <v>0</v>
      </c>
      <c r="BL341" s="16" t="s">
        <v>128</v>
      </c>
      <c r="BM341" s="142" t="s">
        <v>548</v>
      </c>
    </row>
    <row r="342" spans="2:65" s="1" customFormat="1" ht="380.25">
      <c r="B342" s="31"/>
      <c r="D342" s="144" t="s">
        <v>136</v>
      </c>
      <c r="F342" s="145" t="s">
        <v>549</v>
      </c>
      <c r="I342" s="146"/>
      <c r="L342" s="31"/>
      <c r="M342" s="147"/>
      <c r="T342" s="55"/>
      <c r="AT342" s="16" t="s">
        <v>136</v>
      </c>
      <c r="AU342" s="16" t="s">
        <v>91</v>
      </c>
    </row>
    <row r="343" spans="2:65" s="1" customFormat="1" ht="33" customHeight="1">
      <c r="B343" s="31"/>
      <c r="C343" s="130" t="s">
        <v>550</v>
      </c>
      <c r="D343" s="130" t="s">
        <v>130</v>
      </c>
      <c r="E343" s="131" t="s">
        <v>551</v>
      </c>
      <c r="F343" s="132" t="s">
        <v>552</v>
      </c>
      <c r="G343" s="133" t="s">
        <v>145</v>
      </c>
      <c r="H343" s="134">
        <v>2</v>
      </c>
      <c r="I343" s="135"/>
      <c r="J343" s="136">
        <f>ROUND(I343*H343,2)</f>
        <v>0</v>
      </c>
      <c r="K343" s="137"/>
      <c r="L343" s="31"/>
      <c r="M343" s="138" t="s">
        <v>1</v>
      </c>
      <c r="N343" s="139" t="s">
        <v>46</v>
      </c>
      <c r="P343" s="140">
        <f>O343*H343</f>
        <v>0</v>
      </c>
      <c r="Q343" s="140">
        <v>0</v>
      </c>
      <c r="R343" s="140">
        <f>Q343*H343</f>
        <v>0</v>
      </c>
      <c r="S343" s="140">
        <v>0</v>
      </c>
      <c r="T343" s="141">
        <f>S343*H343</f>
        <v>0</v>
      </c>
      <c r="AR343" s="142" t="s">
        <v>128</v>
      </c>
      <c r="AT343" s="142" t="s">
        <v>130</v>
      </c>
      <c r="AU343" s="142" t="s">
        <v>91</v>
      </c>
      <c r="AY343" s="16" t="s">
        <v>129</v>
      </c>
      <c r="BE343" s="143">
        <f>IF(N343="základní",J343,0)</f>
        <v>0</v>
      </c>
      <c r="BF343" s="143">
        <f>IF(N343="snížená",J343,0)</f>
        <v>0</v>
      </c>
      <c r="BG343" s="143">
        <f>IF(N343="zákl. přenesená",J343,0)</f>
        <v>0</v>
      </c>
      <c r="BH343" s="143">
        <f>IF(N343="sníž. přenesená",J343,0)</f>
        <v>0</v>
      </c>
      <c r="BI343" s="143">
        <f>IF(N343="nulová",J343,0)</f>
        <v>0</v>
      </c>
      <c r="BJ343" s="16" t="s">
        <v>89</v>
      </c>
      <c r="BK343" s="143">
        <f>ROUND(I343*H343,2)</f>
        <v>0</v>
      </c>
      <c r="BL343" s="16" t="s">
        <v>128</v>
      </c>
      <c r="BM343" s="142" t="s">
        <v>553</v>
      </c>
    </row>
    <row r="344" spans="2:65" s="1" customFormat="1" ht="409.5">
      <c r="B344" s="31"/>
      <c r="D344" s="144" t="s">
        <v>136</v>
      </c>
      <c r="F344" s="145" t="s">
        <v>554</v>
      </c>
      <c r="I344" s="146"/>
      <c r="L344" s="31"/>
      <c r="M344" s="147"/>
      <c r="T344" s="55"/>
      <c r="AT344" s="16" t="s">
        <v>136</v>
      </c>
      <c r="AU344" s="16" t="s">
        <v>91</v>
      </c>
    </row>
    <row r="345" spans="2:65" s="1" customFormat="1" ht="24.2" customHeight="1">
      <c r="B345" s="31"/>
      <c r="C345" s="130" t="s">
        <v>555</v>
      </c>
      <c r="D345" s="130" t="s">
        <v>130</v>
      </c>
      <c r="E345" s="131" t="s">
        <v>556</v>
      </c>
      <c r="F345" s="132" t="s">
        <v>557</v>
      </c>
      <c r="G345" s="133" t="s">
        <v>145</v>
      </c>
      <c r="H345" s="134">
        <v>2</v>
      </c>
      <c r="I345" s="135"/>
      <c r="J345" s="136">
        <f>ROUND(I345*H345,2)</f>
        <v>0</v>
      </c>
      <c r="K345" s="137"/>
      <c r="L345" s="31"/>
      <c r="M345" s="138" t="s">
        <v>1</v>
      </c>
      <c r="N345" s="139" t="s">
        <v>46</v>
      </c>
      <c r="P345" s="140">
        <f>O345*H345</f>
        <v>0</v>
      </c>
      <c r="Q345" s="140">
        <v>0</v>
      </c>
      <c r="R345" s="140">
        <f>Q345*H345</f>
        <v>0</v>
      </c>
      <c r="S345" s="140">
        <v>0</v>
      </c>
      <c r="T345" s="141">
        <f>S345*H345</f>
        <v>0</v>
      </c>
      <c r="AR345" s="142" t="s">
        <v>128</v>
      </c>
      <c r="AT345" s="142" t="s">
        <v>130</v>
      </c>
      <c r="AU345" s="142" t="s">
        <v>91</v>
      </c>
      <c r="AY345" s="16" t="s">
        <v>129</v>
      </c>
      <c r="BE345" s="143">
        <f>IF(N345="základní",J345,0)</f>
        <v>0</v>
      </c>
      <c r="BF345" s="143">
        <f>IF(N345="snížená",J345,0)</f>
        <v>0</v>
      </c>
      <c r="BG345" s="143">
        <f>IF(N345="zákl. přenesená",J345,0)</f>
        <v>0</v>
      </c>
      <c r="BH345" s="143">
        <f>IF(N345="sníž. přenesená",J345,0)</f>
        <v>0</v>
      </c>
      <c r="BI345" s="143">
        <f>IF(N345="nulová",J345,0)</f>
        <v>0</v>
      </c>
      <c r="BJ345" s="16" t="s">
        <v>89</v>
      </c>
      <c r="BK345" s="143">
        <f>ROUND(I345*H345,2)</f>
        <v>0</v>
      </c>
      <c r="BL345" s="16" t="s">
        <v>128</v>
      </c>
      <c r="BM345" s="142" t="s">
        <v>558</v>
      </c>
    </row>
    <row r="346" spans="2:65" s="1" customFormat="1" ht="409.5">
      <c r="B346" s="31"/>
      <c r="D346" s="144" t="s">
        <v>136</v>
      </c>
      <c r="F346" s="187" t="s">
        <v>559</v>
      </c>
      <c r="I346" s="146"/>
      <c r="L346" s="31"/>
      <c r="M346" s="147"/>
      <c r="T346" s="55"/>
      <c r="AT346" s="16" t="s">
        <v>136</v>
      </c>
      <c r="AU346" s="16" t="s">
        <v>91</v>
      </c>
    </row>
    <row r="347" spans="2:65" s="1" customFormat="1" ht="33" customHeight="1">
      <c r="B347" s="31"/>
      <c r="C347" s="130" t="s">
        <v>560</v>
      </c>
      <c r="D347" s="130" t="s">
        <v>130</v>
      </c>
      <c r="E347" s="131" t="s">
        <v>561</v>
      </c>
      <c r="F347" s="132" t="s">
        <v>562</v>
      </c>
      <c r="G347" s="133" t="s">
        <v>145</v>
      </c>
      <c r="H347" s="134">
        <v>2</v>
      </c>
      <c r="I347" s="135"/>
      <c r="J347" s="136">
        <f>ROUND(I347*H347,2)</f>
        <v>0</v>
      </c>
      <c r="K347" s="137"/>
      <c r="L347" s="31"/>
      <c r="M347" s="138" t="s">
        <v>1</v>
      </c>
      <c r="N347" s="139" t="s">
        <v>46</v>
      </c>
      <c r="P347" s="140">
        <f>O347*H347</f>
        <v>0</v>
      </c>
      <c r="Q347" s="140">
        <v>0</v>
      </c>
      <c r="R347" s="140">
        <f>Q347*H347</f>
        <v>0</v>
      </c>
      <c r="S347" s="140">
        <v>0</v>
      </c>
      <c r="T347" s="141">
        <f>S347*H347</f>
        <v>0</v>
      </c>
      <c r="AR347" s="142" t="s">
        <v>128</v>
      </c>
      <c r="AT347" s="142" t="s">
        <v>130</v>
      </c>
      <c r="AU347" s="142" t="s">
        <v>91</v>
      </c>
      <c r="AY347" s="16" t="s">
        <v>129</v>
      </c>
      <c r="BE347" s="143">
        <f>IF(N347="základní",J347,0)</f>
        <v>0</v>
      </c>
      <c r="BF347" s="143">
        <f>IF(N347="snížená",J347,0)</f>
        <v>0</v>
      </c>
      <c r="BG347" s="143">
        <f>IF(N347="zákl. přenesená",J347,0)</f>
        <v>0</v>
      </c>
      <c r="BH347" s="143">
        <f>IF(N347="sníž. přenesená",J347,0)</f>
        <v>0</v>
      </c>
      <c r="BI347" s="143">
        <f>IF(N347="nulová",J347,0)</f>
        <v>0</v>
      </c>
      <c r="BJ347" s="16" t="s">
        <v>89</v>
      </c>
      <c r="BK347" s="143">
        <f>ROUND(I347*H347,2)</f>
        <v>0</v>
      </c>
      <c r="BL347" s="16" t="s">
        <v>128</v>
      </c>
      <c r="BM347" s="142" t="s">
        <v>563</v>
      </c>
    </row>
    <row r="348" spans="2:65" s="1" customFormat="1" ht="312">
      <c r="B348" s="31"/>
      <c r="D348" s="144" t="s">
        <v>136</v>
      </c>
      <c r="F348" s="145" t="s">
        <v>564</v>
      </c>
      <c r="I348" s="146"/>
      <c r="L348" s="31"/>
      <c r="M348" s="147"/>
      <c r="T348" s="55"/>
      <c r="AT348" s="16" t="s">
        <v>136</v>
      </c>
      <c r="AU348" s="16" t="s">
        <v>91</v>
      </c>
    </row>
    <row r="349" spans="2:65" s="1" customFormat="1" ht="37.9" customHeight="1">
      <c r="B349" s="31"/>
      <c r="C349" s="130" t="s">
        <v>565</v>
      </c>
      <c r="D349" s="130" t="s">
        <v>130</v>
      </c>
      <c r="E349" s="131" t="s">
        <v>566</v>
      </c>
      <c r="F349" s="132" t="s">
        <v>567</v>
      </c>
      <c r="G349" s="133" t="s">
        <v>145</v>
      </c>
      <c r="H349" s="134">
        <v>2</v>
      </c>
      <c r="I349" s="135"/>
      <c r="J349" s="136">
        <f>ROUND(I349*H349,2)</f>
        <v>0</v>
      </c>
      <c r="K349" s="137"/>
      <c r="L349" s="31"/>
      <c r="M349" s="138" t="s">
        <v>1</v>
      </c>
      <c r="N349" s="139" t="s">
        <v>46</v>
      </c>
      <c r="P349" s="140">
        <f>O349*H349</f>
        <v>0</v>
      </c>
      <c r="Q349" s="140">
        <v>0</v>
      </c>
      <c r="R349" s="140">
        <f>Q349*H349</f>
        <v>0</v>
      </c>
      <c r="S349" s="140">
        <v>0</v>
      </c>
      <c r="T349" s="141">
        <f>S349*H349</f>
        <v>0</v>
      </c>
      <c r="AR349" s="142" t="s">
        <v>128</v>
      </c>
      <c r="AT349" s="142" t="s">
        <v>130</v>
      </c>
      <c r="AU349" s="142" t="s">
        <v>91</v>
      </c>
      <c r="AY349" s="16" t="s">
        <v>129</v>
      </c>
      <c r="BE349" s="143">
        <f>IF(N349="základní",J349,0)</f>
        <v>0</v>
      </c>
      <c r="BF349" s="143">
        <f>IF(N349="snížená",J349,0)</f>
        <v>0</v>
      </c>
      <c r="BG349" s="143">
        <f>IF(N349="zákl. přenesená",J349,0)</f>
        <v>0</v>
      </c>
      <c r="BH349" s="143">
        <f>IF(N349="sníž. přenesená",J349,0)</f>
        <v>0</v>
      </c>
      <c r="BI349" s="143">
        <f>IF(N349="nulová",J349,0)</f>
        <v>0</v>
      </c>
      <c r="BJ349" s="16" t="s">
        <v>89</v>
      </c>
      <c r="BK349" s="143">
        <f>ROUND(I349*H349,2)</f>
        <v>0</v>
      </c>
      <c r="BL349" s="16" t="s">
        <v>128</v>
      </c>
      <c r="BM349" s="142" t="s">
        <v>568</v>
      </c>
    </row>
    <row r="350" spans="2:65" s="1" customFormat="1" ht="253.5">
      <c r="B350" s="31"/>
      <c r="D350" s="144" t="s">
        <v>136</v>
      </c>
      <c r="F350" s="145" t="s">
        <v>569</v>
      </c>
      <c r="I350" s="146"/>
      <c r="L350" s="31"/>
      <c r="M350" s="147"/>
      <c r="T350" s="55"/>
      <c r="AT350" s="16" t="s">
        <v>136</v>
      </c>
      <c r="AU350" s="16" t="s">
        <v>91</v>
      </c>
    </row>
    <row r="351" spans="2:65" s="1" customFormat="1" ht="33" customHeight="1">
      <c r="B351" s="31"/>
      <c r="C351" s="130" t="s">
        <v>570</v>
      </c>
      <c r="D351" s="130" t="s">
        <v>130</v>
      </c>
      <c r="E351" s="131" t="s">
        <v>571</v>
      </c>
      <c r="F351" s="132" t="s">
        <v>572</v>
      </c>
      <c r="G351" s="133" t="s">
        <v>145</v>
      </c>
      <c r="H351" s="134">
        <v>2</v>
      </c>
      <c r="I351" s="135"/>
      <c r="J351" s="136">
        <f>ROUND(I351*H351,2)</f>
        <v>0</v>
      </c>
      <c r="K351" s="137"/>
      <c r="L351" s="31"/>
      <c r="M351" s="138" t="s">
        <v>1</v>
      </c>
      <c r="N351" s="139" t="s">
        <v>46</v>
      </c>
      <c r="P351" s="140">
        <f>O351*H351</f>
        <v>0</v>
      </c>
      <c r="Q351" s="140">
        <v>0</v>
      </c>
      <c r="R351" s="140">
        <f>Q351*H351</f>
        <v>0</v>
      </c>
      <c r="S351" s="140">
        <v>0</v>
      </c>
      <c r="T351" s="141">
        <f>S351*H351</f>
        <v>0</v>
      </c>
      <c r="AR351" s="142" t="s">
        <v>128</v>
      </c>
      <c r="AT351" s="142" t="s">
        <v>130</v>
      </c>
      <c r="AU351" s="142" t="s">
        <v>91</v>
      </c>
      <c r="AY351" s="16" t="s">
        <v>129</v>
      </c>
      <c r="BE351" s="143">
        <f>IF(N351="základní",J351,0)</f>
        <v>0</v>
      </c>
      <c r="BF351" s="143">
        <f>IF(N351="snížená",J351,0)</f>
        <v>0</v>
      </c>
      <c r="BG351" s="143">
        <f>IF(N351="zákl. přenesená",J351,0)</f>
        <v>0</v>
      </c>
      <c r="BH351" s="143">
        <f>IF(N351="sníž. přenesená",J351,0)</f>
        <v>0</v>
      </c>
      <c r="BI351" s="143">
        <f>IF(N351="nulová",J351,0)</f>
        <v>0</v>
      </c>
      <c r="BJ351" s="16" t="s">
        <v>89</v>
      </c>
      <c r="BK351" s="143">
        <f>ROUND(I351*H351,2)</f>
        <v>0</v>
      </c>
      <c r="BL351" s="16" t="s">
        <v>128</v>
      </c>
      <c r="BM351" s="142" t="s">
        <v>573</v>
      </c>
    </row>
    <row r="352" spans="2:65" s="1" customFormat="1" ht="321.75">
      <c r="B352" s="31"/>
      <c r="D352" s="144" t="s">
        <v>136</v>
      </c>
      <c r="F352" s="145" t="s">
        <v>574</v>
      </c>
      <c r="I352" s="146"/>
      <c r="L352" s="31"/>
      <c r="M352" s="147"/>
      <c r="T352" s="55"/>
      <c r="AT352" s="16" t="s">
        <v>136</v>
      </c>
      <c r="AU352" s="16" t="s">
        <v>91</v>
      </c>
    </row>
    <row r="353" spans="2:65" s="1" customFormat="1" ht="24.2" customHeight="1">
      <c r="B353" s="31"/>
      <c r="C353" s="130" t="s">
        <v>575</v>
      </c>
      <c r="D353" s="130" t="s">
        <v>130</v>
      </c>
      <c r="E353" s="131" t="s">
        <v>576</v>
      </c>
      <c r="F353" s="132" t="s">
        <v>577</v>
      </c>
      <c r="G353" s="133" t="s">
        <v>145</v>
      </c>
      <c r="H353" s="134">
        <v>1</v>
      </c>
      <c r="I353" s="135"/>
      <c r="J353" s="136">
        <f>ROUND(I353*H353,2)</f>
        <v>0</v>
      </c>
      <c r="K353" s="137"/>
      <c r="L353" s="31"/>
      <c r="M353" s="138" t="s">
        <v>1</v>
      </c>
      <c r="N353" s="139" t="s">
        <v>46</v>
      </c>
      <c r="P353" s="140">
        <f>O353*H353</f>
        <v>0</v>
      </c>
      <c r="Q353" s="140">
        <v>0</v>
      </c>
      <c r="R353" s="140">
        <f>Q353*H353</f>
        <v>0</v>
      </c>
      <c r="S353" s="140">
        <v>0</v>
      </c>
      <c r="T353" s="141">
        <f>S353*H353</f>
        <v>0</v>
      </c>
      <c r="AR353" s="142" t="s">
        <v>128</v>
      </c>
      <c r="AT353" s="142" t="s">
        <v>130</v>
      </c>
      <c r="AU353" s="142" t="s">
        <v>91</v>
      </c>
      <c r="AY353" s="16" t="s">
        <v>129</v>
      </c>
      <c r="BE353" s="143">
        <f>IF(N353="základní",J353,0)</f>
        <v>0</v>
      </c>
      <c r="BF353" s="143">
        <f>IF(N353="snížená",J353,0)</f>
        <v>0</v>
      </c>
      <c r="BG353" s="143">
        <f>IF(N353="zákl. přenesená",J353,0)</f>
        <v>0</v>
      </c>
      <c r="BH353" s="143">
        <f>IF(N353="sníž. přenesená",J353,0)</f>
        <v>0</v>
      </c>
      <c r="BI353" s="143">
        <f>IF(N353="nulová",J353,0)</f>
        <v>0</v>
      </c>
      <c r="BJ353" s="16" t="s">
        <v>89</v>
      </c>
      <c r="BK353" s="143">
        <f>ROUND(I353*H353,2)</f>
        <v>0</v>
      </c>
      <c r="BL353" s="16" t="s">
        <v>128</v>
      </c>
      <c r="BM353" s="142" t="s">
        <v>578</v>
      </c>
    </row>
    <row r="354" spans="2:65" s="1" customFormat="1" ht="282.75">
      <c r="B354" s="31"/>
      <c r="D354" s="144" t="s">
        <v>136</v>
      </c>
      <c r="F354" s="145" t="s">
        <v>579</v>
      </c>
      <c r="I354" s="146"/>
      <c r="L354" s="31"/>
      <c r="M354" s="147"/>
      <c r="T354" s="55"/>
      <c r="AT354" s="16" t="s">
        <v>136</v>
      </c>
      <c r="AU354" s="16" t="s">
        <v>91</v>
      </c>
    </row>
    <row r="355" spans="2:65" s="12" customFormat="1" ht="11.25">
      <c r="B355" s="152"/>
      <c r="D355" s="144" t="s">
        <v>177</v>
      </c>
      <c r="E355" s="153" t="s">
        <v>1</v>
      </c>
      <c r="F355" s="154" t="s">
        <v>89</v>
      </c>
      <c r="H355" s="155">
        <v>1</v>
      </c>
      <c r="I355" s="156"/>
      <c r="L355" s="152"/>
      <c r="M355" s="157"/>
      <c r="T355" s="158"/>
      <c r="AT355" s="153" t="s">
        <v>177</v>
      </c>
      <c r="AU355" s="153" t="s">
        <v>91</v>
      </c>
      <c r="AV355" s="12" t="s">
        <v>91</v>
      </c>
      <c r="AW355" s="12" t="s">
        <v>36</v>
      </c>
      <c r="AX355" s="12" t="s">
        <v>81</v>
      </c>
      <c r="AY355" s="153" t="s">
        <v>129</v>
      </c>
    </row>
    <row r="356" spans="2:65" s="13" customFormat="1" ht="11.25">
      <c r="B356" s="159"/>
      <c r="D356" s="144" t="s">
        <v>177</v>
      </c>
      <c r="E356" s="160" t="s">
        <v>1</v>
      </c>
      <c r="F356" s="161" t="s">
        <v>178</v>
      </c>
      <c r="H356" s="162">
        <v>1</v>
      </c>
      <c r="I356" s="163"/>
      <c r="L356" s="159"/>
      <c r="M356" s="164"/>
      <c r="T356" s="165"/>
      <c r="AT356" s="160" t="s">
        <v>177</v>
      </c>
      <c r="AU356" s="160" t="s">
        <v>91</v>
      </c>
      <c r="AV356" s="13" t="s">
        <v>153</v>
      </c>
      <c r="AW356" s="13" t="s">
        <v>36</v>
      </c>
      <c r="AX356" s="13" t="s">
        <v>89</v>
      </c>
      <c r="AY356" s="160" t="s">
        <v>129</v>
      </c>
    </row>
    <row r="357" spans="2:65" s="1" customFormat="1" ht="33" customHeight="1">
      <c r="B357" s="31"/>
      <c r="C357" s="130" t="s">
        <v>580</v>
      </c>
      <c r="D357" s="130" t="s">
        <v>130</v>
      </c>
      <c r="E357" s="131" t="s">
        <v>581</v>
      </c>
      <c r="F357" s="132" t="s">
        <v>582</v>
      </c>
      <c r="G357" s="133" t="s">
        <v>145</v>
      </c>
      <c r="H357" s="134">
        <v>1</v>
      </c>
      <c r="I357" s="135"/>
      <c r="J357" s="136">
        <f>ROUND(I357*H357,2)</f>
        <v>0</v>
      </c>
      <c r="K357" s="137"/>
      <c r="L357" s="31"/>
      <c r="M357" s="138" t="s">
        <v>1</v>
      </c>
      <c r="N357" s="139" t="s">
        <v>46</v>
      </c>
      <c r="P357" s="140">
        <f>O357*H357</f>
        <v>0</v>
      </c>
      <c r="Q357" s="140">
        <v>0</v>
      </c>
      <c r="R357" s="140">
        <f>Q357*H357</f>
        <v>0</v>
      </c>
      <c r="S357" s="140">
        <v>0</v>
      </c>
      <c r="T357" s="141">
        <f>S357*H357</f>
        <v>0</v>
      </c>
      <c r="AR357" s="142" t="s">
        <v>128</v>
      </c>
      <c r="AT357" s="142" t="s">
        <v>130</v>
      </c>
      <c r="AU357" s="142" t="s">
        <v>91</v>
      </c>
      <c r="AY357" s="16" t="s">
        <v>129</v>
      </c>
      <c r="BE357" s="143">
        <f>IF(N357="základní",J357,0)</f>
        <v>0</v>
      </c>
      <c r="BF357" s="143">
        <f>IF(N357="snížená",J357,0)</f>
        <v>0</v>
      </c>
      <c r="BG357" s="143">
        <f>IF(N357="zákl. přenesená",J357,0)</f>
        <v>0</v>
      </c>
      <c r="BH357" s="143">
        <f>IF(N357="sníž. přenesená",J357,0)</f>
        <v>0</v>
      </c>
      <c r="BI357" s="143">
        <f>IF(N357="nulová",J357,0)</f>
        <v>0</v>
      </c>
      <c r="BJ357" s="16" t="s">
        <v>89</v>
      </c>
      <c r="BK357" s="143">
        <f>ROUND(I357*H357,2)</f>
        <v>0</v>
      </c>
      <c r="BL357" s="16" t="s">
        <v>128</v>
      </c>
      <c r="BM357" s="142" t="s">
        <v>583</v>
      </c>
    </row>
    <row r="358" spans="2:65" s="1" customFormat="1" ht="253.5">
      <c r="B358" s="31"/>
      <c r="D358" s="144" t="s">
        <v>136</v>
      </c>
      <c r="F358" s="145" t="s">
        <v>584</v>
      </c>
      <c r="I358" s="146"/>
      <c r="L358" s="31"/>
      <c r="M358" s="147"/>
      <c r="T358" s="55"/>
      <c r="AT358" s="16" t="s">
        <v>136</v>
      </c>
      <c r="AU358" s="16" t="s">
        <v>91</v>
      </c>
    </row>
    <row r="359" spans="2:65" s="1" customFormat="1" ht="24.2" customHeight="1">
      <c r="B359" s="31"/>
      <c r="C359" s="130" t="s">
        <v>585</v>
      </c>
      <c r="D359" s="130" t="s">
        <v>130</v>
      </c>
      <c r="E359" s="131" t="s">
        <v>586</v>
      </c>
      <c r="F359" s="132" t="s">
        <v>587</v>
      </c>
      <c r="G359" s="133" t="s">
        <v>145</v>
      </c>
      <c r="H359" s="134">
        <v>2</v>
      </c>
      <c r="I359" s="135"/>
      <c r="J359" s="136">
        <f>ROUND(I359*H359,2)</f>
        <v>0</v>
      </c>
      <c r="K359" s="137"/>
      <c r="L359" s="31"/>
      <c r="M359" s="138" t="s">
        <v>1</v>
      </c>
      <c r="N359" s="139" t="s">
        <v>46</v>
      </c>
      <c r="P359" s="140">
        <f>O359*H359</f>
        <v>0</v>
      </c>
      <c r="Q359" s="140">
        <v>0</v>
      </c>
      <c r="R359" s="140">
        <f>Q359*H359</f>
        <v>0</v>
      </c>
      <c r="S359" s="140">
        <v>0</v>
      </c>
      <c r="T359" s="141">
        <f>S359*H359</f>
        <v>0</v>
      </c>
      <c r="AR359" s="142" t="s">
        <v>128</v>
      </c>
      <c r="AT359" s="142" t="s">
        <v>130</v>
      </c>
      <c r="AU359" s="142" t="s">
        <v>91</v>
      </c>
      <c r="AY359" s="16" t="s">
        <v>129</v>
      </c>
      <c r="BE359" s="143">
        <f>IF(N359="základní",J359,0)</f>
        <v>0</v>
      </c>
      <c r="BF359" s="143">
        <f>IF(N359="snížená",J359,0)</f>
        <v>0</v>
      </c>
      <c r="BG359" s="143">
        <f>IF(N359="zákl. přenesená",J359,0)</f>
        <v>0</v>
      </c>
      <c r="BH359" s="143">
        <f>IF(N359="sníž. přenesená",J359,0)</f>
        <v>0</v>
      </c>
      <c r="BI359" s="143">
        <f>IF(N359="nulová",J359,0)</f>
        <v>0</v>
      </c>
      <c r="BJ359" s="16" t="s">
        <v>89</v>
      </c>
      <c r="BK359" s="143">
        <f>ROUND(I359*H359,2)</f>
        <v>0</v>
      </c>
      <c r="BL359" s="16" t="s">
        <v>128</v>
      </c>
      <c r="BM359" s="142" t="s">
        <v>588</v>
      </c>
    </row>
    <row r="360" spans="2:65" s="1" customFormat="1" ht="292.5">
      <c r="B360" s="31"/>
      <c r="D360" s="144" t="s">
        <v>136</v>
      </c>
      <c r="F360" s="145" t="s">
        <v>589</v>
      </c>
      <c r="I360" s="146"/>
      <c r="L360" s="31"/>
      <c r="M360" s="147"/>
      <c r="T360" s="55"/>
      <c r="AT360" s="16" t="s">
        <v>136</v>
      </c>
      <c r="AU360" s="16" t="s">
        <v>91</v>
      </c>
    </row>
    <row r="361" spans="2:65" s="1" customFormat="1" ht="37.9" customHeight="1">
      <c r="B361" s="31"/>
      <c r="C361" s="130" t="s">
        <v>590</v>
      </c>
      <c r="D361" s="130" t="s">
        <v>130</v>
      </c>
      <c r="E361" s="131" t="s">
        <v>591</v>
      </c>
      <c r="F361" s="132" t="s">
        <v>592</v>
      </c>
      <c r="G361" s="133" t="s">
        <v>1</v>
      </c>
      <c r="H361" s="134">
        <v>1</v>
      </c>
      <c r="I361" s="135"/>
      <c r="J361" s="136">
        <f>ROUND(I361*H361,2)</f>
        <v>0</v>
      </c>
      <c r="K361" s="137"/>
      <c r="L361" s="31"/>
      <c r="M361" s="138" t="s">
        <v>1</v>
      </c>
      <c r="N361" s="139" t="s">
        <v>46</v>
      </c>
      <c r="P361" s="140">
        <f>O361*H361</f>
        <v>0</v>
      </c>
      <c r="Q361" s="140">
        <v>0</v>
      </c>
      <c r="R361" s="140">
        <f>Q361*H361</f>
        <v>0</v>
      </c>
      <c r="S361" s="140">
        <v>0</v>
      </c>
      <c r="T361" s="141">
        <f>S361*H361</f>
        <v>0</v>
      </c>
      <c r="AR361" s="142" t="s">
        <v>128</v>
      </c>
      <c r="AT361" s="142" t="s">
        <v>130</v>
      </c>
      <c r="AU361" s="142" t="s">
        <v>91</v>
      </c>
      <c r="AY361" s="16" t="s">
        <v>129</v>
      </c>
      <c r="BE361" s="143">
        <f>IF(N361="základní",J361,0)</f>
        <v>0</v>
      </c>
      <c r="BF361" s="143">
        <f>IF(N361="snížená",J361,0)</f>
        <v>0</v>
      </c>
      <c r="BG361" s="143">
        <f>IF(N361="zákl. přenesená",J361,0)</f>
        <v>0</v>
      </c>
      <c r="BH361" s="143">
        <f>IF(N361="sníž. přenesená",J361,0)</f>
        <v>0</v>
      </c>
      <c r="BI361" s="143">
        <f>IF(N361="nulová",J361,0)</f>
        <v>0</v>
      </c>
      <c r="BJ361" s="16" t="s">
        <v>89</v>
      </c>
      <c r="BK361" s="143">
        <f>ROUND(I361*H361,2)</f>
        <v>0</v>
      </c>
      <c r="BL361" s="16" t="s">
        <v>128</v>
      </c>
      <c r="BM361" s="142" t="s">
        <v>593</v>
      </c>
    </row>
    <row r="362" spans="2:65" s="1" customFormat="1" ht="273">
      <c r="B362" s="31"/>
      <c r="D362" s="144" t="s">
        <v>136</v>
      </c>
      <c r="F362" s="145" t="s">
        <v>594</v>
      </c>
      <c r="I362" s="146"/>
      <c r="L362" s="31"/>
      <c r="M362" s="147"/>
      <c r="T362" s="55"/>
      <c r="AT362" s="16" t="s">
        <v>136</v>
      </c>
      <c r="AU362" s="16" t="s">
        <v>91</v>
      </c>
    </row>
    <row r="363" spans="2:65" s="1" customFormat="1" ht="37.9" customHeight="1">
      <c r="B363" s="31"/>
      <c r="C363" s="130" t="s">
        <v>595</v>
      </c>
      <c r="D363" s="130" t="s">
        <v>130</v>
      </c>
      <c r="E363" s="131" t="s">
        <v>596</v>
      </c>
      <c r="F363" s="132" t="s">
        <v>597</v>
      </c>
      <c r="G363" s="133" t="s">
        <v>145</v>
      </c>
      <c r="H363" s="134">
        <v>8</v>
      </c>
      <c r="I363" s="135"/>
      <c r="J363" s="136">
        <f>ROUND(I363*H363,2)</f>
        <v>0</v>
      </c>
      <c r="K363" s="137"/>
      <c r="L363" s="31"/>
      <c r="M363" s="138" t="s">
        <v>1</v>
      </c>
      <c r="N363" s="139" t="s">
        <v>46</v>
      </c>
      <c r="P363" s="140">
        <f>O363*H363</f>
        <v>0</v>
      </c>
      <c r="Q363" s="140">
        <v>0</v>
      </c>
      <c r="R363" s="140">
        <f>Q363*H363</f>
        <v>0</v>
      </c>
      <c r="S363" s="140">
        <v>0</v>
      </c>
      <c r="T363" s="141">
        <f>S363*H363</f>
        <v>0</v>
      </c>
      <c r="AR363" s="142" t="s">
        <v>128</v>
      </c>
      <c r="AT363" s="142" t="s">
        <v>130</v>
      </c>
      <c r="AU363" s="142" t="s">
        <v>91</v>
      </c>
      <c r="AY363" s="16" t="s">
        <v>129</v>
      </c>
      <c r="BE363" s="143">
        <f>IF(N363="základní",J363,0)</f>
        <v>0</v>
      </c>
      <c r="BF363" s="143">
        <f>IF(N363="snížená",J363,0)</f>
        <v>0</v>
      </c>
      <c r="BG363" s="143">
        <f>IF(N363="zákl. přenesená",J363,0)</f>
        <v>0</v>
      </c>
      <c r="BH363" s="143">
        <f>IF(N363="sníž. přenesená",J363,0)</f>
        <v>0</v>
      </c>
      <c r="BI363" s="143">
        <f>IF(N363="nulová",J363,0)</f>
        <v>0</v>
      </c>
      <c r="BJ363" s="16" t="s">
        <v>89</v>
      </c>
      <c r="BK363" s="143">
        <f>ROUND(I363*H363,2)</f>
        <v>0</v>
      </c>
      <c r="BL363" s="16" t="s">
        <v>128</v>
      </c>
      <c r="BM363" s="142" t="s">
        <v>598</v>
      </c>
    </row>
    <row r="364" spans="2:65" s="1" customFormat="1" ht="409.5">
      <c r="B364" s="31"/>
      <c r="D364" s="144" t="s">
        <v>136</v>
      </c>
      <c r="F364" s="187" t="s">
        <v>599</v>
      </c>
      <c r="I364" s="146"/>
      <c r="L364" s="31"/>
      <c r="M364" s="147"/>
      <c r="T364" s="55"/>
      <c r="AT364" s="16" t="s">
        <v>136</v>
      </c>
      <c r="AU364" s="16" t="s">
        <v>91</v>
      </c>
    </row>
    <row r="365" spans="2:65" s="1" customFormat="1" ht="37.9" customHeight="1">
      <c r="B365" s="31"/>
      <c r="C365" s="130" t="s">
        <v>600</v>
      </c>
      <c r="D365" s="130" t="s">
        <v>130</v>
      </c>
      <c r="E365" s="131" t="s">
        <v>601</v>
      </c>
      <c r="F365" s="132" t="s">
        <v>602</v>
      </c>
      <c r="G365" s="133" t="s">
        <v>145</v>
      </c>
      <c r="H365" s="134">
        <v>4</v>
      </c>
      <c r="I365" s="135"/>
      <c r="J365" s="136">
        <f>ROUND(I365*H365,2)</f>
        <v>0</v>
      </c>
      <c r="K365" s="137"/>
      <c r="L365" s="31"/>
      <c r="M365" s="138" t="s">
        <v>1</v>
      </c>
      <c r="N365" s="139" t="s">
        <v>46</v>
      </c>
      <c r="P365" s="140">
        <f>O365*H365</f>
        <v>0</v>
      </c>
      <c r="Q365" s="140">
        <v>0</v>
      </c>
      <c r="R365" s="140">
        <f>Q365*H365</f>
        <v>0</v>
      </c>
      <c r="S365" s="140">
        <v>0</v>
      </c>
      <c r="T365" s="141">
        <f>S365*H365</f>
        <v>0</v>
      </c>
      <c r="AR365" s="142" t="s">
        <v>128</v>
      </c>
      <c r="AT365" s="142" t="s">
        <v>130</v>
      </c>
      <c r="AU365" s="142" t="s">
        <v>91</v>
      </c>
      <c r="AY365" s="16" t="s">
        <v>129</v>
      </c>
      <c r="BE365" s="143">
        <f>IF(N365="základní",J365,0)</f>
        <v>0</v>
      </c>
      <c r="BF365" s="143">
        <f>IF(N365="snížená",J365,0)</f>
        <v>0</v>
      </c>
      <c r="BG365" s="143">
        <f>IF(N365="zákl. přenesená",J365,0)</f>
        <v>0</v>
      </c>
      <c r="BH365" s="143">
        <f>IF(N365="sníž. přenesená",J365,0)</f>
        <v>0</v>
      </c>
      <c r="BI365" s="143">
        <f>IF(N365="nulová",J365,0)</f>
        <v>0</v>
      </c>
      <c r="BJ365" s="16" t="s">
        <v>89</v>
      </c>
      <c r="BK365" s="143">
        <f>ROUND(I365*H365,2)</f>
        <v>0</v>
      </c>
      <c r="BL365" s="16" t="s">
        <v>128</v>
      </c>
      <c r="BM365" s="142" t="s">
        <v>603</v>
      </c>
    </row>
    <row r="366" spans="2:65" s="1" customFormat="1" ht="409.5">
      <c r="B366" s="31"/>
      <c r="D366" s="144" t="s">
        <v>136</v>
      </c>
      <c r="F366" s="187" t="s">
        <v>604</v>
      </c>
      <c r="I366" s="146"/>
      <c r="L366" s="31"/>
      <c r="M366" s="147"/>
      <c r="T366" s="55"/>
      <c r="AT366" s="16" t="s">
        <v>136</v>
      </c>
      <c r="AU366" s="16" t="s">
        <v>91</v>
      </c>
    </row>
    <row r="367" spans="2:65" s="1" customFormat="1" ht="66.75" customHeight="1">
      <c r="B367" s="31"/>
      <c r="C367" s="130" t="s">
        <v>605</v>
      </c>
      <c r="D367" s="130" t="s">
        <v>130</v>
      </c>
      <c r="E367" s="131" t="s">
        <v>606</v>
      </c>
      <c r="F367" s="132" t="s">
        <v>607</v>
      </c>
      <c r="G367" s="133" t="s">
        <v>145</v>
      </c>
      <c r="H367" s="134">
        <v>1</v>
      </c>
      <c r="I367" s="135"/>
      <c r="J367" s="136">
        <f>ROUND(I367*H367,2)</f>
        <v>0</v>
      </c>
      <c r="K367" s="137"/>
      <c r="L367" s="31"/>
      <c r="M367" s="138" t="s">
        <v>1</v>
      </c>
      <c r="N367" s="139" t="s">
        <v>46</v>
      </c>
      <c r="P367" s="140">
        <f>O367*H367</f>
        <v>0</v>
      </c>
      <c r="Q367" s="140">
        <v>0</v>
      </c>
      <c r="R367" s="140">
        <f>Q367*H367</f>
        <v>0</v>
      </c>
      <c r="S367" s="140">
        <v>0</v>
      </c>
      <c r="T367" s="141">
        <f>S367*H367</f>
        <v>0</v>
      </c>
      <c r="AR367" s="142" t="s">
        <v>128</v>
      </c>
      <c r="AT367" s="142" t="s">
        <v>130</v>
      </c>
      <c r="AU367" s="142" t="s">
        <v>91</v>
      </c>
      <c r="AY367" s="16" t="s">
        <v>129</v>
      </c>
      <c r="BE367" s="143">
        <f>IF(N367="základní",J367,0)</f>
        <v>0</v>
      </c>
      <c r="BF367" s="143">
        <f>IF(N367="snížená",J367,0)</f>
        <v>0</v>
      </c>
      <c r="BG367" s="143">
        <f>IF(N367="zákl. přenesená",J367,0)</f>
        <v>0</v>
      </c>
      <c r="BH367" s="143">
        <f>IF(N367="sníž. přenesená",J367,0)</f>
        <v>0</v>
      </c>
      <c r="BI367" s="143">
        <f>IF(N367="nulová",J367,0)</f>
        <v>0</v>
      </c>
      <c r="BJ367" s="16" t="s">
        <v>89</v>
      </c>
      <c r="BK367" s="143">
        <f>ROUND(I367*H367,2)</f>
        <v>0</v>
      </c>
      <c r="BL367" s="16" t="s">
        <v>128</v>
      </c>
      <c r="BM367" s="142" t="s">
        <v>608</v>
      </c>
    </row>
    <row r="368" spans="2:65" s="1" customFormat="1" ht="78">
      <c r="B368" s="31"/>
      <c r="D368" s="144" t="s">
        <v>136</v>
      </c>
      <c r="F368" s="145" t="s">
        <v>609</v>
      </c>
      <c r="I368" s="146"/>
      <c r="L368" s="31"/>
      <c r="M368" s="147"/>
      <c r="T368" s="55"/>
      <c r="AT368" s="16" t="s">
        <v>136</v>
      </c>
      <c r="AU368" s="16" t="s">
        <v>91</v>
      </c>
    </row>
    <row r="369" spans="2:65" s="1" customFormat="1" ht="24.2" customHeight="1">
      <c r="B369" s="31"/>
      <c r="C369" s="130" t="s">
        <v>610</v>
      </c>
      <c r="D369" s="130" t="s">
        <v>130</v>
      </c>
      <c r="E369" s="131" t="s">
        <v>611</v>
      </c>
      <c r="F369" s="132" t="s">
        <v>612</v>
      </c>
      <c r="G369" s="133" t="s">
        <v>145</v>
      </c>
      <c r="H369" s="134">
        <v>2</v>
      </c>
      <c r="I369" s="135"/>
      <c r="J369" s="136">
        <f>ROUND(I369*H369,2)</f>
        <v>0</v>
      </c>
      <c r="K369" s="137"/>
      <c r="L369" s="31"/>
      <c r="M369" s="138" t="s">
        <v>1</v>
      </c>
      <c r="N369" s="139" t="s">
        <v>46</v>
      </c>
      <c r="P369" s="140">
        <f>O369*H369</f>
        <v>0</v>
      </c>
      <c r="Q369" s="140">
        <v>0</v>
      </c>
      <c r="R369" s="140">
        <f>Q369*H369</f>
        <v>0</v>
      </c>
      <c r="S369" s="140">
        <v>0</v>
      </c>
      <c r="T369" s="141">
        <f>S369*H369</f>
        <v>0</v>
      </c>
      <c r="AR369" s="142" t="s">
        <v>128</v>
      </c>
      <c r="AT369" s="142" t="s">
        <v>130</v>
      </c>
      <c r="AU369" s="142" t="s">
        <v>91</v>
      </c>
      <c r="AY369" s="16" t="s">
        <v>129</v>
      </c>
      <c r="BE369" s="143">
        <f>IF(N369="základní",J369,0)</f>
        <v>0</v>
      </c>
      <c r="BF369" s="143">
        <f>IF(N369="snížená",J369,0)</f>
        <v>0</v>
      </c>
      <c r="BG369" s="143">
        <f>IF(N369="zákl. přenesená",J369,0)</f>
        <v>0</v>
      </c>
      <c r="BH369" s="143">
        <f>IF(N369="sníž. přenesená",J369,0)</f>
        <v>0</v>
      </c>
      <c r="BI369" s="143">
        <f>IF(N369="nulová",J369,0)</f>
        <v>0</v>
      </c>
      <c r="BJ369" s="16" t="s">
        <v>89</v>
      </c>
      <c r="BK369" s="143">
        <f>ROUND(I369*H369,2)</f>
        <v>0</v>
      </c>
      <c r="BL369" s="16" t="s">
        <v>128</v>
      </c>
      <c r="BM369" s="142" t="s">
        <v>613</v>
      </c>
    </row>
    <row r="370" spans="2:65" s="1" customFormat="1" ht="360.75">
      <c r="B370" s="31"/>
      <c r="D370" s="144" t="s">
        <v>136</v>
      </c>
      <c r="F370" s="145" t="s">
        <v>614</v>
      </c>
      <c r="I370" s="146"/>
      <c r="L370" s="31"/>
      <c r="M370" s="147"/>
      <c r="T370" s="55"/>
      <c r="AT370" s="16" t="s">
        <v>136</v>
      </c>
      <c r="AU370" s="16" t="s">
        <v>91</v>
      </c>
    </row>
    <row r="371" spans="2:65" s="1" customFormat="1" ht="33" customHeight="1">
      <c r="B371" s="31"/>
      <c r="C371" s="130" t="s">
        <v>615</v>
      </c>
      <c r="D371" s="130" t="s">
        <v>130</v>
      </c>
      <c r="E371" s="131" t="s">
        <v>616</v>
      </c>
      <c r="F371" s="132" t="s">
        <v>617</v>
      </c>
      <c r="G371" s="133" t="s">
        <v>145</v>
      </c>
      <c r="H371" s="134">
        <v>2</v>
      </c>
      <c r="I371" s="135"/>
      <c r="J371" s="136">
        <f>ROUND(I371*H371,2)</f>
        <v>0</v>
      </c>
      <c r="K371" s="137"/>
      <c r="L371" s="31"/>
      <c r="M371" s="138" t="s">
        <v>1</v>
      </c>
      <c r="N371" s="139" t="s">
        <v>46</v>
      </c>
      <c r="P371" s="140">
        <f>O371*H371</f>
        <v>0</v>
      </c>
      <c r="Q371" s="140">
        <v>0</v>
      </c>
      <c r="R371" s="140">
        <f>Q371*H371</f>
        <v>0</v>
      </c>
      <c r="S371" s="140">
        <v>0</v>
      </c>
      <c r="T371" s="141">
        <f>S371*H371</f>
        <v>0</v>
      </c>
      <c r="AR371" s="142" t="s">
        <v>128</v>
      </c>
      <c r="AT371" s="142" t="s">
        <v>130</v>
      </c>
      <c r="AU371" s="142" t="s">
        <v>91</v>
      </c>
      <c r="AY371" s="16" t="s">
        <v>129</v>
      </c>
      <c r="BE371" s="143">
        <f>IF(N371="základní",J371,0)</f>
        <v>0</v>
      </c>
      <c r="BF371" s="143">
        <f>IF(N371="snížená",J371,0)</f>
        <v>0</v>
      </c>
      <c r="BG371" s="143">
        <f>IF(N371="zákl. přenesená",J371,0)</f>
        <v>0</v>
      </c>
      <c r="BH371" s="143">
        <f>IF(N371="sníž. přenesená",J371,0)</f>
        <v>0</v>
      </c>
      <c r="BI371" s="143">
        <f>IF(N371="nulová",J371,0)</f>
        <v>0</v>
      </c>
      <c r="BJ371" s="16" t="s">
        <v>89</v>
      </c>
      <c r="BK371" s="143">
        <f>ROUND(I371*H371,2)</f>
        <v>0</v>
      </c>
      <c r="BL371" s="16" t="s">
        <v>128</v>
      </c>
      <c r="BM371" s="142" t="s">
        <v>618</v>
      </c>
    </row>
    <row r="372" spans="2:65" s="1" customFormat="1" ht="224.25">
      <c r="B372" s="31"/>
      <c r="D372" s="144" t="s">
        <v>136</v>
      </c>
      <c r="F372" s="145" t="s">
        <v>619</v>
      </c>
      <c r="I372" s="146"/>
      <c r="L372" s="31"/>
      <c r="M372" s="147"/>
      <c r="T372" s="55"/>
      <c r="AT372" s="16" t="s">
        <v>136</v>
      </c>
      <c r="AU372" s="16" t="s">
        <v>91</v>
      </c>
    </row>
    <row r="373" spans="2:65" s="1" customFormat="1" ht="37.9" customHeight="1">
      <c r="B373" s="31"/>
      <c r="C373" s="130" t="s">
        <v>620</v>
      </c>
      <c r="D373" s="130" t="s">
        <v>130</v>
      </c>
      <c r="E373" s="131" t="s">
        <v>621</v>
      </c>
      <c r="F373" s="132" t="s">
        <v>622</v>
      </c>
      <c r="G373" s="133" t="s">
        <v>145</v>
      </c>
      <c r="H373" s="134">
        <v>2</v>
      </c>
      <c r="I373" s="135"/>
      <c r="J373" s="136">
        <f>ROUND(I373*H373,2)</f>
        <v>0</v>
      </c>
      <c r="K373" s="137"/>
      <c r="L373" s="31"/>
      <c r="M373" s="138" t="s">
        <v>1</v>
      </c>
      <c r="N373" s="139" t="s">
        <v>46</v>
      </c>
      <c r="P373" s="140">
        <f>O373*H373</f>
        <v>0</v>
      </c>
      <c r="Q373" s="140">
        <v>0</v>
      </c>
      <c r="R373" s="140">
        <f>Q373*H373</f>
        <v>0</v>
      </c>
      <c r="S373" s="140">
        <v>0</v>
      </c>
      <c r="T373" s="141">
        <f>S373*H373</f>
        <v>0</v>
      </c>
      <c r="AR373" s="142" t="s">
        <v>128</v>
      </c>
      <c r="AT373" s="142" t="s">
        <v>130</v>
      </c>
      <c r="AU373" s="142" t="s">
        <v>91</v>
      </c>
      <c r="AY373" s="16" t="s">
        <v>129</v>
      </c>
      <c r="BE373" s="143">
        <f>IF(N373="základní",J373,0)</f>
        <v>0</v>
      </c>
      <c r="BF373" s="143">
        <f>IF(N373="snížená",J373,0)</f>
        <v>0</v>
      </c>
      <c r="BG373" s="143">
        <f>IF(N373="zákl. přenesená",J373,0)</f>
        <v>0</v>
      </c>
      <c r="BH373" s="143">
        <f>IF(N373="sníž. přenesená",J373,0)</f>
        <v>0</v>
      </c>
      <c r="BI373" s="143">
        <f>IF(N373="nulová",J373,0)</f>
        <v>0</v>
      </c>
      <c r="BJ373" s="16" t="s">
        <v>89</v>
      </c>
      <c r="BK373" s="143">
        <f>ROUND(I373*H373,2)</f>
        <v>0</v>
      </c>
      <c r="BL373" s="16" t="s">
        <v>128</v>
      </c>
      <c r="BM373" s="142" t="s">
        <v>623</v>
      </c>
    </row>
    <row r="374" spans="2:65" s="1" customFormat="1" ht="409.5">
      <c r="B374" s="31"/>
      <c r="D374" s="144" t="s">
        <v>136</v>
      </c>
      <c r="F374" s="145" t="s">
        <v>624</v>
      </c>
      <c r="I374" s="146"/>
      <c r="L374" s="31"/>
      <c r="M374" s="147"/>
      <c r="T374" s="55"/>
      <c r="AT374" s="16" t="s">
        <v>136</v>
      </c>
      <c r="AU374" s="16" t="s">
        <v>91</v>
      </c>
    </row>
    <row r="375" spans="2:65" s="1" customFormat="1" ht="37.9" customHeight="1">
      <c r="B375" s="31"/>
      <c r="C375" s="130" t="s">
        <v>625</v>
      </c>
      <c r="D375" s="130" t="s">
        <v>130</v>
      </c>
      <c r="E375" s="131" t="s">
        <v>626</v>
      </c>
      <c r="F375" s="132" t="s">
        <v>627</v>
      </c>
      <c r="G375" s="133" t="s">
        <v>145</v>
      </c>
      <c r="H375" s="134">
        <v>1</v>
      </c>
      <c r="I375" s="135"/>
      <c r="J375" s="136">
        <f>ROUND(I375*H375,2)</f>
        <v>0</v>
      </c>
      <c r="K375" s="137"/>
      <c r="L375" s="31"/>
      <c r="M375" s="138" t="s">
        <v>1</v>
      </c>
      <c r="N375" s="139" t="s">
        <v>46</v>
      </c>
      <c r="P375" s="140">
        <f>O375*H375</f>
        <v>0</v>
      </c>
      <c r="Q375" s="140">
        <v>0</v>
      </c>
      <c r="R375" s="140">
        <f>Q375*H375</f>
        <v>0</v>
      </c>
      <c r="S375" s="140">
        <v>0</v>
      </c>
      <c r="T375" s="141">
        <f>S375*H375</f>
        <v>0</v>
      </c>
      <c r="AR375" s="142" t="s">
        <v>128</v>
      </c>
      <c r="AT375" s="142" t="s">
        <v>130</v>
      </c>
      <c r="AU375" s="142" t="s">
        <v>91</v>
      </c>
      <c r="AY375" s="16" t="s">
        <v>129</v>
      </c>
      <c r="BE375" s="143">
        <f>IF(N375="základní",J375,0)</f>
        <v>0</v>
      </c>
      <c r="BF375" s="143">
        <f>IF(N375="snížená",J375,0)</f>
        <v>0</v>
      </c>
      <c r="BG375" s="143">
        <f>IF(N375="zákl. přenesená",J375,0)</f>
        <v>0</v>
      </c>
      <c r="BH375" s="143">
        <f>IF(N375="sníž. přenesená",J375,0)</f>
        <v>0</v>
      </c>
      <c r="BI375" s="143">
        <f>IF(N375="nulová",J375,0)</f>
        <v>0</v>
      </c>
      <c r="BJ375" s="16" t="s">
        <v>89</v>
      </c>
      <c r="BK375" s="143">
        <f>ROUND(I375*H375,2)</f>
        <v>0</v>
      </c>
      <c r="BL375" s="16" t="s">
        <v>128</v>
      </c>
      <c r="BM375" s="142" t="s">
        <v>628</v>
      </c>
    </row>
    <row r="376" spans="2:65" s="1" customFormat="1" ht="360.75">
      <c r="B376" s="31"/>
      <c r="D376" s="144" t="s">
        <v>136</v>
      </c>
      <c r="F376" s="145" t="s">
        <v>629</v>
      </c>
      <c r="I376" s="146"/>
      <c r="L376" s="31"/>
      <c r="M376" s="147"/>
      <c r="T376" s="55"/>
      <c r="AT376" s="16" t="s">
        <v>136</v>
      </c>
      <c r="AU376" s="16" t="s">
        <v>91</v>
      </c>
    </row>
    <row r="377" spans="2:65" s="1" customFormat="1" ht="37.9" customHeight="1">
      <c r="B377" s="31"/>
      <c r="C377" s="130" t="s">
        <v>630</v>
      </c>
      <c r="D377" s="130" t="s">
        <v>130</v>
      </c>
      <c r="E377" s="131" t="s">
        <v>631</v>
      </c>
      <c r="F377" s="132" t="s">
        <v>632</v>
      </c>
      <c r="G377" s="133" t="s">
        <v>145</v>
      </c>
      <c r="H377" s="134">
        <v>3</v>
      </c>
      <c r="I377" s="135"/>
      <c r="J377" s="136">
        <f>ROUND(I377*H377,2)</f>
        <v>0</v>
      </c>
      <c r="K377" s="137"/>
      <c r="L377" s="31"/>
      <c r="M377" s="138" t="s">
        <v>1</v>
      </c>
      <c r="N377" s="139" t="s">
        <v>46</v>
      </c>
      <c r="P377" s="140">
        <f>O377*H377</f>
        <v>0</v>
      </c>
      <c r="Q377" s="140">
        <v>0</v>
      </c>
      <c r="R377" s="140">
        <f>Q377*H377</f>
        <v>0</v>
      </c>
      <c r="S377" s="140">
        <v>0</v>
      </c>
      <c r="T377" s="141">
        <f>S377*H377</f>
        <v>0</v>
      </c>
      <c r="AR377" s="142" t="s">
        <v>128</v>
      </c>
      <c r="AT377" s="142" t="s">
        <v>130</v>
      </c>
      <c r="AU377" s="142" t="s">
        <v>91</v>
      </c>
      <c r="AY377" s="16" t="s">
        <v>129</v>
      </c>
      <c r="BE377" s="143">
        <f>IF(N377="základní",J377,0)</f>
        <v>0</v>
      </c>
      <c r="BF377" s="143">
        <f>IF(N377="snížená",J377,0)</f>
        <v>0</v>
      </c>
      <c r="BG377" s="143">
        <f>IF(N377="zákl. přenesená",J377,0)</f>
        <v>0</v>
      </c>
      <c r="BH377" s="143">
        <f>IF(N377="sníž. přenesená",J377,0)</f>
        <v>0</v>
      </c>
      <c r="BI377" s="143">
        <f>IF(N377="nulová",J377,0)</f>
        <v>0</v>
      </c>
      <c r="BJ377" s="16" t="s">
        <v>89</v>
      </c>
      <c r="BK377" s="143">
        <f>ROUND(I377*H377,2)</f>
        <v>0</v>
      </c>
      <c r="BL377" s="16" t="s">
        <v>128</v>
      </c>
      <c r="BM377" s="142" t="s">
        <v>633</v>
      </c>
    </row>
    <row r="378" spans="2:65" s="1" customFormat="1" ht="360.75">
      <c r="B378" s="31"/>
      <c r="D378" s="144" t="s">
        <v>136</v>
      </c>
      <c r="F378" s="145" t="s">
        <v>634</v>
      </c>
      <c r="I378" s="146"/>
      <c r="L378" s="31"/>
      <c r="M378" s="147"/>
      <c r="T378" s="55"/>
      <c r="AT378" s="16" t="s">
        <v>136</v>
      </c>
      <c r="AU378" s="16" t="s">
        <v>91</v>
      </c>
    </row>
    <row r="379" spans="2:65" s="1" customFormat="1" ht="33" customHeight="1">
      <c r="B379" s="31"/>
      <c r="C379" s="130" t="s">
        <v>635</v>
      </c>
      <c r="D379" s="130" t="s">
        <v>130</v>
      </c>
      <c r="E379" s="131" t="s">
        <v>636</v>
      </c>
      <c r="F379" s="132" t="s">
        <v>637</v>
      </c>
      <c r="G379" s="133" t="s">
        <v>145</v>
      </c>
      <c r="H379" s="134">
        <v>2</v>
      </c>
      <c r="I379" s="135"/>
      <c r="J379" s="136">
        <f>ROUND(I379*H379,2)</f>
        <v>0</v>
      </c>
      <c r="K379" s="137"/>
      <c r="L379" s="31"/>
      <c r="M379" s="138" t="s">
        <v>1</v>
      </c>
      <c r="N379" s="139" t="s">
        <v>46</v>
      </c>
      <c r="P379" s="140">
        <f>O379*H379</f>
        <v>0</v>
      </c>
      <c r="Q379" s="140">
        <v>0</v>
      </c>
      <c r="R379" s="140">
        <f>Q379*H379</f>
        <v>0</v>
      </c>
      <c r="S379" s="140">
        <v>0</v>
      </c>
      <c r="T379" s="141">
        <f>S379*H379</f>
        <v>0</v>
      </c>
      <c r="AR379" s="142" t="s">
        <v>128</v>
      </c>
      <c r="AT379" s="142" t="s">
        <v>130</v>
      </c>
      <c r="AU379" s="142" t="s">
        <v>91</v>
      </c>
      <c r="AY379" s="16" t="s">
        <v>129</v>
      </c>
      <c r="BE379" s="143">
        <f>IF(N379="základní",J379,0)</f>
        <v>0</v>
      </c>
      <c r="BF379" s="143">
        <f>IF(N379="snížená",J379,0)</f>
        <v>0</v>
      </c>
      <c r="BG379" s="143">
        <f>IF(N379="zákl. přenesená",J379,0)</f>
        <v>0</v>
      </c>
      <c r="BH379" s="143">
        <f>IF(N379="sníž. přenesená",J379,0)</f>
        <v>0</v>
      </c>
      <c r="BI379" s="143">
        <f>IF(N379="nulová",J379,0)</f>
        <v>0</v>
      </c>
      <c r="BJ379" s="16" t="s">
        <v>89</v>
      </c>
      <c r="BK379" s="143">
        <f>ROUND(I379*H379,2)</f>
        <v>0</v>
      </c>
      <c r="BL379" s="16" t="s">
        <v>128</v>
      </c>
      <c r="BM379" s="142" t="s">
        <v>638</v>
      </c>
    </row>
    <row r="380" spans="2:65" s="1" customFormat="1" ht="409.5">
      <c r="B380" s="31"/>
      <c r="D380" s="144" t="s">
        <v>136</v>
      </c>
      <c r="F380" s="145" t="s">
        <v>639</v>
      </c>
      <c r="I380" s="146"/>
      <c r="L380" s="31"/>
      <c r="M380" s="147"/>
      <c r="T380" s="55"/>
      <c r="AT380" s="16" t="s">
        <v>136</v>
      </c>
      <c r="AU380" s="16" t="s">
        <v>91</v>
      </c>
    </row>
    <row r="381" spans="2:65" s="1" customFormat="1" ht="33" customHeight="1">
      <c r="B381" s="31"/>
      <c r="C381" s="130" t="s">
        <v>640</v>
      </c>
      <c r="D381" s="130" t="s">
        <v>130</v>
      </c>
      <c r="E381" s="131" t="s">
        <v>641</v>
      </c>
      <c r="F381" s="132" t="s">
        <v>642</v>
      </c>
      <c r="G381" s="133" t="s">
        <v>145</v>
      </c>
      <c r="H381" s="134">
        <v>2</v>
      </c>
      <c r="I381" s="135"/>
      <c r="J381" s="136">
        <f>ROUND(I381*H381,2)</f>
        <v>0</v>
      </c>
      <c r="K381" s="137"/>
      <c r="L381" s="31"/>
      <c r="M381" s="138" t="s">
        <v>1</v>
      </c>
      <c r="N381" s="139" t="s">
        <v>46</v>
      </c>
      <c r="P381" s="140">
        <f>O381*H381</f>
        <v>0</v>
      </c>
      <c r="Q381" s="140">
        <v>0</v>
      </c>
      <c r="R381" s="140">
        <f>Q381*H381</f>
        <v>0</v>
      </c>
      <c r="S381" s="140">
        <v>0</v>
      </c>
      <c r="T381" s="141">
        <f>S381*H381</f>
        <v>0</v>
      </c>
      <c r="AR381" s="142" t="s">
        <v>128</v>
      </c>
      <c r="AT381" s="142" t="s">
        <v>130</v>
      </c>
      <c r="AU381" s="142" t="s">
        <v>91</v>
      </c>
      <c r="AY381" s="16" t="s">
        <v>129</v>
      </c>
      <c r="BE381" s="143">
        <f>IF(N381="základní",J381,0)</f>
        <v>0</v>
      </c>
      <c r="BF381" s="143">
        <f>IF(N381="snížená",J381,0)</f>
        <v>0</v>
      </c>
      <c r="BG381" s="143">
        <f>IF(N381="zákl. přenesená",J381,0)</f>
        <v>0</v>
      </c>
      <c r="BH381" s="143">
        <f>IF(N381="sníž. přenesená",J381,0)</f>
        <v>0</v>
      </c>
      <c r="BI381" s="143">
        <f>IF(N381="nulová",J381,0)</f>
        <v>0</v>
      </c>
      <c r="BJ381" s="16" t="s">
        <v>89</v>
      </c>
      <c r="BK381" s="143">
        <f>ROUND(I381*H381,2)</f>
        <v>0</v>
      </c>
      <c r="BL381" s="16" t="s">
        <v>128</v>
      </c>
      <c r="BM381" s="142" t="s">
        <v>643</v>
      </c>
    </row>
    <row r="382" spans="2:65" s="1" customFormat="1" ht="321.75">
      <c r="B382" s="31"/>
      <c r="D382" s="144" t="s">
        <v>136</v>
      </c>
      <c r="F382" s="145" t="s">
        <v>644</v>
      </c>
      <c r="I382" s="146"/>
      <c r="L382" s="31"/>
      <c r="M382" s="147"/>
      <c r="T382" s="55"/>
      <c r="AT382" s="16" t="s">
        <v>136</v>
      </c>
      <c r="AU382" s="16" t="s">
        <v>91</v>
      </c>
    </row>
    <row r="383" spans="2:65" s="1" customFormat="1" ht="37.9" customHeight="1">
      <c r="B383" s="31"/>
      <c r="C383" s="130" t="s">
        <v>645</v>
      </c>
      <c r="D383" s="130" t="s">
        <v>130</v>
      </c>
      <c r="E383" s="131" t="s">
        <v>646</v>
      </c>
      <c r="F383" s="132" t="s">
        <v>647</v>
      </c>
      <c r="G383" s="133" t="s">
        <v>145</v>
      </c>
      <c r="H383" s="134">
        <v>1</v>
      </c>
      <c r="I383" s="135"/>
      <c r="J383" s="136">
        <f>ROUND(I383*H383,2)</f>
        <v>0</v>
      </c>
      <c r="K383" s="137"/>
      <c r="L383" s="31"/>
      <c r="M383" s="138" t="s">
        <v>1</v>
      </c>
      <c r="N383" s="139" t="s">
        <v>46</v>
      </c>
      <c r="P383" s="140">
        <f>O383*H383</f>
        <v>0</v>
      </c>
      <c r="Q383" s="140">
        <v>0</v>
      </c>
      <c r="R383" s="140">
        <f>Q383*H383</f>
        <v>0</v>
      </c>
      <c r="S383" s="140">
        <v>0</v>
      </c>
      <c r="T383" s="141">
        <f>S383*H383</f>
        <v>0</v>
      </c>
      <c r="AR383" s="142" t="s">
        <v>128</v>
      </c>
      <c r="AT383" s="142" t="s">
        <v>130</v>
      </c>
      <c r="AU383" s="142" t="s">
        <v>91</v>
      </c>
      <c r="AY383" s="16" t="s">
        <v>129</v>
      </c>
      <c r="BE383" s="143">
        <f>IF(N383="základní",J383,0)</f>
        <v>0</v>
      </c>
      <c r="BF383" s="143">
        <f>IF(N383="snížená",J383,0)</f>
        <v>0</v>
      </c>
      <c r="BG383" s="143">
        <f>IF(N383="zákl. přenesená",J383,0)</f>
        <v>0</v>
      </c>
      <c r="BH383" s="143">
        <f>IF(N383="sníž. přenesená",J383,0)</f>
        <v>0</v>
      </c>
      <c r="BI383" s="143">
        <f>IF(N383="nulová",J383,0)</f>
        <v>0</v>
      </c>
      <c r="BJ383" s="16" t="s">
        <v>89</v>
      </c>
      <c r="BK383" s="143">
        <f>ROUND(I383*H383,2)</f>
        <v>0</v>
      </c>
      <c r="BL383" s="16" t="s">
        <v>128</v>
      </c>
      <c r="BM383" s="142" t="s">
        <v>648</v>
      </c>
    </row>
    <row r="384" spans="2:65" s="1" customFormat="1" ht="351">
      <c r="B384" s="31"/>
      <c r="D384" s="144" t="s">
        <v>136</v>
      </c>
      <c r="F384" s="145" t="s">
        <v>649</v>
      </c>
      <c r="I384" s="146"/>
      <c r="L384" s="31"/>
      <c r="M384" s="147"/>
      <c r="T384" s="55"/>
      <c r="AT384" s="16" t="s">
        <v>136</v>
      </c>
      <c r="AU384" s="16" t="s">
        <v>91</v>
      </c>
    </row>
    <row r="385" spans="2:65" s="1" customFormat="1" ht="24.2" customHeight="1">
      <c r="B385" s="31"/>
      <c r="C385" s="130" t="s">
        <v>650</v>
      </c>
      <c r="D385" s="130" t="s">
        <v>130</v>
      </c>
      <c r="E385" s="131" t="s">
        <v>651</v>
      </c>
      <c r="F385" s="132" t="s">
        <v>652</v>
      </c>
      <c r="G385" s="133" t="s">
        <v>653</v>
      </c>
      <c r="H385" s="134">
        <v>1</v>
      </c>
      <c r="I385" s="135"/>
      <c r="J385" s="136">
        <f>ROUND(I385*H385,2)</f>
        <v>0</v>
      </c>
      <c r="K385" s="137"/>
      <c r="L385" s="31"/>
      <c r="M385" s="138" t="s">
        <v>1</v>
      </c>
      <c r="N385" s="139" t="s">
        <v>46</v>
      </c>
      <c r="P385" s="140">
        <f>O385*H385</f>
        <v>0</v>
      </c>
      <c r="Q385" s="140">
        <v>0</v>
      </c>
      <c r="R385" s="140">
        <f>Q385*H385</f>
        <v>0</v>
      </c>
      <c r="S385" s="140">
        <v>0</v>
      </c>
      <c r="T385" s="141">
        <f>S385*H385</f>
        <v>0</v>
      </c>
      <c r="AR385" s="142" t="s">
        <v>128</v>
      </c>
      <c r="AT385" s="142" t="s">
        <v>130</v>
      </c>
      <c r="AU385" s="142" t="s">
        <v>91</v>
      </c>
      <c r="AY385" s="16" t="s">
        <v>129</v>
      </c>
      <c r="BE385" s="143">
        <f>IF(N385="základní",J385,0)</f>
        <v>0</v>
      </c>
      <c r="BF385" s="143">
        <f>IF(N385="snížená",J385,0)</f>
        <v>0</v>
      </c>
      <c r="BG385" s="143">
        <f>IF(N385="zákl. přenesená",J385,0)</f>
        <v>0</v>
      </c>
      <c r="BH385" s="143">
        <f>IF(N385="sníž. přenesená",J385,0)</f>
        <v>0</v>
      </c>
      <c r="BI385" s="143">
        <f>IF(N385="nulová",J385,0)</f>
        <v>0</v>
      </c>
      <c r="BJ385" s="16" t="s">
        <v>89</v>
      </c>
      <c r="BK385" s="143">
        <f>ROUND(I385*H385,2)</f>
        <v>0</v>
      </c>
      <c r="BL385" s="16" t="s">
        <v>128</v>
      </c>
      <c r="BM385" s="142" t="s">
        <v>654</v>
      </c>
    </row>
    <row r="386" spans="2:65" s="1" customFormat="1" ht="321.75">
      <c r="B386" s="31"/>
      <c r="D386" s="144" t="s">
        <v>136</v>
      </c>
      <c r="F386" s="145" t="s">
        <v>655</v>
      </c>
      <c r="I386" s="146"/>
      <c r="L386" s="31"/>
      <c r="M386" s="147"/>
      <c r="T386" s="55"/>
      <c r="AT386" s="16" t="s">
        <v>136</v>
      </c>
      <c r="AU386" s="16" t="s">
        <v>91</v>
      </c>
    </row>
    <row r="387" spans="2:65" s="12" customFormat="1" ht="11.25">
      <c r="B387" s="152"/>
      <c r="D387" s="144" t="s">
        <v>177</v>
      </c>
      <c r="E387" s="153" t="s">
        <v>1</v>
      </c>
      <c r="F387" s="154" t="s">
        <v>89</v>
      </c>
      <c r="H387" s="155">
        <v>1</v>
      </c>
      <c r="I387" s="156"/>
      <c r="L387" s="152"/>
      <c r="M387" s="157"/>
      <c r="T387" s="158"/>
      <c r="AT387" s="153" t="s">
        <v>177</v>
      </c>
      <c r="AU387" s="153" t="s">
        <v>91</v>
      </c>
      <c r="AV387" s="12" t="s">
        <v>91</v>
      </c>
      <c r="AW387" s="12" t="s">
        <v>36</v>
      </c>
      <c r="AX387" s="12" t="s">
        <v>89</v>
      </c>
      <c r="AY387" s="153" t="s">
        <v>129</v>
      </c>
    </row>
    <row r="388" spans="2:65" s="1" customFormat="1" ht="44.25" customHeight="1">
      <c r="B388" s="31"/>
      <c r="C388" s="130" t="s">
        <v>656</v>
      </c>
      <c r="D388" s="130" t="s">
        <v>130</v>
      </c>
      <c r="E388" s="131" t="s">
        <v>657</v>
      </c>
      <c r="F388" s="132" t="s">
        <v>658</v>
      </c>
      <c r="G388" s="133" t="s">
        <v>145</v>
      </c>
      <c r="H388" s="134">
        <v>1</v>
      </c>
      <c r="I388" s="135"/>
      <c r="J388" s="136">
        <f>ROUND(I388*H388,2)</f>
        <v>0</v>
      </c>
      <c r="K388" s="137"/>
      <c r="L388" s="31"/>
      <c r="M388" s="138" t="s">
        <v>1</v>
      </c>
      <c r="N388" s="139" t="s">
        <v>46</v>
      </c>
      <c r="P388" s="140">
        <f>O388*H388</f>
        <v>0</v>
      </c>
      <c r="Q388" s="140">
        <v>0</v>
      </c>
      <c r="R388" s="140">
        <f>Q388*H388</f>
        <v>0</v>
      </c>
      <c r="S388" s="140">
        <v>0</v>
      </c>
      <c r="T388" s="141">
        <f>S388*H388</f>
        <v>0</v>
      </c>
      <c r="AR388" s="142" t="s">
        <v>128</v>
      </c>
      <c r="AT388" s="142" t="s">
        <v>130</v>
      </c>
      <c r="AU388" s="142" t="s">
        <v>91</v>
      </c>
      <c r="AY388" s="16" t="s">
        <v>129</v>
      </c>
      <c r="BE388" s="143">
        <f>IF(N388="základní",J388,0)</f>
        <v>0</v>
      </c>
      <c r="BF388" s="143">
        <f>IF(N388="snížená",J388,0)</f>
        <v>0</v>
      </c>
      <c r="BG388" s="143">
        <f>IF(N388="zákl. přenesená",J388,0)</f>
        <v>0</v>
      </c>
      <c r="BH388" s="143">
        <f>IF(N388="sníž. přenesená",J388,0)</f>
        <v>0</v>
      </c>
      <c r="BI388" s="143">
        <f>IF(N388="nulová",J388,0)</f>
        <v>0</v>
      </c>
      <c r="BJ388" s="16" t="s">
        <v>89</v>
      </c>
      <c r="BK388" s="143">
        <f>ROUND(I388*H388,2)</f>
        <v>0</v>
      </c>
      <c r="BL388" s="16" t="s">
        <v>128</v>
      </c>
      <c r="BM388" s="142" t="s">
        <v>659</v>
      </c>
    </row>
    <row r="389" spans="2:65" s="1" customFormat="1" ht="409.5">
      <c r="B389" s="31"/>
      <c r="D389" s="144" t="s">
        <v>136</v>
      </c>
      <c r="F389" s="187" t="s">
        <v>660</v>
      </c>
      <c r="I389" s="146"/>
      <c r="L389" s="31"/>
      <c r="M389" s="147"/>
      <c r="T389" s="55"/>
      <c r="AT389" s="16" t="s">
        <v>136</v>
      </c>
      <c r="AU389" s="16" t="s">
        <v>91</v>
      </c>
    </row>
    <row r="390" spans="2:65" s="1" customFormat="1" ht="33" customHeight="1">
      <c r="B390" s="31"/>
      <c r="C390" s="130" t="s">
        <v>661</v>
      </c>
      <c r="D390" s="130" t="s">
        <v>130</v>
      </c>
      <c r="E390" s="131" t="s">
        <v>662</v>
      </c>
      <c r="F390" s="132" t="s">
        <v>663</v>
      </c>
      <c r="G390" s="133" t="s">
        <v>145</v>
      </c>
      <c r="H390" s="134">
        <v>1</v>
      </c>
      <c r="I390" s="135"/>
      <c r="J390" s="136">
        <f>ROUND(I390*H390,2)</f>
        <v>0</v>
      </c>
      <c r="K390" s="137"/>
      <c r="L390" s="31"/>
      <c r="M390" s="138" t="s">
        <v>1</v>
      </c>
      <c r="N390" s="139" t="s">
        <v>46</v>
      </c>
      <c r="P390" s="140">
        <f>O390*H390</f>
        <v>0</v>
      </c>
      <c r="Q390" s="140">
        <v>0</v>
      </c>
      <c r="R390" s="140">
        <f>Q390*H390</f>
        <v>0</v>
      </c>
      <c r="S390" s="140">
        <v>0</v>
      </c>
      <c r="T390" s="141">
        <f>S390*H390</f>
        <v>0</v>
      </c>
      <c r="AR390" s="142" t="s">
        <v>128</v>
      </c>
      <c r="AT390" s="142" t="s">
        <v>130</v>
      </c>
      <c r="AU390" s="142" t="s">
        <v>91</v>
      </c>
      <c r="AY390" s="16" t="s">
        <v>129</v>
      </c>
      <c r="BE390" s="143">
        <f>IF(N390="základní",J390,0)</f>
        <v>0</v>
      </c>
      <c r="BF390" s="143">
        <f>IF(N390="snížená",J390,0)</f>
        <v>0</v>
      </c>
      <c r="BG390" s="143">
        <f>IF(N390="zákl. přenesená",J390,0)</f>
        <v>0</v>
      </c>
      <c r="BH390" s="143">
        <f>IF(N390="sníž. přenesená",J390,0)</f>
        <v>0</v>
      </c>
      <c r="BI390" s="143">
        <f>IF(N390="nulová",J390,0)</f>
        <v>0</v>
      </c>
      <c r="BJ390" s="16" t="s">
        <v>89</v>
      </c>
      <c r="BK390" s="143">
        <f>ROUND(I390*H390,2)</f>
        <v>0</v>
      </c>
      <c r="BL390" s="16" t="s">
        <v>128</v>
      </c>
      <c r="BM390" s="142" t="s">
        <v>664</v>
      </c>
    </row>
    <row r="391" spans="2:65" s="1" customFormat="1" ht="312">
      <c r="B391" s="31"/>
      <c r="D391" s="144" t="s">
        <v>136</v>
      </c>
      <c r="F391" s="145" t="s">
        <v>665</v>
      </c>
      <c r="I391" s="146"/>
      <c r="L391" s="31"/>
      <c r="M391" s="147"/>
      <c r="T391" s="55"/>
      <c r="AT391" s="16" t="s">
        <v>136</v>
      </c>
      <c r="AU391" s="16" t="s">
        <v>91</v>
      </c>
    </row>
    <row r="392" spans="2:65" s="1" customFormat="1" ht="33" customHeight="1">
      <c r="B392" s="31"/>
      <c r="C392" s="130" t="s">
        <v>666</v>
      </c>
      <c r="D392" s="130" t="s">
        <v>130</v>
      </c>
      <c r="E392" s="131" t="s">
        <v>667</v>
      </c>
      <c r="F392" s="132" t="s">
        <v>668</v>
      </c>
      <c r="G392" s="133" t="s">
        <v>145</v>
      </c>
      <c r="H392" s="134">
        <v>1</v>
      </c>
      <c r="I392" s="135"/>
      <c r="J392" s="136">
        <f>ROUND(I392*H392,2)</f>
        <v>0</v>
      </c>
      <c r="K392" s="137"/>
      <c r="L392" s="31"/>
      <c r="M392" s="138" t="s">
        <v>1</v>
      </c>
      <c r="N392" s="139" t="s">
        <v>46</v>
      </c>
      <c r="P392" s="140">
        <f>O392*H392</f>
        <v>0</v>
      </c>
      <c r="Q392" s="140">
        <v>0</v>
      </c>
      <c r="R392" s="140">
        <f>Q392*H392</f>
        <v>0</v>
      </c>
      <c r="S392" s="140">
        <v>0</v>
      </c>
      <c r="T392" s="141">
        <f>S392*H392</f>
        <v>0</v>
      </c>
      <c r="AR392" s="142" t="s">
        <v>128</v>
      </c>
      <c r="AT392" s="142" t="s">
        <v>130</v>
      </c>
      <c r="AU392" s="142" t="s">
        <v>91</v>
      </c>
      <c r="AY392" s="16" t="s">
        <v>129</v>
      </c>
      <c r="BE392" s="143">
        <f>IF(N392="základní",J392,0)</f>
        <v>0</v>
      </c>
      <c r="BF392" s="143">
        <f>IF(N392="snížená",J392,0)</f>
        <v>0</v>
      </c>
      <c r="BG392" s="143">
        <f>IF(N392="zákl. přenesená",J392,0)</f>
        <v>0</v>
      </c>
      <c r="BH392" s="143">
        <f>IF(N392="sníž. přenesená",J392,0)</f>
        <v>0</v>
      </c>
      <c r="BI392" s="143">
        <f>IF(N392="nulová",J392,0)</f>
        <v>0</v>
      </c>
      <c r="BJ392" s="16" t="s">
        <v>89</v>
      </c>
      <c r="BK392" s="143">
        <f>ROUND(I392*H392,2)</f>
        <v>0</v>
      </c>
      <c r="BL392" s="16" t="s">
        <v>128</v>
      </c>
      <c r="BM392" s="142" t="s">
        <v>669</v>
      </c>
    </row>
    <row r="393" spans="2:65" s="1" customFormat="1" ht="409.5">
      <c r="B393" s="31"/>
      <c r="D393" s="144" t="s">
        <v>136</v>
      </c>
      <c r="F393" s="145" t="s">
        <v>670</v>
      </c>
      <c r="I393" s="146"/>
      <c r="L393" s="31"/>
      <c r="M393" s="147"/>
      <c r="T393" s="55"/>
      <c r="AT393" s="16" t="s">
        <v>136</v>
      </c>
      <c r="AU393" s="16" t="s">
        <v>91</v>
      </c>
    </row>
    <row r="394" spans="2:65" s="1" customFormat="1" ht="24.2" customHeight="1">
      <c r="B394" s="31"/>
      <c r="C394" s="130" t="s">
        <v>671</v>
      </c>
      <c r="D394" s="130" t="s">
        <v>130</v>
      </c>
      <c r="E394" s="131" t="s">
        <v>672</v>
      </c>
      <c r="F394" s="132" t="s">
        <v>673</v>
      </c>
      <c r="G394" s="133" t="s">
        <v>145</v>
      </c>
      <c r="H394" s="134">
        <v>1</v>
      </c>
      <c r="I394" s="135"/>
      <c r="J394" s="136">
        <f>ROUND(I394*H394,2)</f>
        <v>0</v>
      </c>
      <c r="K394" s="137"/>
      <c r="L394" s="31"/>
      <c r="M394" s="138" t="s">
        <v>1</v>
      </c>
      <c r="N394" s="139" t="s">
        <v>46</v>
      </c>
      <c r="P394" s="140">
        <f>O394*H394</f>
        <v>0</v>
      </c>
      <c r="Q394" s="140">
        <v>0</v>
      </c>
      <c r="R394" s="140">
        <f>Q394*H394</f>
        <v>0</v>
      </c>
      <c r="S394" s="140">
        <v>0</v>
      </c>
      <c r="T394" s="141">
        <f>S394*H394</f>
        <v>0</v>
      </c>
      <c r="AR394" s="142" t="s">
        <v>128</v>
      </c>
      <c r="AT394" s="142" t="s">
        <v>130</v>
      </c>
      <c r="AU394" s="142" t="s">
        <v>91</v>
      </c>
      <c r="AY394" s="16" t="s">
        <v>129</v>
      </c>
      <c r="BE394" s="143">
        <f>IF(N394="základní",J394,0)</f>
        <v>0</v>
      </c>
      <c r="BF394" s="143">
        <f>IF(N394="snížená",J394,0)</f>
        <v>0</v>
      </c>
      <c r="BG394" s="143">
        <f>IF(N394="zákl. přenesená",J394,0)</f>
        <v>0</v>
      </c>
      <c r="BH394" s="143">
        <f>IF(N394="sníž. přenesená",J394,0)</f>
        <v>0</v>
      </c>
      <c r="BI394" s="143">
        <f>IF(N394="nulová",J394,0)</f>
        <v>0</v>
      </c>
      <c r="BJ394" s="16" t="s">
        <v>89</v>
      </c>
      <c r="BK394" s="143">
        <f>ROUND(I394*H394,2)</f>
        <v>0</v>
      </c>
      <c r="BL394" s="16" t="s">
        <v>128</v>
      </c>
      <c r="BM394" s="142" t="s">
        <v>674</v>
      </c>
    </row>
    <row r="395" spans="2:65" s="1" customFormat="1" ht="165.75">
      <c r="B395" s="31"/>
      <c r="D395" s="144" t="s">
        <v>136</v>
      </c>
      <c r="F395" s="145" t="s">
        <v>675</v>
      </c>
      <c r="I395" s="146"/>
      <c r="L395" s="31"/>
      <c r="M395" s="147"/>
      <c r="T395" s="55"/>
      <c r="AT395" s="16" t="s">
        <v>136</v>
      </c>
      <c r="AU395" s="16" t="s">
        <v>91</v>
      </c>
    </row>
    <row r="396" spans="2:65" s="1" customFormat="1" ht="24.2" customHeight="1">
      <c r="B396" s="31"/>
      <c r="C396" s="130" t="s">
        <v>676</v>
      </c>
      <c r="D396" s="130" t="s">
        <v>130</v>
      </c>
      <c r="E396" s="131" t="s">
        <v>677</v>
      </c>
      <c r="F396" s="132" t="s">
        <v>678</v>
      </c>
      <c r="G396" s="133" t="s">
        <v>145</v>
      </c>
      <c r="H396" s="134">
        <v>1</v>
      </c>
      <c r="I396" s="135"/>
      <c r="J396" s="136">
        <f>ROUND(I396*H396,2)</f>
        <v>0</v>
      </c>
      <c r="K396" s="137"/>
      <c r="L396" s="31"/>
      <c r="M396" s="138" t="s">
        <v>1</v>
      </c>
      <c r="N396" s="139" t="s">
        <v>46</v>
      </c>
      <c r="P396" s="140">
        <f>O396*H396</f>
        <v>0</v>
      </c>
      <c r="Q396" s="140">
        <v>0</v>
      </c>
      <c r="R396" s="140">
        <f>Q396*H396</f>
        <v>0</v>
      </c>
      <c r="S396" s="140">
        <v>0</v>
      </c>
      <c r="T396" s="141">
        <f>S396*H396</f>
        <v>0</v>
      </c>
      <c r="AR396" s="142" t="s">
        <v>128</v>
      </c>
      <c r="AT396" s="142" t="s">
        <v>130</v>
      </c>
      <c r="AU396" s="142" t="s">
        <v>91</v>
      </c>
      <c r="AY396" s="16" t="s">
        <v>129</v>
      </c>
      <c r="BE396" s="143">
        <f>IF(N396="základní",J396,0)</f>
        <v>0</v>
      </c>
      <c r="BF396" s="143">
        <f>IF(N396="snížená",J396,0)</f>
        <v>0</v>
      </c>
      <c r="BG396" s="143">
        <f>IF(N396="zákl. přenesená",J396,0)</f>
        <v>0</v>
      </c>
      <c r="BH396" s="143">
        <f>IF(N396="sníž. přenesená",J396,0)</f>
        <v>0</v>
      </c>
      <c r="BI396" s="143">
        <f>IF(N396="nulová",J396,0)</f>
        <v>0</v>
      </c>
      <c r="BJ396" s="16" t="s">
        <v>89</v>
      </c>
      <c r="BK396" s="143">
        <f>ROUND(I396*H396,2)</f>
        <v>0</v>
      </c>
      <c r="BL396" s="16" t="s">
        <v>128</v>
      </c>
      <c r="BM396" s="142" t="s">
        <v>679</v>
      </c>
    </row>
    <row r="397" spans="2:65" s="1" customFormat="1" ht="253.5">
      <c r="B397" s="31"/>
      <c r="D397" s="144" t="s">
        <v>136</v>
      </c>
      <c r="F397" s="145" t="s">
        <v>680</v>
      </c>
      <c r="I397" s="146"/>
      <c r="L397" s="31"/>
      <c r="M397" s="147"/>
      <c r="T397" s="55"/>
      <c r="AT397" s="16" t="s">
        <v>136</v>
      </c>
      <c r="AU397" s="16" t="s">
        <v>91</v>
      </c>
    </row>
    <row r="398" spans="2:65" s="11" customFormat="1" ht="22.9" customHeight="1">
      <c r="B398" s="120"/>
      <c r="D398" s="121" t="s">
        <v>80</v>
      </c>
      <c r="E398" s="150" t="s">
        <v>181</v>
      </c>
      <c r="F398" s="150" t="s">
        <v>681</v>
      </c>
      <c r="I398" s="123"/>
      <c r="J398" s="151">
        <f>BK398</f>
        <v>0</v>
      </c>
      <c r="L398" s="120"/>
      <c r="M398" s="125"/>
      <c r="P398" s="126">
        <f>SUM(P399:P413)</f>
        <v>0</v>
      </c>
      <c r="R398" s="126">
        <f>SUM(R399:R413)</f>
        <v>0.30124600000000001</v>
      </c>
      <c r="T398" s="127">
        <f>SUM(T399:T413)</f>
        <v>0</v>
      </c>
      <c r="AR398" s="121" t="s">
        <v>89</v>
      </c>
      <c r="AT398" s="128" t="s">
        <v>80</v>
      </c>
      <c r="AU398" s="128" t="s">
        <v>89</v>
      </c>
      <c r="AY398" s="121" t="s">
        <v>129</v>
      </c>
      <c r="BK398" s="129">
        <f>SUM(BK399:BK413)</f>
        <v>0</v>
      </c>
    </row>
    <row r="399" spans="2:65" s="1" customFormat="1" ht="37.9" customHeight="1">
      <c r="B399" s="31"/>
      <c r="C399" s="130" t="s">
        <v>682</v>
      </c>
      <c r="D399" s="130" t="s">
        <v>130</v>
      </c>
      <c r="E399" s="131" t="s">
        <v>683</v>
      </c>
      <c r="F399" s="132" t="s">
        <v>684</v>
      </c>
      <c r="G399" s="133" t="s">
        <v>685</v>
      </c>
      <c r="H399" s="134">
        <v>69.849999999999994</v>
      </c>
      <c r="I399" s="135"/>
      <c r="J399" s="136">
        <f>ROUND(I399*H399,2)</f>
        <v>0</v>
      </c>
      <c r="K399" s="137"/>
      <c r="L399" s="31"/>
      <c r="M399" s="138" t="s">
        <v>1</v>
      </c>
      <c r="N399" s="139" t="s">
        <v>46</v>
      </c>
      <c r="P399" s="140">
        <f>O399*H399</f>
        <v>0</v>
      </c>
      <c r="Q399" s="140">
        <v>2.7599999999999999E-3</v>
      </c>
      <c r="R399" s="140">
        <f>Q399*H399</f>
        <v>0.19278599999999999</v>
      </c>
      <c r="S399" s="140">
        <v>0</v>
      </c>
      <c r="T399" s="141">
        <f>S399*H399</f>
        <v>0</v>
      </c>
      <c r="AR399" s="142" t="s">
        <v>128</v>
      </c>
      <c r="AT399" s="142" t="s">
        <v>130</v>
      </c>
      <c r="AU399" s="142" t="s">
        <v>91</v>
      </c>
      <c r="AY399" s="16" t="s">
        <v>129</v>
      </c>
      <c r="BE399" s="143">
        <f>IF(N399="základní",J399,0)</f>
        <v>0</v>
      </c>
      <c r="BF399" s="143">
        <f>IF(N399="snížená",J399,0)</f>
        <v>0</v>
      </c>
      <c r="BG399" s="143">
        <f>IF(N399="zákl. přenesená",J399,0)</f>
        <v>0</v>
      </c>
      <c r="BH399" s="143">
        <f>IF(N399="sníž. přenesená",J399,0)</f>
        <v>0</v>
      </c>
      <c r="BI399" s="143">
        <f>IF(N399="nulová",J399,0)</f>
        <v>0</v>
      </c>
      <c r="BJ399" s="16" t="s">
        <v>89</v>
      </c>
      <c r="BK399" s="143">
        <f>ROUND(I399*H399,2)</f>
        <v>0</v>
      </c>
      <c r="BL399" s="16" t="s">
        <v>128</v>
      </c>
      <c r="BM399" s="142" t="s">
        <v>686</v>
      </c>
    </row>
    <row r="400" spans="2:65" s="1" customFormat="1" ht="29.25">
      <c r="B400" s="31"/>
      <c r="D400" s="144" t="s">
        <v>136</v>
      </c>
      <c r="F400" s="145" t="s">
        <v>687</v>
      </c>
      <c r="I400" s="146"/>
      <c r="L400" s="31"/>
      <c r="M400" s="147"/>
      <c r="T400" s="55"/>
      <c r="AT400" s="16" t="s">
        <v>136</v>
      </c>
      <c r="AU400" s="16" t="s">
        <v>91</v>
      </c>
    </row>
    <row r="401" spans="2:65" s="12" customFormat="1" ht="11.25">
      <c r="B401" s="152"/>
      <c r="D401" s="144" t="s">
        <v>177</v>
      </c>
      <c r="E401" s="153" t="s">
        <v>1</v>
      </c>
      <c r="F401" s="154" t="s">
        <v>688</v>
      </c>
      <c r="H401" s="155">
        <v>69.849999999999994</v>
      </c>
      <c r="I401" s="156"/>
      <c r="L401" s="152"/>
      <c r="M401" s="157"/>
      <c r="T401" s="158"/>
      <c r="AT401" s="153" t="s">
        <v>177</v>
      </c>
      <c r="AU401" s="153" t="s">
        <v>91</v>
      </c>
      <c r="AV401" s="12" t="s">
        <v>91</v>
      </c>
      <c r="AW401" s="12" t="s">
        <v>36</v>
      </c>
      <c r="AX401" s="12" t="s">
        <v>81</v>
      </c>
      <c r="AY401" s="153" t="s">
        <v>129</v>
      </c>
    </row>
    <row r="402" spans="2:65" s="13" customFormat="1" ht="11.25">
      <c r="B402" s="159"/>
      <c r="D402" s="144" t="s">
        <v>177</v>
      </c>
      <c r="E402" s="160" t="s">
        <v>1</v>
      </c>
      <c r="F402" s="161" t="s">
        <v>178</v>
      </c>
      <c r="H402" s="162">
        <v>69.849999999999994</v>
      </c>
      <c r="I402" s="163"/>
      <c r="L402" s="159"/>
      <c r="M402" s="164"/>
      <c r="T402" s="165"/>
      <c r="AT402" s="160" t="s">
        <v>177</v>
      </c>
      <c r="AU402" s="160" t="s">
        <v>91</v>
      </c>
      <c r="AV402" s="13" t="s">
        <v>153</v>
      </c>
      <c r="AW402" s="13" t="s">
        <v>36</v>
      </c>
      <c r="AX402" s="13" t="s">
        <v>89</v>
      </c>
      <c r="AY402" s="160" t="s">
        <v>129</v>
      </c>
    </row>
    <row r="403" spans="2:65" s="1" customFormat="1" ht="24.2" customHeight="1">
      <c r="B403" s="31"/>
      <c r="C403" s="130" t="s">
        <v>689</v>
      </c>
      <c r="D403" s="130" t="s">
        <v>130</v>
      </c>
      <c r="E403" s="131" t="s">
        <v>690</v>
      </c>
      <c r="F403" s="132" t="s">
        <v>691</v>
      </c>
      <c r="G403" s="133" t="s">
        <v>685</v>
      </c>
      <c r="H403" s="134">
        <v>93.5</v>
      </c>
      <c r="I403" s="135"/>
      <c r="J403" s="136">
        <f>ROUND(I403*H403,2)</f>
        <v>0</v>
      </c>
      <c r="K403" s="137"/>
      <c r="L403" s="31"/>
      <c r="M403" s="138" t="s">
        <v>1</v>
      </c>
      <c r="N403" s="139" t="s">
        <v>46</v>
      </c>
      <c r="P403" s="140">
        <f>O403*H403</f>
        <v>0</v>
      </c>
      <c r="Q403" s="140">
        <v>1.16E-3</v>
      </c>
      <c r="R403" s="140">
        <f>Q403*H403</f>
        <v>0.10846</v>
      </c>
      <c r="S403" s="140">
        <v>0</v>
      </c>
      <c r="T403" s="141">
        <f>S403*H403</f>
        <v>0</v>
      </c>
      <c r="AR403" s="142" t="s">
        <v>128</v>
      </c>
      <c r="AT403" s="142" t="s">
        <v>130</v>
      </c>
      <c r="AU403" s="142" t="s">
        <v>91</v>
      </c>
      <c r="AY403" s="16" t="s">
        <v>129</v>
      </c>
      <c r="BE403" s="143">
        <f>IF(N403="základní",J403,0)</f>
        <v>0</v>
      </c>
      <c r="BF403" s="143">
        <f>IF(N403="snížená",J403,0)</f>
        <v>0</v>
      </c>
      <c r="BG403" s="143">
        <f>IF(N403="zákl. přenesená",J403,0)</f>
        <v>0</v>
      </c>
      <c r="BH403" s="143">
        <f>IF(N403="sníž. přenesená",J403,0)</f>
        <v>0</v>
      </c>
      <c r="BI403" s="143">
        <f>IF(N403="nulová",J403,0)</f>
        <v>0</v>
      </c>
      <c r="BJ403" s="16" t="s">
        <v>89</v>
      </c>
      <c r="BK403" s="143">
        <f>ROUND(I403*H403,2)</f>
        <v>0</v>
      </c>
      <c r="BL403" s="16" t="s">
        <v>128</v>
      </c>
      <c r="BM403" s="142" t="s">
        <v>692</v>
      </c>
    </row>
    <row r="404" spans="2:65" s="1" customFormat="1" ht="19.5">
      <c r="B404" s="31"/>
      <c r="D404" s="144" t="s">
        <v>136</v>
      </c>
      <c r="F404" s="145" t="s">
        <v>693</v>
      </c>
      <c r="I404" s="146"/>
      <c r="L404" s="31"/>
      <c r="M404" s="147"/>
      <c r="T404" s="55"/>
      <c r="AT404" s="16" t="s">
        <v>136</v>
      </c>
      <c r="AU404" s="16" t="s">
        <v>91</v>
      </c>
    </row>
    <row r="405" spans="2:65" s="1" customFormat="1" ht="11.25">
      <c r="B405" s="31"/>
      <c r="D405" s="148" t="s">
        <v>137</v>
      </c>
      <c r="F405" s="149" t="s">
        <v>694</v>
      </c>
      <c r="I405" s="146"/>
      <c r="L405" s="31"/>
      <c r="M405" s="147"/>
      <c r="T405" s="55"/>
      <c r="AT405" s="16" t="s">
        <v>137</v>
      </c>
      <c r="AU405" s="16" t="s">
        <v>91</v>
      </c>
    </row>
    <row r="406" spans="2:65" s="12" customFormat="1" ht="11.25">
      <c r="B406" s="152"/>
      <c r="D406" s="144" t="s">
        <v>177</v>
      </c>
      <c r="E406" s="153" t="s">
        <v>1</v>
      </c>
      <c r="F406" s="154" t="s">
        <v>695</v>
      </c>
      <c r="H406" s="155">
        <v>93.5</v>
      </c>
      <c r="I406" s="156"/>
      <c r="L406" s="152"/>
      <c r="M406" s="157"/>
      <c r="T406" s="158"/>
      <c r="AT406" s="153" t="s">
        <v>177</v>
      </c>
      <c r="AU406" s="153" t="s">
        <v>91</v>
      </c>
      <c r="AV406" s="12" t="s">
        <v>91</v>
      </c>
      <c r="AW406" s="12" t="s">
        <v>36</v>
      </c>
      <c r="AX406" s="12" t="s">
        <v>81</v>
      </c>
      <c r="AY406" s="153" t="s">
        <v>129</v>
      </c>
    </row>
    <row r="407" spans="2:65" s="13" customFormat="1" ht="11.25">
      <c r="B407" s="159"/>
      <c r="D407" s="144" t="s">
        <v>177</v>
      </c>
      <c r="E407" s="160" t="s">
        <v>1</v>
      </c>
      <c r="F407" s="161" t="s">
        <v>696</v>
      </c>
      <c r="H407" s="162">
        <v>93.5</v>
      </c>
      <c r="I407" s="163"/>
      <c r="L407" s="159"/>
      <c r="M407" s="164"/>
      <c r="T407" s="165"/>
      <c r="AT407" s="160" t="s">
        <v>177</v>
      </c>
      <c r="AU407" s="160" t="s">
        <v>91</v>
      </c>
      <c r="AV407" s="13" t="s">
        <v>153</v>
      </c>
      <c r="AW407" s="13" t="s">
        <v>36</v>
      </c>
      <c r="AX407" s="13" t="s">
        <v>89</v>
      </c>
      <c r="AY407" s="160" t="s">
        <v>129</v>
      </c>
    </row>
    <row r="408" spans="2:65" s="1" customFormat="1" ht="24.2" customHeight="1">
      <c r="B408" s="31"/>
      <c r="C408" s="130" t="s">
        <v>697</v>
      </c>
      <c r="D408" s="130" t="s">
        <v>130</v>
      </c>
      <c r="E408" s="131" t="s">
        <v>698</v>
      </c>
      <c r="F408" s="132" t="s">
        <v>699</v>
      </c>
      <c r="G408" s="133" t="s">
        <v>145</v>
      </c>
      <c r="H408" s="134">
        <v>2</v>
      </c>
      <c r="I408" s="135"/>
      <c r="J408" s="136">
        <f>ROUND(I408*H408,2)</f>
        <v>0</v>
      </c>
      <c r="K408" s="137"/>
      <c r="L408" s="31"/>
      <c r="M408" s="138" t="s">
        <v>1</v>
      </c>
      <c r="N408" s="139" t="s">
        <v>46</v>
      </c>
      <c r="P408" s="140">
        <f>O408*H408</f>
        <v>0</v>
      </c>
      <c r="Q408" s="140">
        <v>0</v>
      </c>
      <c r="R408" s="140">
        <f>Q408*H408</f>
        <v>0</v>
      </c>
      <c r="S408" s="140">
        <v>0</v>
      </c>
      <c r="T408" s="141">
        <f>S408*H408</f>
        <v>0</v>
      </c>
      <c r="AR408" s="142" t="s">
        <v>128</v>
      </c>
      <c r="AT408" s="142" t="s">
        <v>130</v>
      </c>
      <c r="AU408" s="142" t="s">
        <v>91</v>
      </c>
      <c r="AY408" s="16" t="s">
        <v>129</v>
      </c>
      <c r="BE408" s="143">
        <f>IF(N408="základní",J408,0)</f>
        <v>0</v>
      </c>
      <c r="BF408" s="143">
        <f>IF(N408="snížená",J408,0)</f>
        <v>0</v>
      </c>
      <c r="BG408" s="143">
        <f>IF(N408="zákl. přenesená",J408,0)</f>
        <v>0</v>
      </c>
      <c r="BH408" s="143">
        <f>IF(N408="sníž. přenesená",J408,0)</f>
        <v>0</v>
      </c>
      <c r="BI408" s="143">
        <f>IF(N408="nulová",J408,0)</f>
        <v>0</v>
      </c>
      <c r="BJ408" s="16" t="s">
        <v>89</v>
      </c>
      <c r="BK408" s="143">
        <f>ROUND(I408*H408,2)</f>
        <v>0</v>
      </c>
      <c r="BL408" s="16" t="s">
        <v>128</v>
      </c>
      <c r="BM408" s="142" t="s">
        <v>700</v>
      </c>
    </row>
    <row r="409" spans="2:65" s="1" customFormat="1" ht="11.25">
      <c r="B409" s="31"/>
      <c r="D409" s="144" t="s">
        <v>136</v>
      </c>
      <c r="F409" s="145" t="s">
        <v>701</v>
      </c>
      <c r="I409" s="146"/>
      <c r="L409" s="31"/>
      <c r="M409" s="147"/>
      <c r="T409" s="55"/>
      <c r="AT409" s="16" t="s">
        <v>136</v>
      </c>
      <c r="AU409" s="16" t="s">
        <v>91</v>
      </c>
    </row>
    <row r="410" spans="2:65" s="1" customFormat="1" ht="24.2" customHeight="1">
      <c r="B410" s="31"/>
      <c r="C410" s="130" t="s">
        <v>702</v>
      </c>
      <c r="D410" s="130" t="s">
        <v>130</v>
      </c>
      <c r="E410" s="131" t="s">
        <v>703</v>
      </c>
      <c r="F410" s="132" t="s">
        <v>704</v>
      </c>
      <c r="G410" s="133" t="s">
        <v>145</v>
      </c>
      <c r="H410" s="134">
        <v>2</v>
      </c>
      <c r="I410" s="135"/>
      <c r="J410" s="136">
        <f>ROUND(I410*H410,2)</f>
        <v>0</v>
      </c>
      <c r="K410" s="137"/>
      <c r="L410" s="31"/>
      <c r="M410" s="138" t="s">
        <v>1</v>
      </c>
      <c r="N410" s="139" t="s">
        <v>46</v>
      </c>
      <c r="P410" s="140">
        <f>O410*H410</f>
        <v>0</v>
      </c>
      <c r="Q410" s="140">
        <v>0</v>
      </c>
      <c r="R410" s="140">
        <f>Q410*H410</f>
        <v>0</v>
      </c>
      <c r="S410" s="140">
        <v>0</v>
      </c>
      <c r="T410" s="141">
        <f>S410*H410</f>
        <v>0</v>
      </c>
      <c r="AR410" s="142" t="s">
        <v>128</v>
      </c>
      <c r="AT410" s="142" t="s">
        <v>130</v>
      </c>
      <c r="AU410" s="142" t="s">
        <v>91</v>
      </c>
      <c r="AY410" s="16" t="s">
        <v>129</v>
      </c>
      <c r="BE410" s="143">
        <f>IF(N410="základní",J410,0)</f>
        <v>0</v>
      </c>
      <c r="BF410" s="143">
        <f>IF(N410="snížená",J410,0)</f>
        <v>0</v>
      </c>
      <c r="BG410" s="143">
        <f>IF(N410="zákl. přenesená",J410,0)</f>
        <v>0</v>
      </c>
      <c r="BH410" s="143">
        <f>IF(N410="sníž. přenesená",J410,0)</f>
        <v>0</v>
      </c>
      <c r="BI410" s="143">
        <f>IF(N410="nulová",J410,0)</f>
        <v>0</v>
      </c>
      <c r="BJ410" s="16" t="s">
        <v>89</v>
      </c>
      <c r="BK410" s="143">
        <f>ROUND(I410*H410,2)</f>
        <v>0</v>
      </c>
      <c r="BL410" s="16" t="s">
        <v>128</v>
      </c>
      <c r="BM410" s="142" t="s">
        <v>705</v>
      </c>
    </row>
    <row r="411" spans="2:65" s="1" customFormat="1" ht="19.5">
      <c r="B411" s="31"/>
      <c r="D411" s="144" t="s">
        <v>136</v>
      </c>
      <c r="F411" s="145" t="s">
        <v>704</v>
      </c>
      <c r="I411" s="146"/>
      <c r="L411" s="31"/>
      <c r="M411" s="147"/>
      <c r="T411" s="55"/>
      <c r="AT411" s="16" t="s">
        <v>136</v>
      </c>
      <c r="AU411" s="16" t="s">
        <v>91</v>
      </c>
    </row>
    <row r="412" spans="2:65" s="1" customFormat="1" ht="21.75" customHeight="1">
      <c r="B412" s="31"/>
      <c r="C412" s="130" t="s">
        <v>706</v>
      </c>
      <c r="D412" s="130" t="s">
        <v>130</v>
      </c>
      <c r="E412" s="131" t="s">
        <v>707</v>
      </c>
      <c r="F412" s="132" t="s">
        <v>708</v>
      </c>
      <c r="G412" s="133" t="s">
        <v>145</v>
      </c>
      <c r="H412" s="134">
        <v>1</v>
      </c>
      <c r="I412" s="135"/>
      <c r="J412" s="136">
        <f>ROUND(I412*H412,2)</f>
        <v>0</v>
      </c>
      <c r="K412" s="137"/>
      <c r="L412" s="31"/>
      <c r="M412" s="138" t="s">
        <v>1</v>
      </c>
      <c r="N412" s="139" t="s">
        <v>46</v>
      </c>
      <c r="P412" s="140">
        <f>O412*H412</f>
        <v>0</v>
      </c>
      <c r="Q412" s="140">
        <v>0</v>
      </c>
      <c r="R412" s="140">
        <f>Q412*H412</f>
        <v>0</v>
      </c>
      <c r="S412" s="140">
        <v>0</v>
      </c>
      <c r="T412" s="141">
        <f>S412*H412</f>
        <v>0</v>
      </c>
      <c r="AR412" s="142" t="s">
        <v>128</v>
      </c>
      <c r="AT412" s="142" t="s">
        <v>130</v>
      </c>
      <c r="AU412" s="142" t="s">
        <v>91</v>
      </c>
      <c r="AY412" s="16" t="s">
        <v>129</v>
      </c>
      <c r="BE412" s="143">
        <f>IF(N412="základní",J412,0)</f>
        <v>0</v>
      </c>
      <c r="BF412" s="143">
        <f>IF(N412="snížená",J412,0)</f>
        <v>0</v>
      </c>
      <c r="BG412" s="143">
        <f>IF(N412="zákl. přenesená",J412,0)</f>
        <v>0</v>
      </c>
      <c r="BH412" s="143">
        <f>IF(N412="sníž. přenesená",J412,0)</f>
        <v>0</v>
      </c>
      <c r="BI412" s="143">
        <f>IF(N412="nulová",J412,0)</f>
        <v>0</v>
      </c>
      <c r="BJ412" s="16" t="s">
        <v>89</v>
      </c>
      <c r="BK412" s="143">
        <f>ROUND(I412*H412,2)</f>
        <v>0</v>
      </c>
      <c r="BL412" s="16" t="s">
        <v>128</v>
      </c>
      <c r="BM412" s="142" t="s">
        <v>709</v>
      </c>
    </row>
    <row r="413" spans="2:65" s="1" customFormat="1" ht="11.25">
      <c r="B413" s="31"/>
      <c r="D413" s="144" t="s">
        <v>136</v>
      </c>
      <c r="F413" s="145" t="s">
        <v>708</v>
      </c>
      <c r="I413" s="146"/>
      <c r="L413" s="31"/>
      <c r="M413" s="147"/>
      <c r="T413" s="55"/>
      <c r="AT413" s="16" t="s">
        <v>136</v>
      </c>
      <c r="AU413" s="16" t="s">
        <v>91</v>
      </c>
    </row>
    <row r="414" spans="2:65" s="11" customFormat="1" ht="22.9" customHeight="1">
      <c r="B414" s="120"/>
      <c r="D414" s="121" t="s">
        <v>80</v>
      </c>
      <c r="E414" s="150" t="s">
        <v>185</v>
      </c>
      <c r="F414" s="150" t="s">
        <v>710</v>
      </c>
      <c r="I414" s="123"/>
      <c r="J414" s="151">
        <f>BK414</f>
        <v>0</v>
      </c>
      <c r="L414" s="120"/>
      <c r="M414" s="125"/>
      <c r="P414" s="126">
        <f>SUM(P415:P483)</f>
        <v>0</v>
      </c>
      <c r="R414" s="126">
        <f>SUM(R415:R483)</f>
        <v>0.81035999999999997</v>
      </c>
      <c r="T414" s="127">
        <f>SUM(T415:T483)</f>
        <v>10.247999999999999</v>
      </c>
      <c r="AR414" s="121" t="s">
        <v>89</v>
      </c>
      <c r="AT414" s="128" t="s">
        <v>80</v>
      </c>
      <c r="AU414" s="128" t="s">
        <v>89</v>
      </c>
      <c r="AY414" s="121" t="s">
        <v>129</v>
      </c>
      <c r="BK414" s="129">
        <f>SUM(BK415:BK483)</f>
        <v>0</v>
      </c>
    </row>
    <row r="415" spans="2:65" s="1" customFormat="1" ht="49.15" customHeight="1">
      <c r="B415" s="31"/>
      <c r="C415" s="130" t="s">
        <v>711</v>
      </c>
      <c r="D415" s="130" t="s">
        <v>130</v>
      </c>
      <c r="E415" s="131" t="s">
        <v>712</v>
      </c>
      <c r="F415" s="132" t="s">
        <v>713</v>
      </c>
      <c r="G415" s="133" t="s">
        <v>685</v>
      </c>
      <c r="H415" s="134">
        <v>5.5</v>
      </c>
      <c r="I415" s="135"/>
      <c r="J415" s="136">
        <f>ROUND(I415*H415,2)</f>
        <v>0</v>
      </c>
      <c r="K415" s="137"/>
      <c r="L415" s="31"/>
      <c r="M415" s="138" t="s">
        <v>1</v>
      </c>
      <c r="N415" s="139" t="s">
        <v>46</v>
      </c>
      <c r="P415" s="140">
        <f>O415*H415</f>
        <v>0</v>
      </c>
      <c r="Q415" s="140">
        <v>0</v>
      </c>
      <c r="R415" s="140">
        <f>Q415*H415</f>
        <v>0</v>
      </c>
      <c r="S415" s="140">
        <v>0</v>
      </c>
      <c r="T415" s="141">
        <f>S415*H415</f>
        <v>0</v>
      </c>
      <c r="AR415" s="142" t="s">
        <v>128</v>
      </c>
      <c r="AT415" s="142" t="s">
        <v>130</v>
      </c>
      <c r="AU415" s="142" t="s">
        <v>91</v>
      </c>
      <c r="AY415" s="16" t="s">
        <v>129</v>
      </c>
      <c r="BE415" s="143">
        <f>IF(N415="základní",J415,0)</f>
        <v>0</v>
      </c>
      <c r="BF415" s="143">
        <f>IF(N415="snížená",J415,0)</f>
        <v>0</v>
      </c>
      <c r="BG415" s="143">
        <f>IF(N415="zákl. přenesená",J415,0)</f>
        <v>0</v>
      </c>
      <c r="BH415" s="143">
        <f>IF(N415="sníž. přenesená",J415,0)</f>
        <v>0</v>
      </c>
      <c r="BI415" s="143">
        <f>IF(N415="nulová",J415,0)</f>
        <v>0</v>
      </c>
      <c r="BJ415" s="16" t="s">
        <v>89</v>
      </c>
      <c r="BK415" s="143">
        <f>ROUND(I415*H415,2)</f>
        <v>0</v>
      </c>
      <c r="BL415" s="16" t="s">
        <v>128</v>
      </c>
      <c r="BM415" s="142" t="s">
        <v>714</v>
      </c>
    </row>
    <row r="416" spans="2:65" s="1" customFormat="1" ht="29.25">
      <c r="B416" s="31"/>
      <c r="D416" s="144" t="s">
        <v>136</v>
      </c>
      <c r="F416" s="145" t="s">
        <v>713</v>
      </c>
      <c r="I416" s="146"/>
      <c r="L416" s="31"/>
      <c r="M416" s="147"/>
      <c r="T416" s="55"/>
      <c r="AT416" s="16" t="s">
        <v>136</v>
      </c>
      <c r="AU416" s="16" t="s">
        <v>91</v>
      </c>
    </row>
    <row r="417" spans="2:65" s="1" customFormat="1" ht="24.2" customHeight="1">
      <c r="B417" s="31"/>
      <c r="C417" s="176" t="s">
        <v>715</v>
      </c>
      <c r="D417" s="176" t="s">
        <v>290</v>
      </c>
      <c r="E417" s="177" t="s">
        <v>716</v>
      </c>
      <c r="F417" s="178" t="s">
        <v>717</v>
      </c>
      <c r="G417" s="179" t="s">
        <v>685</v>
      </c>
      <c r="H417" s="180">
        <v>5.5</v>
      </c>
      <c r="I417" s="181"/>
      <c r="J417" s="182">
        <f>ROUND(I417*H417,2)</f>
        <v>0</v>
      </c>
      <c r="K417" s="183"/>
      <c r="L417" s="184"/>
      <c r="M417" s="185" t="s">
        <v>1</v>
      </c>
      <c r="N417" s="186" t="s">
        <v>46</v>
      </c>
      <c r="P417" s="140">
        <f>O417*H417</f>
        <v>0</v>
      </c>
      <c r="Q417" s="140">
        <v>0</v>
      </c>
      <c r="R417" s="140">
        <f>Q417*H417</f>
        <v>0</v>
      </c>
      <c r="S417" s="140">
        <v>0</v>
      </c>
      <c r="T417" s="141">
        <f>S417*H417</f>
        <v>0</v>
      </c>
      <c r="AR417" s="142" t="s">
        <v>181</v>
      </c>
      <c r="AT417" s="142" t="s">
        <v>290</v>
      </c>
      <c r="AU417" s="142" t="s">
        <v>91</v>
      </c>
      <c r="AY417" s="16" t="s">
        <v>129</v>
      </c>
      <c r="BE417" s="143">
        <f>IF(N417="základní",J417,0)</f>
        <v>0</v>
      </c>
      <c r="BF417" s="143">
        <f>IF(N417="snížená",J417,0)</f>
        <v>0</v>
      </c>
      <c r="BG417" s="143">
        <f>IF(N417="zákl. přenesená",J417,0)</f>
        <v>0</v>
      </c>
      <c r="BH417" s="143">
        <f>IF(N417="sníž. přenesená",J417,0)</f>
        <v>0</v>
      </c>
      <c r="BI417" s="143">
        <f>IF(N417="nulová",J417,0)</f>
        <v>0</v>
      </c>
      <c r="BJ417" s="16" t="s">
        <v>89</v>
      </c>
      <c r="BK417" s="143">
        <f>ROUND(I417*H417,2)</f>
        <v>0</v>
      </c>
      <c r="BL417" s="16" t="s">
        <v>128</v>
      </c>
      <c r="BM417" s="142" t="s">
        <v>718</v>
      </c>
    </row>
    <row r="418" spans="2:65" s="1" customFormat="1" ht="29.25">
      <c r="B418" s="31"/>
      <c r="D418" s="144" t="s">
        <v>136</v>
      </c>
      <c r="F418" s="145" t="s">
        <v>719</v>
      </c>
      <c r="I418" s="146"/>
      <c r="L418" s="31"/>
      <c r="M418" s="147"/>
      <c r="T418" s="55"/>
      <c r="AT418" s="16" t="s">
        <v>136</v>
      </c>
      <c r="AU418" s="16" t="s">
        <v>91</v>
      </c>
    </row>
    <row r="419" spans="2:65" s="1" customFormat="1" ht="24.2" customHeight="1">
      <c r="B419" s="31"/>
      <c r="C419" s="130" t="s">
        <v>720</v>
      </c>
      <c r="D419" s="130" t="s">
        <v>130</v>
      </c>
      <c r="E419" s="131" t="s">
        <v>721</v>
      </c>
      <c r="F419" s="132" t="s">
        <v>722</v>
      </c>
      <c r="G419" s="133" t="s">
        <v>223</v>
      </c>
      <c r="H419" s="134">
        <v>389.25</v>
      </c>
      <c r="I419" s="135"/>
      <c r="J419" s="136">
        <f>ROUND(I419*H419,2)</f>
        <v>0</v>
      </c>
      <c r="K419" s="137"/>
      <c r="L419" s="31"/>
      <c r="M419" s="138" t="s">
        <v>1</v>
      </c>
      <c r="N419" s="139" t="s">
        <v>46</v>
      </c>
      <c r="P419" s="140">
        <f>O419*H419</f>
        <v>0</v>
      </c>
      <c r="Q419" s="140">
        <v>3.6000000000000002E-4</v>
      </c>
      <c r="R419" s="140">
        <f>Q419*H419</f>
        <v>0.14013</v>
      </c>
      <c r="S419" s="140">
        <v>0</v>
      </c>
      <c r="T419" s="141">
        <f>S419*H419</f>
        <v>0</v>
      </c>
      <c r="AR419" s="142" t="s">
        <v>128</v>
      </c>
      <c r="AT419" s="142" t="s">
        <v>130</v>
      </c>
      <c r="AU419" s="142" t="s">
        <v>91</v>
      </c>
      <c r="AY419" s="16" t="s">
        <v>129</v>
      </c>
      <c r="BE419" s="143">
        <f>IF(N419="základní",J419,0)</f>
        <v>0</v>
      </c>
      <c r="BF419" s="143">
        <f>IF(N419="snížená",J419,0)</f>
        <v>0</v>
      </c>
      <c r="BG419" s="143">
        <f>IF(N419="zákl. přenesená",J419,0)</f>
        <v>0</v>
      </c>
      <c r="BH419" s="143">
        <f>IF(N419="sníž. přenesená",J419,0)</f>
        <v>0</v>
      </c>
      <c r="BI419" s="143">
        <f>IF(N419="nulová",J419,0)</f>
        <v>0</v>
      </c>
      <c r="BJ419" s="16" t="s">
        <v>89</v>
      </c>
      <c r="BK419" s="143">
        <f>ROUND(I419*H419,2)</f>
        <v>0</v>
      </c>
      <c r="BL419" s="16" t="s">
        <v>128</v>
      </c>
      <c r="BM419" s="142" t="s">
        <v>723</v>
      </c>
    </row>
    <row r="420" spans="2:65" s="1" customFormat="1" ht="19.5">
      <c r="B420" s="31"/>
      <c r="D420" s="144" t="s">
        <v>136</v>
      </c>
      <c r="F420" s="145" t="s">
        <v>724</v>
      </c>
      <c r="I420" s="146"/>
      <c r="L420" s="31"/>
      <c r="M420" s="147"/>
      <c r="T420" s="55"/>
      <c r="AT420" s="16" t="s">
        <v>136</v>
      </c>
      <c r="AU420" s="16" t="s">
        <v>91</v>
      </c>
    </row>
    <row r="421" spans="2:65" s="1" customFormat="1" ht="11.25">
      <c r="B421" s="31"/>
      <c r="D421" s="148" t="s">
        <v>137</v>
      </c>
      <c r="F421" s="149" t="s">
        <v>725</v>
      </c>
      <c r="I421" s="146"/>
      <c r="L421" s="31"/>
      <c r="M421" s="147"/>
      <c r="T421" s="55"/>
      <c r="AT421" s="16" t="s">
        <v>137</v>
      </c>
      <c r="AU421" s="16" t="s">
        <v>91</v>
      </c>
    </row>
    <row r="422" spans="2:65" s="12" customFormat="1" ht="11.25">
      <c r="B422" s="152"/>
      <c r="D422" s="144" t="s">
        <v>177</v>
      </c>
      <c r="E422" s="153" t="s">
        <v>1</v>
      </c>
      <c r="F422" s="154" t="s">
        <v>726</v>
      </c>
      <c r="H422" s="155">
        <v>389.25</v>
      </c>
      <c r="I422" s="156"/>
      <c r="L422" s="152"/>
      <c r="M422" s="157"/>
      <c r="T422" s="158"/>
      <c r="AT422" s="153" t="s">
        <v>177</v>
      </c>
      <c r="AU422" s="153" t="s">
        <v>91</v>
      </c>
      <c r="AV422" s="12" t="s">
        <v>91</v>
      </c>
      <c r="AW422" s="12" t="s">
        <v>36</v>
      </c>
      <c r="AX422" s="12" t="s">
        <v>81</v>
      </c>
      <c r="AY422" s="153" t="s">
        <v>129</v>
      </c>
    </row>
    <row r="423" spans="2:65" s="13" customFormat="1" ht="11.25">
      <c r="B423" s="159"/>
      <c r="D423" s="144" t="s">
        <v>177</v>
      </c>
      <c r="E423" s="160" t="s">
        <v>1</v>
      </c>
      <c r="F423" s="161" t="s">
        <v>727</v>
      </c>
      <c r="H423" s="162">
        <v>389.25</v>
      </c>
      <c r="I423" s="163"/>
      <c r="L423" s="159"/>
      <c r="M423" s="164"/>
      <c r="T423" s="165"/>
      <c r="AT423" s="160" t="s">
        <v>177</v>
      </c>
      <c r="AU423" s="160" t="s">
        <v>91</v>
      </c>
      <c r="AV423" s="13" t="s">
        <v>153</v>
      </c>
      <c r="AW423" s="13" t="s">
        <v>36</v>
      </c>
      <c r="AX423" s="13" t="s">
        <v>89</v>
      </c>
      <c r="AY423" s="160" t="s">
        <v>129</v>
      </c>
    </row>
    <row r="424" spans="2:65" s="1" customFormat="1" ht="24.2" customHeight="1">
      <c r="B424" s="31"/>
      <c r="C424" s="130" t="s">
        <v>728</v>
      </c>
      <c r="D424" s="130" t="s">
        <v>130</v>
      </c>
      <c r="E424" s="131" t="s">
        <v>729</v>
      </c>
      <c r="F424" s="132" t="s">
        <v>730</v>
      </c>
      <c r="G424" s="133" t="s">
        <v>685</v>
      </c>
      <c r="H424" s="134">
        <v>1.2</v>
      </c>
      <c r="I424" s="135"/>
      <c r="J424" s="136">
        <f>ROUND(I424*H424,2)</f>
        <v>0</v>
      </c>
      <c r="K424" s="137"/>
      <c r="L424" s="31"/>
      <c r="M424" s="138" t="s">
        <v>1</v>
      </c>
      <c r="N424" s="139" t="s">
        <v>46</v>
      </c>
      <c r="P424" s="140">
        <f>O424*H424</f>
        <v>0</v>
      </c>
      <c r="Q424" s="140">
        <v>0</v>
      </c>
      <c r="R424" s="140">
        <f>Q424*H424</f>
        <v>0</v>
      </c>
      <c r="S424" s="140">
        <v>0</v>
      </c>
      <c r="T424" s="141">
        <f>S424*H424</f>
        <v>0</v>
      </c>
      <c r="AR424" s="142" t="s">
        <v>128</v>
      </c>
      <c r="AT424" s="142" t="s">
        <v>130</v>
      </c>
      <c r="AU424" s="142" t="s">
        <v>91</v>
      </c>
      <c r="AY424" s="16" t="s">
        <v>129</v>
      </c>
      <c r="BE424" s="143">
        <f>IF(N424="základní",J424,0)</f>
        <v>0</v>
      </c>
      <c r="BF424" s="143">
        <f>IF(N424="snížená",J424,0)</f>
        <v>0</v>
      </c>
      <c r="BG424" s="143">
        <f>IF(N424="zákl. přenesená",J424,0)</f>
        <v>0</v>
      </c>
      <c r="BH424" s="143">
        <f>IF(N424="sníž. přenesená",J424,0)</f>
        <v>0</v>
      </c>
      <c r="BI424" s="143">
        <f>IF(N424="nulová",J424,0)</f>
        <v>0</v>
      </c>
      <c r="BJ424" s="16" t="s">
        <v>89</v>
      </c>
      <c r="BK424" s="143">
        <f>ROUND(I424*H424,2)</f>
        <v>0</v>
      </c>
      <c r="BL424" s="16" t="s">
        <v>128</v>
      </c>
      <c r="BM424" s="142" t="s">
        <v>731</v>
      </c>
    </row>
    <row r="425" spans="2:65" s="1" customFormat="1" ht="19.5">
      <c r="B425" s="31"/>
      <c r="D425" s="144" t="s">
        <v>136</v>
      </c>
      <c r="F425" s="145" t="s">
        <v>732</v>
      </c>
      <c r="I425" s="146"/>
      <c r="L425" s="31"/>
      <c r="M425" s="147"/>
      <c r="T425" s="55"/>
      <c r="AT425" s="16" t="s">
        <v>136</v>
      </c>
      <c r="AU425" s="16" t="s">
        <v>91</v>
      </c>
    </row>
    <row r="426" spans="2:65" s="1" customFormat="1" ht="11.25">
      <c r="B426" s="31"/>
      <c r="D426" s="148" t="s">
        <v>137</v>
      </c>
      <c r="F426" s="149" t="s">
        <v>733</v>
      </c>
      <c r="I426" s="146"/>
      <c r="L426" s="31"/>
      <c r="M426" s="147"/>
      <c r="T426" s="55"/>
      <c r="AT426" s="16" t="s">
        <v>137</v>
      </c>
      <c r="AU426" s="16" t="s">
        <v>91</v>
      </c>
    </row>
    <row r="427" spans="2:65" s="1" customFormat="1" ht="16.5" customHeight="1">
      <c r="B427" s="31"/>
      <c r="C427" s="130" t="s">
        <v>734</v>
      </c>
      <c r="D427" s="130" t="s">
        <v>130</v>
      </c>
      <c r="E427" s="131" t="s">
        <v>735</v>
      </c>
      <c r="F427" s="132" t="s">
        <v>736</v>
      </c>
      <c r="G427" s="133" t="s">
        <v>685</v>
      </c>
      <c r="H427" s="134">
        <v>5.5</v>
      </c>
      <c r="I427" s="135"/>
      <c r="J427" s="136">
        <f>ROUND(I427*H427,2)</f>
        <v>0</v>
      </c>
      <c r="K427" s="137"/>
      <c r="L427" s="31"/>
      <c r="M427" s="138" t="s">
        <v>1</v>
      </c>
      <c r="N427" s="139" t="s">
        <v>46</v>
      </c>
      <c r="P427" s="140">
        <f>O427*H427</f>
        <v>0</v>
      </c>
      <c r="Q427" s="140">
        <v>0</v>
      </c>
      <c r="R427" s="140">
        <f>Q427*H427</f>
        <v>0</v>
      </c>
      <c r="S427" s="140">
        <v>0</v>
      </c>
      <c r="T427" s="141">
        <f>S427*H427</f>
        <v>0</v>
      </c>
      <c r="AR427" s="142" t="s">
        <v>128</v>
      </c>
      <c r="AT427" s="142" t="s">
        <v>130</v>
      </c>
      <c r="AU427" s="142" t="s">
        <v>91</v>
      </c>
      <c r="AY427" s="16" t="s">
        <v>129</v>
      </c>
      <c r="BE427" s="143">
        <f>IF(N427="základní",J427,0)</f>
        <v>0</v>
      </c>
      <c r="BF427" s="143">
        <f>IF(N427="snížená",J427,0)</f>
        <v>0</v>
      </c>
      <c r="BG427" s="143">
        <f>IF(N427="zákl. přenesená",J427,0)</f>
        <v>0</v>
      </c>
      <c r="BH427" s="143">
        <f>IF(N427="sníž. přenesená",J427,0)</f>
        <v>0</v>
      </c>
      <c r="BI427" s="143">
        <f>IF(N427="nulová",J427,0)</f>
        <v>0</v>
      </c>
      <c r="BJ427" s="16" t="s">
        <v>89</v>
      </c>
      <c r="BK427" s="143">
        <f>ROUND(I427*H427,2)</f>
        <v>0</v>
      </c>
      <c r="BL427" s="16" t="s">
        <v>128</v>
      </c>
      <c r="BM427" s="142" t="s">
        <v>737</v>
      </c>
    </row>
    <row r="428" spans="2:65" s="1" customFormat="1" ht="19.5">
      <c r="B428" s="31"/>
      <c r="D428" s="144" t="s">
        <v>136</v>
      </c>
      <c r="F428" s="145" t="s">
        <v>738</v>
      </c>
      <c r="I428" s="146"/>
      <c r="L428" s="31"/>
      <c r="M428" s="147"/>
      <c r="T428" s="55"/>
      <c r="AT428" s="16" t="s">
        <v>136</v>
      </c>
      <c r="AU428" s="16" t="s">
        <v>91</v>
      </c>
    </row>
    <row r="429" spans="2:65" s="1" customFormat="1" ht="11.25">
      <c r="B429" s="31"/>
      <c r="D429" s="148" t="s">
        <v>137</v>
      </c>
      <c r="F429" s="149" t="s">
        <v>739</v>
      </c>
      <c r="I429" s="146"/>
      <c r="L429" s="31"/>
      <c r="M429" s="147"/>
      <c r="T429" s="55"/>
      <c r="AT429" s="16" t="s">
        <v>137</v>
      </c>
      <c r="AU429" s="16" t="s">
        <v>91</v>
      </c>
    </row>
    <row r="430" spans="2:65" s="1" customFormat="1" ht="33" customHeight="1">
      <c r="B430" s="31"/>
      <c r="C430" s="130" t="s">
        <v>740</v>
      </c>
      <c r="D430" s="130" t="s">
        <v>130</v>
      </c>
      <c r="E430" s="131" t="s">
        <v>741</v>
      </c>
      <c r="F430" s="132" t="s">
        <v>742</v>
      </c>
      <c r="G430" s="133" t="s">
        <v>685</v>
      </c>
      <c r="H430" s="134">
        <v>0.5</v>
      </c>
      <c r="I430" s="135"/>
      <c r="J430" s="136">
        <f>ROUND(I430*H430,2)</f>
        <v>0</v>
      </c>
      <c r="K430" s="137"/>
      <c r="L430" s="31"/>
      <c r="M430" s="138" t="s">
        <v>1</v>
      </c>
      <c r="N430" s="139" t="s">
        <v>46</v>
      </c>
      <c r="P430" s="140">
        <f>O430*H430</f>
        <v>0</v>
      </c>
      <c r="Q430" s="140">
        <v>0.33485999999999999</v>
      </c>
      <c r="R430" s="140">
        <f>Q430*H430</f>
        <v>0.16743</v>
      </c>
      <c r="S430" s="140">
        <v>0</v>
      </c>
      <c r="T430" s="141">
        <f>S430*H430</f>
        <v>0</v>
      </c>
      <c r="AR430" s="142" t="s">
        <v>128</v>
      </c>
      <c r="AT430" s="142" t="s">
        <v>130</v>
      </c>
      <c r="AU430" s="142" t="s">
        <v>91</v>
      </c>
      <c r="AY430" s="16" t="s">
        <v>129</v>
      </c>
      <c r="BE430" s="143">
        <f>IF(N430="základní",J430,0)</f>
        <v>0</v>
      </c>
      <c r="BF430" s="143">
        <f>IF(N430="snížená",J430,0)</f>
        <v>0</v>
      </c>
      <c r="BG430" s="143">
        <f>IF(N430="zákl. přenesená",J430,0)</f>
        <v>0</v>
      </c>
      <c r="BH430" s="143">
        <f>IF(N430="sníž. přenesená",J430,0)</f>
        <v>0</v>
      </c>
      <c r="BI430" s="143">
        <f>IF(N430="nulová",J430,0)</f>
        <v>0</v>
      </c>
      <c r="BJ430" s="16" t="s">
        <v>89</v>
      </c>
      <c r="BK430" s="143">
        <f>ROUND(I430*H430,2)</f>
        <v>0</v>
      </c>
      <c r="BL430" s="16" t="s">
        <v>128</v>
      </c>
      <c r="BM430" s="142" t="s">
        <v>743</v>
      </c>
    </row>
    <row r="431" spans="2:65" s="1" customFormat="1" ht="29.25">
      <c r="B431" s="31"/>
      <c r="D431" s="144" t="s">
        <v>136</v>
      </c>
      <c r="F431" s="145" t="s">
        <v>744</v>
      </c>
      <c r="I431" s="146"/>
      <c r="L431" s="31"/>
      <c r="M431" s="147"/>
      <c r="T431" s="55"/>
      <c r="AT431" s="16" t="s">
        <v>136</v>
      </c>
      <c r="AU431" s="16" t="s">
        <v>91</v>
      </c>
    </row>
    <row r="432" spans="2:65" s="1" customFormat="1" ht="11.25">
      <c r="B432" s="31"/>
      <c r="D432" s="148" t="s">
        <v>137</v>
      </c>
      <c r="F432" s="149" t="s">
        <v>745</v>
      </c>
      <c r="I432" s="146"/>
      <c r="L432" s="31"/>
      <c r="M432" s="147"/>
      <c r="T432" s="55"/>
      <c r="AT432" s="16" t="s">
        <v>137</v>
      </c>
      <c r="AU432" s="16" t="s">
        <v>91</v>
      </c>
    </row>
    <row r="433" spans="2:65" s="1" customFormat="1" ht="33" customHeight="1">
      <c r="B433" s="31"/>
      <c r="C433" s="130" t="s">
        <v>746</v>
      </c>
      <c r="D433" s="130" t="s">
        <v>130</v>
      </c>
      <c r="E433" s="131" t="s">
        <v>747</v>
      </c>
      <c r="F433" s="132" t="s">
        <v>748</v>
      </c>
      <c r="G433" s="133" t="s">
        <v>223</v>
      </c>
      <c r="H433" s="134">
        <v>1550.72</v>
      </c>
      <c r="I433" s="135"/>
      <c r="J433" s="136">
        <f>ROUND(I433*H433,2)</f>
        <v>0</v>
      </c>
      <c r="K433" s="137"/>
      <c r="L433" s="31"/>
      <c r="M433" s="138" t="s">
        <v>1</v>
      </c>
      <c r="N433" s="139" t="s">
        <v>46</v>
      </c>
      <c r="P433" s="140">
        <f>O433*H433</f>
        <v>0</v>
      </c>
      <c r="Q433" s="140">
        <v>0</v>
      </c>
      <c r="R433" s="140">
        <f>Q433*H433</f>
        <v>0</v>
      </c>
      <c r="S433" s="140">
        <v>0</v>
      </c>
      <c r="T433" s="141">
        <f>S433*H433</f>
        <v>0</v>
      </c>
      <c r="AR433" s="142" t="s">
        <v>128</v>
      </c>
      <c r="AT433" s="142" t="s">
        <v>130</v>
      </c>
      <c r="AU433" s="142" t="s">
        <v>91</v>
      </c>
      <c r="AY433" s="16" t="s">
        <v>129</v>
      </c>
      <c r="BE433" s="143">
        <f>IF(N433="základní",J433,0)</f>
        <v>0</v>
      </c>
      <c r="BF433" s="143">
        <f>IF(N433="snížená",J433,0)</f>
        <v>0</v>
      </c>
      <c r="BG433" s="143">
        <f>IF(N433="zákl. přenesená",J433,0)</f>
        <v>0</v>
      </c>
      <c r="BH433" s="143">
        <f>IF(N433="sníž. přenesená",J433,0)</f>
        <v>0</v>
      </c>
      <c r="BI433" s="143">
        <f>IF(N433="nulová",J433,0)</f>
        <v>0</v>
      </c>
      <c r="BJ433" s="16" t="s">
        <v>89</v>
      </c>
      <c r="BK433" s="143">
        <f>ROUND(I433*H433,2)</f>
        <v>0</v>
      </c>
      <c r="BL433" s="16" t="s">
        <v>128</v>
      </c>
      <c r="BM433" s="142" t="s">
        <v>749</v>
      </c>
    </row>
    <row r="434" spans="2:65" s="1" customFormat="1" ht="29.25">
      <c r="B434" s="31"/>
      <c r="D434" s="144" t="s">
        <v>136</v>
      </c>
      <c r="F434" s="145" t="s">
        <v>750</v>
      </c>
      <c r="I434" s="146"/>
      <c r="L434" s="31"/>
      <c r="M434" s="147"/>
      <c r="T434" s="55"/>
      <c r="AT434" s="16" t="s">
        <v>136</v>
      </c>
      <c r="AU434" s="16" t="s">
        <v>91</v>
      </c>
    </row>
    <row r="435" spans="2:65" s="1" customFormat="1" ht="11.25">
      <c r="B435" s="31"/>
      <c r="D435" s="148" t="s">
        <v>137</v>
      </c>
      <c r="F435" s="149" t="s">
        <v>751</v>
      </c>
      <c r="I435" s="146"/>
      <c r="L435" s="31"/>
      <c r="M435" s="147"/>
      <c r="T435" s="55"/>
      <c r="AT435" s="16" t="s">
        <v>137</v>
      </c>
      <c r="AU435" s="16" t="s">
        <v>91</v>
      </c>
    </row>
    <row r="436" spans="2:65" s="12" customFormat="1" ht="22.5">
      <c r="B436" s="152"/>
      <c r="D436" s="144" t="s">
        <v>177</v>
      </c>
      <c r="E436" s="153" t="s">
        <v>1</v>
      </c>
      <c r="F436" s="154" t="s">
        <v>752</v>
      </c>
      <c r="H436" s="155">
        <v>1550.72</v>
      </c>
      <c r="I436" s="156"/>
      <c r="L436" s="152"/>
      <c r="M436" s="157"/>
      <c r="T436" s="158"/>
      <c r="AT436" s="153" t="s">
        <v>177</v>
      </c>
      <c r="AU436" s="153" t="s">
        <v>91</v>
      </c>
      <c r="AV436" s="12" t="s">
        <v>91</v>
      </c>
      <c r="AW436" s="12" t="s">
        <v>36</v>
      </c>
      <c r="AX436" s="12" t="s">
        <v>81</v>
      </c>
      <c r="AY436" s="153" t="s">
        <v>129</v>
      </c>
    </row>
    <row r="437" spans="2:65" s="13" customFormat="1" ht="11.25">
      <c r="B437" s="159"/>
      <c r="D437" s="144" t="s">
        <v>177</v>
      </c>
      <c r="E437" s="160" t="s">
        <v>1</v>
      </c>
      <c r="F437" s="161" t="s">
        <v>178</v>
      </c>
      <c r="H437" s="162">
        <v>1550.72</v>
      </c>
      <c r="I437" s="163"/>
      <c r="L437" s="159"/>
      <c r="M437" s="164"/>
      <c r="T437" s="165"/>
      <c r="AT437" s="160" t="s">
        <v>177</v>
      </c>
      <c r="AU437" s="160" t="s">
        <v>91</v>
      </c>
      <c r="AV437" s="13" t="s">
        <v>153</v>
      </c>
      <c r="AW437" s="13" t="s">
        <v>36</v>
      </c>
      <c r="AX437" s="13" t="s">
        <v>89</v>
      </c>
      <c r="AY437" s="160" t="s">
        <v>129</v>
      </c>
    </row>
    <row r="438" spans="2:65" s="1" customFormat="1" ht="37.9" customHeight="1">
      <c r="B438" s="31"/>
      <c r="C438" s="130" t="s">
        <v>753</v>
      </c>
      <c r="D438" s="130" t="s">
        <v>130</v>
      </c>
      <c r="E438" s="131" t="s">
        <v>754</v>
      </c>
      <c r="F438" s="132" t="s">
        <v>755</v>
      </c>
      <c r="G438" s="133" t="s">
        <v>223</v>
      </c>
      <c r="H438" s="134">
        <v>232608</v>
      </c>
      <c r="I438" s="135"/>
      <c r="J438" s="136">
        <f>ROUND(I438*H438,2)</f>
        <v>0</v>
      </c>
      <c r="K438" s="137"/>
      <c r="L438" s="31"/>
      <c r="M438" s="138" t="s">
        <v>1</v>
      </c>
      <c r="N438" s="139" t="s">
        <v>46</v>
      </c>
      <c r="P438" s="140">
        <f>O438*H438</f>
        <v>0</v>
      </c>
      <c r="Q438" s="140">
        <v>0</v>
      </c>
      <c r="R438" s="140">
        <f>Q438*H438</f>
        <v>0</v>
      </c>
      <c r="S438" s="140">
        <v>0</v>
      </c>
      <c r="T438" s="141">
        <f>S438*H438</f>
        <v>0</v>
      </c>
      <c r="AR438" s="142" t="s">
        <v>128</v>
      </c>
      <c r="AT438" s="142" t="s">
        <v>130</v>
      </c>
      <c r="AU438" s="142" t="s">
        <v>91</v>
      </c>
      <c r="AY438" s="16" t="s">
        <v>129</v>
      </c>
      <c r="BE438" s="143">
        <f>IF(N438="základní",J438,0)</f>
        <v>0</v>
      </c>
      <c r="BF438" s="143">
        <f>IF(N438="snížená",J438,0)</f>
        <v>0</v>
      </c>
      <c r="BG438" s="143">
        <f>IF(N438="zákl. přenesená",J438,0)</f>
        <v>0</v>
      </c>
      <c r="BH438" s="143">
        <f>IF(N438="sníž. přenesená",J438,0)</f>
        <v>0</v>
      </c>
      <c r="BI438" s="143">
        <f>IF(N438="nulová",J438,0)</f>
        <v>0</v>
      </c>
      <c r="BJ438" s="16" t="s">
        <v>89</v>
      </c>
      <c r="BK438" s="143">
        <f>ROUND(I438*H438,2)</f>
        <v>0</v>
      </c>
      <c r="BL438" s="16" t="s">
        <v>128</v>
      </c>
      <c r="BM438" s="142" t="s">
        <v>756</v>
      </c>
    </row>
    <row r="439" spans="2:65" s="1" customFormat="1" ht="29.25">
      <c r="B439" s="31"/>
      <c r="D439" s="144" t="s">
        <v>136</v>
      </c>
      <c r="F439" s="145" t="s">
        <v>757</v>
      </c>
      <c r="I439" s="146"/>
      <c r="L439" s="31"/>
      <c r="M439" s="147"/>
      <c r="T439" s="55"/>
      <c r="AT439" s="16" t="s">
        <v>136</v>
      </c>
      <c r="AU439" s="16" t="s">
        <v>91</v>
      </c>
    </row>
    <row r="440" spans="2:65" s="1" customFormat="1" ht="11.25">
      <c r="B440" s="31"/>
      <c r="D440" s="148" t="s">
        <v>137</v>
      </c>
      <c r="F440" s="149" t="s">
        <v>758</v>
      </c>
      <c r="I440" s="146"/>
      <c r="L440" s="31"/>
      <c r="M440" s="147"/>
      <c r="T440" s="55"/>
      <c r="AT440" s="16" t="s">
        <v>137</v>
      </c>
      <c r="AU440" s="16" t="s">
        <v>91</v>
      </c>
    </row>
    <row r="441" spans="2:65" s="12" customFormat="1" ht="11.25">
      <c r="B441" s="152"/>
      <c r="D441" s="144" t="s">
        <v>177</v>
      </c>
      <c r="E441" s="153" t="s">
        <v>1</v>
      </c>
      <c r="F441" s="154" t="s">
        <v>759</v>
      </c>
      <c r="H441" s="155">
        <v>232608</v>
      </c>
      <c r="I441" s="156"/>
      <c r="L441" s="152"/>
      <c r="M441" s="157"/>
      <c r="T441" s="158"/>
      <c r="AT441" s="153" t="s">
        <v>177</v>
      </c>
      <c r="AU441" s="153" t="s">
        <v>91</v>
      </c>
      <c r="AV441" s="12" t="s">
        <v>91</v>
      </c>
      <c r="AW441" s="12" t="s">
        <v>36</v>
      </c>
      <c r="AX441" s="12" t="s">
        <v>81</v>
      </c>
      <c r="AY441" s="153" t="s">
        <v>129</v>
      </c>
    </row>
    <row r="442" spans="2:65" s="13" customFormat="1" ht="11.25">
      <c r="B442" s="159"/>
      <c r="D442" s="144" t="s">
        <v>177</v>
      </c>
      <c r="E442" s="160" t="s">
        <v>1</v>
      </c>
      <c r="F442" s="161" t="s">
        <v>178</v>
      </c>
      <c r="H442" s="162">
        <v>232608</v>
      </c>
      <c r="I442" s="163"/>
      <c r="L442" s="159"/>
      <c r="M442" s="164"/>
      <c r="T442" s="165"/>
      <c r="AT442" s="160" t="s">
        <v>177</v>
      </c>
      <c r="AU442" s="160" t="s">
        <v>91</v>
      </c>
      <c r="AV442" s="13" t="s">
        <v>153</v>
      </c>
      <c r="AW442" s="13" t="s">
        <v>36</v>
      </c>
      <c r="AX442" s="13" t="s">
        <v>89</v>
      </c>
      <c r="AY442" s="160" t="s">
        <v>129</v>
      </c>
    </row>
    <row r="443" spans="2:65" s="1" customFormat="1" ht="33" customHeight="1">
      <c r="B443" s="31"/>
      <c r="C443" s="130" t="s">
        <v>760</v>
      </c>
      <c r="D443" s="130" t="s">
        <v>130</v>
      </c>
      <c r="E443" s="131" t="s">
        <v>761</v>
      </c>
      <c r="F443" s="132" t="s">
        <v>762</v>
      </c>
      <c r="G443" s="133" t="s">
        <v>223</v>
      </c>
      <c r="H443" s="134">
        <v>1550.72</v>
      </c>
      <c r="I443" s="135"/>
      <c r="J443" s="136">
        <f>ROUND(I443*H443,2)</f>
        <v>0</v>
      </c>
      <c r="K443" s="137"/>
      <c r="L443" s="31"/>
      <c r="M443" s="138" t="s">
        <v>1</v>
      </c>
      <c r="N443" s="139" t="s">
        <v>46</v>
      </c>
      <c r="P443" s="140">
        <f>O443*H443</f>
        <v>0</v>
      </c>
      <c r="Q443" s="140">
        <v>0</v>
      </c>
      <c r="R443" s="140">
        <f>Q443*H443</f>
        <v>0</v>
      </c>
      <c r="S443" s="140">
        <v>0</v>
      </c>
      <c r="T443" s="141">
        <f>S443*H443</f>
        <v>0</v>
      </c>
      <c r="AR443" s="142" t="s">
        <v>128</v>
      </c>
      <c r="AT443" s="142" t="s">
        <v>130</v>
      </c>
      <c r="AU443" s="142" t="s">
        <v>91</v>
      </c>
      <c r="AY443" s="16" t="s">
        <v>129</v>
      </c>
      <c r="BE443" s="143">
        <f>IF(N443="základní",J443,0)</f>
        <v>0</v>
      </c>
      <c r="BF443" s="143">
        <f>IF(N443="snížená",J443,0)</f>
        <v>0</v>
      </c>
      <c r="BG443" s="143">
        <f>IF(N443="zákl. přenesená",J443,0)</f>
        <v>0</v>
      </c>
      <c r="BH443" s="143">
        <f>IF(N443="sníž. přenesená",J443,0)</f>
        <v>0</v>
      </c>
      <c r="BI443" s="143">
        <f>IF(N443="nulová",J443,0)</f>
        <v>0</v>
      </c>
      <c r="BJ443" s="16" t="s">
        <v>89</v>
      </c>
      <c r="BK443" s="143">
        <f>ROUND(I443*H443,2)</f>
        <v>0</v>
      </c>
      <c r="BL443" s="16" t="s">
        <v>128</v>
      </c>
      <c r="BM443" s="142" t="s">
        <v>763</v>
      </c>
    </row>
    <row r="444" spans="2:65" s="1" customFormat="1" ht="29.25">
      <c r="B444" s="31"/>
      <c r="D444" s="144" t="s">
        <v>136</v>
      </c>
      <c r="F444" s="145" t="s">
        <v>764</v>
      </c>
      <c r="I444" s="146"/>
      <c r="L444" s="31"/>
      <c r="M444" s="147"/>
      <c r="T444" s="55"/>
      <c r="AT444" s="16" t="s">
        <v>136</v>
      </c>
      <c r="AU444" s="16" t="s">
        <v>91</v>
      </c>
    </row>
    <row r="445" spans="2:65" s="1" customFormat="1" ht="11.25">
      <c r="B445" s="31"/>
      <c r="D445" s="148" t="s">
        <v>137</v>
      </c>
      <c r="F445" s="149" t="s">
        <v>765</v>
      </c>
      <c r="I445" s="146"/>
      <c r="L445" s="31"/>
      <c r="M445" s="147"/>
      <c r="T445" s="55"/>
      <c r="AT445" s="16" t="s">
        <v>137</v>
      </c>
      <c r="AU445" s="16" t="s">
        <v>91</v>
      </c>
    </row>
    <row r="446" spans="2:65" s="12" customFormat="1" ht="11.25">
      <c r="B446" s="152"/>
      <c r="D446" s="144" t="s">
        <v>177</v>
      </c>
      <c r="E446" s="153" t="s">
        <v>1</v>
      </c>
      <c r="F446" s="154" t="s">
        <v>766</v>
      </c>
      <c r="H446" s="155">
        <v>1550.72</v>
      </c>
      <c r="I446" s="156"/>
      <c r="L446" s="152"/>
      <c r="M446" s="157"/>
      <c r="T446" s="158"/>
      <c r="AT446" s="153" t="s">
        <v>177</v>
      </c>
      <c r="AU446" s="153" t="s">
        <v>91</v>
      </c>
      <c r="AV446" s="12" t="s">
        <v>91</v>
      </c>
      <c r="AW446" s="12" t="s">
        <v>36</v>
      </c>
      <c r="AX446" s="12" t="s">
        <v>89</v>
      </c>
      <c r="AY446" s="153" t="s">
        <v>129</v>
      </c>
    </row>
    <row r="447" spans="2:65" s="1" customFormat="1" ht="16.5" customHeight="1">
      <c r="B447" s="31"/>
      <c r="C447" s="130" t="s">
        <v>767</v>
      </c>
      <c r="D447" s="130" t="s">
        <v>130</v>
      </c>
      <c r="E447" s="131" t="s">
        <v>768</v>
      </c>
      <c r="F447" s="132" t="s">
        <v>769</v>
      </c>
      <c r="G447" s="133" t="s">
        <v>223</v>
      </c>
      <c r="H447" s="134">
        <v>1550.72</v>
      </c>
      <c r="I447" s="135"/>
      <c r="J447" s="136">
        <f>ROUND(I447*H447,2)</f>
        <v>0</v>
      </c>
      <c r="K447" s="137"/>
      <c r="L447" s="31"/>
      <c r="M447" s="138" t="s">
        <v>1</v>
      </c>
      <c r="N447" s="139" t="s">
        <v>46</v>
      </c>
      <c r="P447" s="140">
        <f>O447*H447</f>
        <v>0</v>
      </c>
      <c r="Q447" s="140">
        <v>0</v>
      </c>
      <c r="R447" s="140">
        <f>Q447*H447</f>
        <v>0</v>
      </c>
      <c r="S447" s="140">
        <v>0</v>
      </c>
      <c r="T447" s="141">
        <f>S447*H447</f>
        <v>0</v>
      </c>
      <c r="AR447" s="142" t="s">
        <v>128</v>
      </c>
      <c r="AT447" s="142" t="s">
        <v>130</v>
      </c>
      <c r="AU447" s="142" t="s">
        <v>91</v>
      </c>
      <c r="AY447" s="16" t="s">
        <v>129</v>
      </c>
      <c r="BE447" s="143">
        <f>IF(N447="základní",J447,0)</f>
        <v>0</v>
      </c>
      <c r="BF447" s="143">
        <f>IF(N447="snížená",J447,0)</f>
        <v>0</v>
      </c>
      <c r="BG447" s="143">
        <f>IF(N447="zákl. přenesená",J447,0)</f>
        <v>0</v>
      </c>
      <c r="BH447" s="143">
        <f>IF(N447="sníž. přenesená",J447,0)</f>
        <v>0</v>
      </c>
      <c r="BI447" s="143">
        <f>IF(N447="nulová",J447,0)</f>
        <v>0</v>
      </c>
      <c r="BJ447" s="16" t="s">
        <v>89</v>
      </c>
      <c r="BK447" s="143">
        <f>ROUND(I447*H447,2)</f>
        <v>0</v>
      </c>
      <c r="BL447" s="16" t="s">
        <v>128</v>
      </c>
      <c r="BM447" s="142" t="s">
        <v>770</v>
      </c>
    </row>
    <row r="448" spans="2:65" s="1" customFormat="1" ht="19.5">
      <c r="B448" s="31"/>
      <c r="D448" s="144" t="s">
        <v>136</v>
      </c>
      <c r="F448" s="145" t="s">
        <v>771</v>
      </c>
      <c r="I448" s="146"/>
      <c r="L448" s="31"/>
      <c r="M448" s="147"/>
      <c r="T448" s="55"/>
      <c r="AT448" s="16" t="s">
        <v>136</v>
      </c>
      <c r="AU448" s="16" t="s">
        <v>91</v>
      </c>
    </row>
    <row r="449" spans="2:65" s="1" customFormat="1" ht="11.25">
      <c r="B449" s="31"/>
      <c r="D449" s="148" t="s">
        <v>137</v>
      </c>
      <c r="F449" s="149" t="s">
        <v>772</v>
      </c>
      <c r="I449" s="146"/>
      <c r="L449" s="31"/>
      <c r="M449" s="147"/>
      <c r="T449" s="55"/>
      <c r="AT449" s="16" t="s">
        <v>137</v>
      </c>
      <c r="AU449" s="16" t="s">
        <v>91</v>
      </c>
    </row>
    <row r="450" spans="2:65" s="1" customFormat="1" ht="24.2" customHeight="1">
      <c r="B450" s="31"/>
      <c r="C450" s="130" t="s">
        <v>773</v>
      </c>
      <c r="D450" s="130" t="s">
        <v>130</v>
      </c>
      <c r="E450" s="131" t="s">
        <v>774</v>
      </c>
      <c r="F450" s="132" t="s">
        <v>775</v>
      </c>
      <c r="G450" s="133" t="s">
        <v>223</v>
      </c>
      <c r="H450" s="134">
        <v>147318.39999999999</v>
      </c>
      <c r="I450" s="135"/>
      <c r="J450" s="136">
        <f>ROUND(I450*H450,2)</f>
        <v>0</v>
      </c>
      <c r="K450" s="137"/>
      <c r="L450" s="31"/>
      <c r="M450" s="138" t="s">
        <v>1</v>
      </c>
      <c r="N450" s="139" t="s">
        <v>46</v>
      </c>
      <c r="P450" s="140">
        <f>O450*H450</f>
        <v>0</v>
      </c>
      <c r="Q450" s="140">
        <v>0</v>
      </c>
      <c r="R450" s="140">
        <f>Q450*H450</f>
        <v>0</v>
      </c>
      <c r="S450" s="140">
        <v>0</v>
      </c>
      <c r="T450" s="141">
        <f>S450*H450</f>
        <v>0</v>
      </c>
      <c r="AR450" s="142" t="s">
        <v>128</v>
      </c>
      <c r="AT450" s="142" t="s">
        <v>130</v>
      </c>
      <c r="AU450" s="142" t="s">
        <v>91</v>
      </c>
      <c r="AY450" s="16" t="s">
        <v>129</v>
      </c>
      <c r="BE450" s="143">
        <f>IF(N450="základní",J450,0)</f>
        <v>0</v>
      </c>
      <c r="BF450" s="143">
        <f>IF(N450="snížená",J450,0)</f>
        <v>0</v>
      </c>
      <c r="BG450" s="143">
        <f>IF(N450="zákl. přenesená",J450,0)</f>
        <v>0</v>
      </c>
      <c r="BH450" s="143">
        <f>IF(N450="sníž. přenesená",J450,0)</f>
        <v>0</v>
      </c>
      <c r="BI450" s="143">
        <f>IF(N450="nulová",J450,0)</f>
        <v>0</v>
      </c>
      <c r="BJ450" s="16" t="s">
        <v>89</v>
      </c>
      <c r="BK450" s="143">
        <f>ROUND(I450*H450,2)</f>
        <v>0</v>
      </c>
      <c r="BL450" s="16" t="s">
        <v>128</v>
      </c>
      <c r="BM450" s="142" t="s">
        <v>776</v>
      </c>
    </row>
    <row r="451" spans="2:65" s="1" customFormat="1" ht="19.5">
      <c r="B451" s="31"/>
      <c r="D451" s="144" t="s">
        <v>136</v>
      </c>
      <c r="F451" s="145" t="s">
        <v>777</v>
      </c>
      <c r="I451" s="146"/>
      <c r="L451" s="31"/>
      <c r="M451" s="147"/>
      <c r="T451" s="55"/>
      <c r="AT451" s="16" t="s">
        <v>136</v>
      </c>
      <c r="AU451" s="16" t="s">
        <v>91</v>
      </c>
    </row>
    <row r="452" spans="2:65" s="1" customFormat="1" ht="11.25">
      <c r="B452" s="31"/>
      <c r="D452" s="148" t="s">
        <v>137</v>
      </c>
      <c r="F452" s="149" t="s">
        <v>778</v>
      </c>
      <c r="I452" s="146"/>
      <c r="L452" s="31"/>
      <c r="M452" s="147"/>
      <c r="T452" s="55"/>
      <c r="AT452" s="16" t="s">
        <v>137</v>
      </c>
      <c r="AU452" s="16" t="s">
        <v>91</v>
      </c>
    </row>
    <row r="453" spans="2:65" s="12" customFormat="1" ht="11.25">
      <c r="B453" s="152"/>
      <c r="D453" s="144" t="s">
        <v>177</v>
      </c>
      <c r="E453" s="153" t="s">
        <v>1</v>
      </c>
      <c r="F453" s="154" t="s">
        <v>779</v>
      </c>
      <c r="H453" s="155">
        <v>147318.39999999999</v>
      </c>
      <c r="I453" s="156"/>
      <c r="L453" s="152"/>
      <c r="M453" s="157"/>
      <c r="T453" s="158"/>
      <c r="AT453" s="153" t="s">
        <v>177</v>
      </c>
      <c r="AU453" s="153" t="s">
        <v>91</v>
      </c>
      <c r="AV453" s="12" t="s">
        <v>91</v>
      </c>
      <c r="AW453" s="12" t="s">
        <v>36</v>
      </c>
      <c r="AX453" s="12" t="s">
        <v>89</v>
      </c>
      <c r="AY453" s="153" t="s">
        <v>129</v>
      </c>
    </row>
    <row r="454" spans="2:65" s="1" customFormat="1" ht="21.75" customHeight="1">
      <c r="B454" s="31"/>
      <c r="C454" s="130" t="s">
        <v>780</v>
      </c>
      <c r="D454" s="130" t="s">
        <v>130</v>
      </c>
      <c r="E454" s="131" t="s">
        <v>781</v>
      </c>
      <c r="F454" s="132" t="s">
        <v>782</v>
      </c>
      <c r="G454" s="133" t="s">
        <v>223</v>
      </c>
      <c r="H454" s="134">
        <v>1550.72</v>
      </c>
      <c r="I454" s="135"/>
      <c r="J454" s="136">
        <f>ROUND(I454*H454,2)</f>
        <v>0</v>
      </c>
      <c r="K454" s="137"/>
      <c r="L454" s="31"/>
      <c r="M454" s="138" t="s">
        <v>1</v>
      </c>
      <c r="N454" s="139" t="s">
        <v>46</v>
      </c>
      <c r="P454" s="140">
        <f>O454*H454</f>
        <v>0</v>
      </c>
      <c r="Q454" s="140">
        <v>0</v>
      </c>
      <c r="R454" s="140">
        <f>Q454*H454</f>
        <v>0</v>
      </c>
      <c r="S454" s="140">
        <v>0</v>
      </c>
      <c r="T454" s="141">
        <f>S454*H454</f>
        <v>0</v>
      </c>
      <c r="AR454" s="142" t="s">
        <v>128</v>
      </c>
      <c r="AT454" s="142" t="s">
        <v>130</v>
      </c>
      <c r="AU454" s="142" t="s">
        <v>91</v>
      </c>
      <c r="AY454" s="16" t="s">
        <v>129</v>
      </c>
      <c r="BE454" s="143">
        <f>IF(N454="základní",J454,0)</f>
        <v>0</v>
      </c>
      <c r="BF454" s="143">
        <f>IF(N454="snížená",J454,0)</f>
        <v>0</v>
      </c>
      <c r="BG454" s="143">
        <f>IF(N454="zákl. přenesená",J454,0)</f>
        <v>0</v>
      </c>
      <c r="BH454" s="143">
        <f>IF(N454="sníž. přenesená",J454,0)</f>
        <v>0</v>
      </c>
      <c r="BI454" s="143">
        <f>IF(N454="nulová",J454,0)</f>
        <v>0</v>
      </c>
      <c r="BJ454" s="16" t="s">
        <v>89</v>
      </c>
      <c r="BK454" s="143">
        <f>ROUND(I454*H454,2)</f>
        <v>0</v>
      </c>
      <c r="BL454" s="16" t="s">
        <v>128</v>
      </c>
      <c r="BM454" s="142" t="s">
        <v>783</v>
      </c>
    </row>
    <row r="455" spans="2:65" s="1" customFormat="1" ht="19.5">
      <c r="B455" s="31"/>
      <c r="D455" s="144" t="s">
        <v>136</v>
      </c>
      <c r="F455" s="145" t="s">
        <v>784</v>
      </c>
      <c r="I455" s="146"/>
      <c r="L455" s="31"/>
      <c r="M455" s="147"/>
      <c r="T455" s="55"/>
      <c r="AT455" s="16" t="s">
        <v>136</v>
      </c>
      <c r="AU455" s="16" t="s">
        <v>91</v>
      </c>
    </row>
    <row r="456" spans="2:65" s="1" customFormat="1" ht="11.25">
      <c r="B456" s="31"/>
      <c r="D456" s="148" t="s">
        <v>137</v>
      </c>
      <c r="F456" s="149" t="s">
        <v>785</v>
      </c>
      <c r="I456" s="146"/>
      <c r="L456" s="31"/>
      <c r="M456" s="147"/>
      <c r="T456" s="55"/>
      <c r="AT456" s="16" t="s">
        <v>137</v>
      </c>
      <c r="AU456" s="16" t="s">
        <v>91</v>
      </c>
    </row>
    <row r="457" spans="2:65" s="1" customFormat="1" ht="24.2" customHeight="1">
      <c r="B457" s="31"/>
      <c r="C457" s="130" t="s">
        <v>786</v>
      </c>
      <c r="D457" s="130" t="s">
        <v>130</v>
      </c>
      <c r="E457" s="131" t="s">
        <v>787</v>
      </c>
      <c r="F457" s="132" t="s">
        <v>788</v>
      </c>
      <c r="G457" s="133" t="s">
        <v>145</v>
      </c>
      <c r="H457" s="134">
        <v>1</v>
      </c>
      <c r="I457" s="135"/>
      <c r="J457" s="136">
        <f>ROUND(I457*H457,2)</f>
        <v>0</v>
      </c>
      <c r="K457" s="137"/>
      <c r="L457" s="31"/>
      <c r="M457" s="138" t="s">
        <v>1</v>
      </c>
      <c r="N457" s="139" t="s">
        <v>46</v>
      </c>
      <c r="P457" s="140">
        <f>O457*H457</f>
        <v>0</v>
      </c>
      <c r="Q457" s="140">
        <v>0</v>
      </c>
      <c r="R457" s="140">
        <f>Q457*H457</f>
        <v>0</v>
      </c>
      <c r="S457" s="140">
        <v>0</v>
      </c>
      <c r="T457" s="141">
        <f>S457*H457</f>
        <v>0</v>
      </c>
      <c r="AR457" s="142" t="s">
        <v>128</v>
      </c>
      <c r="AT457" s="142" t="s">
        <v>130</v>
      </c>
      <c r="AU457" s="142" t="s">
        <v>91</v>
      </c>
      <c r="AY457" s="16" t="s">
        <v>129</v>
      </c>
      <c r="BE457" s="143">
        <f>IF(N457="základní",J457,0)</f>
        <v>0</v>
      </c>
      <c r="BF457" s="143">
        <f>IF(N457="snížená",J457,0)</f>
        <v>0</v>
      </c>
      <c r="BG457" s="143">
        <f>IF(N457="zákl. přenesená",J457,0)</f>
        <v>0</v>
      </c>
      <c r="BH457" s="143">
        <f>IF(N457="sníž. přenesená",J457,0)</f>
        <v>0</v>
      </c>
      <c r="BI457" s="143">
        <f>IF(N457="nulová",J457,0)</f>
        <v>0</v>
      </c>
      <c r="BJ457" s="16" t="s">
        <v>89</v>
      </c>
      <c r="BK457" s="143">
        <f>ROUND(I457*H457,2)</f>
        <v>0</v>
      </c>
      <c r="BL457" s="16" t="s">
        <v>128</v>
      </c>
      <c r="BM457" s="142" t="s">
        <v>789</v>
      </c>
    </row>
    <row r="458" spans="2:65" s="1" customFormat="1" ht="19.5">
      <c r="B458" s="31"/>
      <c r="D458" s="144" t="s">
        <v>136</v>
      </c>
      <c r="F458" s="145" t="s">
        <v>788</v>
      </c>
      <c r="I458" s="146"/>
      <c r="L458" s="31"/>
      <c r="M458" s="147"/>
      <c r="T458" s="55"/>
      <c r="AT458" s="16" t="s">
        <v>136</v>
      </c>
      <c r="AU458" s="16" t="s">
        <v>91</v>
      </c>
    </row>
    <row r="459" spans="2:65" s="1" customFormat="1" ht="24.2" customHeight="1">
      <c r="B459" s="31"/>
      <c r="C459" s="130" t="s">
        <v>790</v>
      </c>
      <c r="D459" s="130" t="s">
        <v>130</v>
      </c>
      <c r="E459" s="131" t="s">
        <v>791</v>
      </c>
      <c r="F459" s="132" t="s">
        <v>792</v>
      </c>
      <c r="G459" s="133" t="s">
        <v>685</v>
      </c>
      <c r="H459" s="134">
        <v>40</v>
      </c>
      <c r="I459" s="135"/>
      <c r="J459" s="136">
        <f>ROUND(I459*H459,2)</f>
        <v>0</v>
      </c>
      <c r="K459" s="137"/>
      <c r="L459" s="31"/>
      <c r="M459" s="138" t="s">
        <v>1</v>
      </c>
      <c r="N459" s="139" t="s">
        <v>46</v>
      </c>
      <c r="P459" s="140">
        <f>O459*H459</f>
        <v>0</v>
      </c>
      <c r="Q459" s="140">
        <v>1.257E-2</v>
      </c>
      <c r="R459" s="140">
        <f>Q459*H459</f>
        <v>0.50280000000000002</v>
      </c>
      <c r="S459" s="140">
        <v>0</v>
      </c>
      <c r="T459" s="141">
        <f>S459*H459</f>
        <v>0</v>
      </c>
      <c r="AR459" s="142" t="s">
        <v>128</v>
      </c>
      <c r="AT459" s="142" t="s">
        <v>130</v>
      </c>
      <c r="AU459" s="142" t="s">
        <v>91</v>
      </c>
      <c r="AY459" s="16" t="s">
        <v>129</v>
      </c>
      <c r="BE459" s="143">
        <f>IF(N459="základní",J459,0)</f>
        <v>0</v>
      </c>
      <c r="BF459" s="143">
        <f>IF(N459="snížená",J459,0)</f>
        <v>0</v>
      </c>
      <c r="BG459" s="143">
        <f>IF(N459="zákl. přenesená",J459,0)</f>
        <v>0</v>
      </c>
      <c r="BH459" s="143">
        <f>IF(N459="sníž. přenesená",J459,0)</f>
        <v>0</v>
      </c>
      <c r="BI459" s="143">
        <f>IF(N459="nulová",J459,0)</f>
        <v>0</v>
      </c>
      <c r="BJ459" s="16" t="s">
        <v>89</v>
      </c>
      <c r="BK459" s="143">
        <f>ROUND(I459*H459,2)</f>
        <v>0</v>
      </c>
      <c r="BL459" s="16" t="s">
        <v>128</v>
      </c>
      <c r="BM459" s="142" t="s">
        <v>793</v>
      </c>
    </row>
    <row r="460" spans="2:65" s="1" customFormat="1" ht="19.5">
      <c r="B460" s="31"/>
      <c r="D460" s="144" t="s">
        <v>136</v>
      </c>
      <c r="F460" s="145" t="s">
        <v>794</v>
      </c>
      <c r="I460" s="146"/>
      <c r="L460" s="31"/>
      <c r="M460" s="147"/>
      <c r="T460" s="55"/>
      <c r="AT460" s="16" t="s">
        <v>136</v>
      </c>
      <c r="AU460" s="16" t="s">
        <v>91</v>
      </c>
    </row>
    <row r="461" spans="2:65" s="1" customFormat="1" ht="11.25">
      <c r="B461" s="31"/>
      <c r="D461" s="148" t="s">
        <v>137</v>
      </c>
      <c r="F461" s="149" t="s">
        <v>795</v>
      </c>
      <c r="I461" s="146"/>
      <c r="L461" s="31"/>
      <c r="M461" s="147"/>
      <c r="T461" s="55"/>
      <c r="AT461" s="16" t="s">
        <v>137</v>
      </c>
      <c r="AU461" s="16" t="s">
        <v>91</v>
      </c>
    </row>
    <row r="462" spans="2:65" s="1" customFormat="1" ht="37.9" customHeight="1">
      <c r="B462" s="31"/>
      <c r="C462" s="130" t="s">
        <v>796</v>
      </c>
      <c r="D462" s="130" t="s">
        <v>130</v>
      </c>
      <c r="E462" s="131" t="s">
        <v>797</v>
      </c>
      <c r="F462" s="132" t="s">
        <v>798</v>
      </c>
      <c r="G462" s="133" t="s">
        <v>223</v>
      </c>
      <c r="H462" s="134">
        <v>366</v>
      </c>
      <c r="I462" s="135"/>
      <c r="J462" s="136">
        <f>ROUND(I462*H462,2)</f>
        <v>0</v>
      </c>
      <c r="K462" s="137"/>
      <c r="L462" s="31"/>
      <c r="M462" s="138" t="s">
        <v>1</v>
      </c>
      <c r="N462" s="139" t="s">
        <v>46</v>
      </c>
      <c r="P462" s="140">
        <f>O462*H462</f>
        <v>0</v>
      </c>
      <c r="Q462" s="140">
        <v>0</v>
      </c>
      <c r="R462" s="140">
        <f>Q462*H462</f>
        <v>0</v>
      </c>
      <c r="S462" s="140">
        <v>2.8000000000000001E-2</v>
      </c>
      <c r="T462" s="141">
        <f>S462*H462</f>
        <v>10.247999999999999</v>
      </c>
      <c r="AR462" s="142" t="s">
        <v>128</v>
      </c>
      <c r="AT462" s="142" t="s">
        <v>130</v>
      </c>
      <c r="AU462" s="142" t="s">
        <v>91</v>
      </c>
      <c r="AY462" s="16" t="s">
        <v>129</v>
      </c>
      <c r="BE462" s="143">
        <f>IF(N462="základní",J462,0)</f>
        <v>0</v>
      </c>
      <c r="BF462" s="143">
        <f>IF(N462="snížená",J462,0)</f>
        <v>0</v>
      </c>
      <c r="BG462" s="143">
        <f>IF(N462="zákl. přenesená",J462,0)</f>
        <v>0</v>
      </c>
      <c r="BH462" s="143">
        <f>IF(N462="sníž. přenesená",J462,0)</f>
        <v>0</v>
      </c>
      <c r="BI462" s="143">
        <f>IF(N462="nulová",J462,0)</f>
        <v>0</v>
      </c>
      <c r="BJ462" s="16" t="s">
        <v>89</v>
      </c>
      <c r="BK462" s="143">
        <f>ROUND(I462*H462,2)</f>
        <v>0</v>
      </c>
      <c r="BL462" s="16" t="s">
        <v>128</v>
      </c>
      <c r="BM462" s="142" t="s">
        <v>799</v>
      </c>
    </row>
    <row r="463" spans="2:65" s="1" customFormat="1" ht="29.25">
      <c r="B463" s="31"/>
      <c r="D463" s="144" t="s">
        <v>136</v>
      </c>
      <c r="F463" s="145" t="s">
        <v>800</v>
      </c>
      <c r="I463" s="146"/>
      <c r="L463" s="31"/>
      <c r="M463" s="147"/>
      <c r="T463" s="55"/>
      <c r="AT463" s="16" t="s">
        <v>136</v>
      </c>
      <c r="AU463" s="16" t="s">
        <v>91</v>
      </c>
    </row>
    <row r="464" spans="2:65" s="1" customFormat="1" ht="11.25">
      <c r="B464" s="31"/>
      <c r="D464" s="148" t="s">
        <v>137</v>
      </c>
      <c r="F464" s="149" t="s">
        <v>801</v>
      </c>
      <c r="I464" s="146"/>
      <c r="L464" s="31"/>
      <c r="M464" s="147"/>
      <c r="T464" s="55"/>
      <c r="AT464" s="16" t="s">
        <v>137</v>
      </c>
      <c r="AU464" s="16" t="s">
        <v>91</v>
      </c>
    </row>
    <row r="465" spans="2:65" s="12" customFormat="1" ht="11.25">
      <c r="B465" s="152"/>
      <c r="D465" s="144" t="s">
        <v>177</v>
      </c>
      <c r="E465" s="153" t="s">
        <v>1</v>
      </c>
      <c r="F465" s="154" t="s">
        <v>802</v>
      </c>
      <c r="H465" s="155">
        <v>366</v>
      </c>
      <c r="I465" s="156"/>
      <c r="L465" s="152"/>
      <c r="M465" s="157"/>
      <c r="T465" s="158"/>
      <c r="AT465" s="153" t="s">
        <v>177</v>
      </c>
      <c r="AU465" s="153" t="s">
        <v>91</v>
      </c>
      <c r="AV465" s="12" t="s">
        <v>91</v>
      </c>
      <c r="AW465" s="12" t="s">
        <v>36</v>
      </c>
      <c r="AX465" s="12" t="s">
        <v>81</v>
      </c>
      <c r="AY465" s="153" t="s">
        <v>129</v>
      </c>
    </row>
    <row r="466" spans="2:65" s="13" customFormat="1" ht="11.25">
      <c r="B466" s="159"/>
      <c r="D466" s="144" t="s">
        <v>177</v>
      </c>
      <c r="E466" s="160" t="s">
        <v>1</v>
      </c>
      <c r="F466" s="161" t="s">
        <v>178</v>
      </c>
      <c r="H466" s="162">
        <v>366</v>
      </c>
      <c r="I466" s="163"/>
      <c r="L466" s="159"/>
      <c r="M466" s="164"/>
      <c r="T466" s="165"/>
      <c r="AT466" s="160" t="s">
        <v>177</v>
      </c>
      <c r="AU466" s="160" t="s">
        <v>91</v>
      </c>
      <c r="AV466" s="13" t="s">
        <v>153</v>
      </c>
      <c r="AW466" s="13" t="s">
        <v>36</v>
      </c>
      <c r="AX466" s="13" t="s">
        <v>89</v>
      </c>
      <c r="AY466" s="160" t="s">
        <v>129</v>
      </c>
    </row>
    <row r="467" spans="2:65" s="1" customFormat="1" ht="16.5" customHeight="1">
      <c r="B467" s="31"/>
      <c r="C467" s="130" t="s">
        <v>803</v>
      </c>
      <c r="D467" s="130" t="s">
        <v>130</v>
      </c>
      <c r="E467" s="131" t="s">
        <v>804</v>
      </c>
      <c r="F467" s="132" t="s">
        <v>805</v>
      </c>
      <c r="G467" s="133" t="s">
        <v>223</v>
      </c>
      <c r="H467" s="134">
        <v>382</v>
      </c>
      <c r="I467" s="135"/>
      <c r="J467" s="136">
        <f>ROUND(I467*H467,2)</f>
        <v>0</v>
      </c>
      <c r="K467" s="137"/>
      <c r="L467" s="31"/>
      <c r="M467" s="138" t="s">
        <v>1</v>
      </c>
      <c r="N467" s="139" t="s">
        <v>46</v>
      </c>
      <c r="P467" s="140">
        <f>O467*H467</f>
        <v>0</v>
      </c>
      <c r="Q467" s="140">
        <v>0</v>
      </c>
      <c r="R467" s="140">
        <f>Q467*H467</f>
        <v>0</v>
      </c>
      <c r="S467" s="140">
        <v>0</v>
      </c>
      <c r="T467" s="141">
        <f>S467*H467</f>
        <v>0</v>
      </c>
      <c r="AR467" s="142" t="s">
        <v>128</v>
      </c>
      <c r="AT467" s="142" t="s">
        <v>130</v>
      </c>
      <c r="AU467" s="142" t="s">
        <v>91</v>
      </c>
      <c r="AY467" s="16" t="s">
        <v>129</v>
      </c>
      <c r="BE467" s="143">
        <f>IF(N467="základní",J467,0)</f>
        <v>0</v>
      </c>
      <c r="BF467" s="143">
        <f>IF(N467="snížená",J467,0)</f>
        <v>0</v>
      </c>
      <c r="BG467" s="143">
        <f>IF(N467="zákl. přenesená",J467,0)</f>
        <v>0</v>
      </c>
      <c r="BH467" s="143">
        <f>IF(N467="sníž. přenesená",J467,0)</f>
        <v>0</v>
      </c>
      <c r="BI467" s="143">
        <f>IF(N467="nulová",J467,0)</f>
        <v>0</v>
      </c>
      <c r="BJ467" s="16" t="s">
        <v>89</v>
      </c>
      <c r="BK467" s="143">
        <f>ROUND(I467*H467,2)</f>
        <v>0</v>
      </c>
      <c r="BL467" s="16" t="s">
        <v>128</v>
      </c>
      <c r="BM467" s="142" t="s">
        <v>806</v>
      </c>
    </row>
    <row r="468" spans="2:65" s="1" customFormat="1" ht="11.25">
      <c r="B468" s="31"/>
      <c r="D468" s="144" t="s">
        <v>136</v>
      </c>
      <c r="F468" s="145" t="s">
        <v>805</v>
      </c>
      <c r="I468" s="146"/>
      <c r="L468" s="31"/>
      <c r="M468" s="147"/>
      <c r="T468" s="55"/>
      <c r="AT468" s="16" t="s">
        <v>136</v>
      </c>
      <c r="AU468" s="16" t="s">
        <v>91</v>
      </c>
    </row>
    <row r="469" spans="2:65" s="12" customFormat="1" ht="11.25">
      <c r="B469" s="152"/>
      <c r="D469" s="144" t="s">
        <v>177</v>
      </c>
      <c r="E469" s="153" t="s">
        <v>1</v>
      </c>
      <c r="F469" s="154" t="s">
        <v>807</v>
      </c>
      <c r="H469" s="155">
        <v>272</v>
      </c>
      <c r="I469" s="156"/>
      <c r="L469" s="152"/>
      <c r="M469" s="157"/>
      <c r="T469" s="158"/>
      <c r="AT469" s="153" t="s">
        <v>177</v>
      </c>
      <c r="AU469" s="153" t="s">
        <v>91</v>
      </c>
      <c r="AV469" s="12" t="s">
        <v>91</v>
      </c>
      <c r="AW469" s="12" t="s">
        <v>36</v>
      </c>
      <c r="AX469" s="12" t="s">
        <v>81</v>
      </c>
      <c r="AY469" s="153" t="s">
        <v>129</v>
      </c>
    </row>
    <row r="470" spans="2:65" s="12" customFormat="1" ht="11.25">
      <c r="B470" s="152"/>
      <c r="D470" s="144" t="s">
        <v>177</v>
      </c>
      <c r="E470" s="153" t="s">
        <v>1</v>
      </c>
      <c r="F470" s="154" t="s">
        <v>808</v>
      </c>
      <c r="H470" s="155">
        <v>70</v>
      </c>
      <c r="I470" s="156"/>
      <c r="L470" s="152"/>
      <c r="M470" s="157"/>
      <c r="T470" s="158"/>
      <c r="AT470" s="153" t="s">
        <v>177</v>
      </c>
      <c r="AU470" s="153" t="s">
        <v>91</v>
      </c>
      <c r="AV470" s="12" t="s">
        <v>91</v>
      </c>
      <c r="AW470" s="12" t="s">
        <v>36</v>
      </c>
      <c r="AX470" s="12" t="s">
        <v>81</v>
      </c>
      <c r="AY470" s="153" t="s">
        <v>129</v>
      </c>
    </row>
    <row r="471" spans="2:65" s="12" customFormat="1" ht="11.25">
      <c r="B471" s="152"/>
      <c r="D471" s="144" t="s">
        <v>177</v>
      </c>
      <c r="E471" s="153" t="s">
        <v>1</v>
      </c>
      <c r="F471" s="154" t="s">
        <v>455</v>
      </c>
      <c r="H471" s="155">
        <v>40</v>
      </c>
      <c r="I471" s="156"/>
      <c r="L471" s="152"/>
      <c r="M471" s="157"/>
      <c r="T471" s="158"/>
      <c r="AT471" s="153" t="s">
        <v>177</v>
      </c>
      <c r="AU471" s="153" t="s">
        <v>91</v>
      </c>
      <c r="AV471" s="12" t="s">
        <v>91</v>
      </c>
      <c r="AW471" s="12" t="s">
        <v>36</v>
      </c>
      <c r="AX471" s="12" t="s">
        <v>81</v>
      </c>
      <c r="AY471" s="153" t="s">
        <v>129</v>
      </c>
    </row>
    <row r="472" spans="2:65" s="13" customFormat="1" ht="11.25">
      <c r="B472" s="159"/>
      <c r="D472" s="144" t="s">
        <v>177</v>
      </c>
      <c r="E472" s="160" t="s">
        <v>1</v>
      </c>
      <c r="F472" s="161" t="s">
        <v>178</v>
      </c>
      <c r="H472" s="162">
        <v>382</v>
      </c>
      <c r="I472" s="163"/>
      <c r="L472" s="159"/>
      <c r="M472" s="164"/>
      <c r="T472" s="165"/>
      <c r="AT472" s="160" t="s">
        <v>177</v>
      </c>
      <c r="AU472" s="160" t="s">
        <v>91</v>
      </c>
      <c r="AV472" s="13" t="s">
        <v>153</v>
      </c>
      <c r="AW472" s="13" t="s">
        <v>36</v>
      </c>
      <c r="AX472" s="13" t="s">
        <v>89</v>
      </c>
      <c r="AY472" s="160" t="s">
        <v>129</v>
      </c>
    </row>
    <row r="473" spans="2:65" s="1" customFormat="1" ht="16.5" customHeight="1">
      <c r="B473" s="31"/>
      <c r="C473" s="130" t="s">
        <v>809</v>
      </c>
      <c r="D473" s="130" t="s">
        <v>130</v>
      </c>
      <c r="E473" s="131" t="s">
        <v>810</v>
      </c>
      <c r="F473" s="132" t="s">
        <v>811</v>
      </c>
      <c r="G473" s="133" t="s">
        <v>223</v>
      </c>
      <c r="H473" s="134">
        <v>22920</v>
      </c>
      <c r="I473" s="135"/>
      <c r="J473" s="136">
        <f>ROUND(I473*H473,2)</f>
        <v>0</v>
      </c>
      <c r="K473" s="137"/>
      <c r="L473" s="31"/>
      <c r="M473" s="138" t="s">
        <v>1</v>
      </c>
      <c r="N473" s="139" t="s">
        <v>46</v>
      </c>
      <c r="P473" s="140">
        <f>O473*H473</f>
        <v>0</v>
      </c>
      <c r="Q473" s="140">
        <v>0</v>
      </c>
      <c r="R473" s="140">
        <f>Q473*H473</f>
        <v>0</v>
      </c>
      <c r="S473" s="140">
        <v>0</v>
      </c>
      <c r="T473" s="141">
        <f>S473*H473</f>
        <v>0</v>
      </c>
      <c r="AR473" s="142" t="s">
        <v>128</v>
      </c>
      <c r="AT473" s="142" t="s">
        <v>130</v>
      </c>
      <c r="AU473" s="142" t="s">
        <v>91</v>
      </c>
      <c r="AY473" s="16" t="s">
        <v>129</v>
      </c>
      <c r="BE473" s="143">
        <f>IF(N473="základní",J473,0)</f>
        <v>0</v>
      </c>
      <c r="BF473" s="143">
        <f>IF(N473="snížená",J473,0)</f>
        <v>0</v>
      </c>
      <c r="BG473" s="143">
        <f>IF(N473="zákl. přenesená",J473,0)</f>
        <v>0</v>
      </c>
      <c r="BH473" s="143">
        <f>IF(N473="sníž. přenesená",J473,0)</f>
        <v>0</v>
      </c>
      <c r="BI473" s="143">
        <f>IF(N473="nulová",J473,0)</f>
        <v>0</v>
      </c>
      <c r="BJ473" s="16" t="s">
        <v>89</v>
      </c>
      <c r="BK473" s="143">
        <f>ROUND(I473*H473,2)</f>
        <v>0</v>
      </c>
      <c r="BL473" s="16" t="s">
        <v>128</v>
      </c>
      <c r="BM473" s="142" t="s">
        <v>812</v>
      </c>
    </row>
    <row r="474" spans="2:65" s="1" customFormat="1" ht="11.25">
      <c r="B474" s="31"/>
      <c r="D474" s="144" t="s">
        <v>136</v>
      </c>
      <c r="F474" s="145" t="s">
        <v>811</v>
      </c>
      <c r="I474" s="146"/>
      <c r="L474" s="31"/>
      <c r="M474" s="147"/>
      <c r="T474" s="55"/>
      <c r="AT474" s="16" t="s">
        <v>136</v>
      </c>
      <c r="AU474" s="16" t="s">
        <v>91</v>
      </c>
    </row>
    <row r="475" spans="2:65" s="12" customFormat="1" ht="11.25">
      <c r="B475" s="152"/>
      <c r="D475" s="144" t="s">
        <v>177</v>
      </c>
      <c r="E475" s="153" t="s">
        <v>1</v>
      </c>
      <c r="F475" s="154" t="s">
        <v>813</v>
      </c>
      <c r="H475" s="155">
        <v>22920</v>
      </c>
      <c r="I475" s="156"/>
      <c r="L475" s="152"/>
      <c r="M475" s="157"/>
      <c r="T475" s="158"/>
      <c r="AT475" s="153" t="s">
        <v>177</v>
      </c>
      <c r="AU475" s="153" t="s">
        <v>91</v>
      </c>
      <c r="AV475" s="12" t="s">
        <v>91</v>
      </c>
      <c r="AW475" s="12" t="s">
        <v>36</v>
      </c>
      <c r="AX475" s="12" t="s">
        <v>89</v>
      </c>
      <c r="AY475" s="153" t="s">
        <v>129</v>
      </c>
    </row>
    <row r="476" spans="2:65" s="1" customFormat="1" ht="16.5" customHeight="1">
      <c r="B476" s="31"/>
      <c r="C476" s="130" t="s">
        <v>814</v>
      </c>
      <c r="D476" s="130" t="s">
        <v>130</v>
      </c>
      <c r="E476" s="131" t="s">
        <v>815</v>
      </c>
      <c r="F476" s="132" t="s">
        <v>816</v>
      </c>
      <c r="G476" s="133" t="s">
        <v>223</v>
      </c>
      <c r="H476" s="134">
        <v>382</v>
      </c>
      <c r="I476" s="135"/>
      <c r="J476" s="136">
        <f>ROUND(I476*H476,2)</f>
        <v>0</v>
      </c>
      <c r="K476" s="137"/>
      <c r="L476" s="31"/>
      <c r="M476" s="138" t="s">
        <v>1</v>
      </c>
      <c r="N476" s="139" t="s">
        <v>46</v>
      </c>
      <c r="P476" s="140">
        <f>O476*H476</f>
        <v>0</v>
      </c>
      <c r="Q476" s="140">
        <v>0</v>
      </c>
      <c r="R476" s="140">
        <f>Q476*H476</f>
        <v>0</v>
      </c>
      <c r="S476" s="140">
        <v>0</v>
      </c>
      <c r="T476" s="141">
        <f>S476*H476</f>
        <v>0</v>
      </c>
      <c r="AR476" s="142" t="s">
        <v>128</v>
      </c>
      <c r="AT476" s="142" t="s">
        <v>130</v>
      </c>
      <c r="AU476" s="142" t="s">
        <v>91</v>
      </c>
      <c r="AY476" s="16" t="s">
        <v>129</v>
      </c>
      <c r="BE476" s="143">
        <f>IF(N476="základní",J476,0)</f>
        <v>0</v>
      </c>
      <c r="BF476" s="143">
        <f>IF(N476="snížená",J476,0)</f>
        <v>0</v>
      </c>
      <c r="BG476" s="143">
        <f>IF(N476="zákl. přenesená",J476,0)</f>
        <v>0</v>
      </c>
      <c r="BH476" s="143">
        <f>IF(N476="sníž. přenesená",J476,0)</f>
        <v>0</v>
      </c>
      <c r="BI476" s="143">
        <f>IF(N476="nulová",J476,0)</f>
        <v>0</v>
      </c>
      <c r="BJ476" s="16" t="s">
        <v>89</v>
      </c>
      <c r="BK476" s="143">
        <f>ROUND(I476*H476,2)</f>
        <v>0</v>
      </c>
      <c r="BL476" s="16" t="s">
        <v>128</v>
      </c>
      <c r="BM476" s="142" t="s">
        <v>817</v>
      </c>
    </row>
    <row r="477" spans="2:65" s="1" customFormat="1" ht="11.25">
      <c r="B477" s="31"/>
      <c r="D477" s="144" t="s">
        <v>136</v>
      </c>
      <c r="F477" s="145" t="s">
        <v>816</v>
      </c>
      <c r="I477" s="146"/>
      <c r="L477" s="31"/>
      <c r="M477" s="147"/>
      <c r="T477" s="55"/>
      <c r="AT477" s="16" t="s">
        <v>136</v>
      </c>
      <c r="AU477" s="16" t="s">
        <v>91</v>
      </c>
    </row>
    <row r="478" spans="2:65" s="1" customFormat="1" ht="16.5" customHeight="1">
      <c r="B478" s="31"/>
      <c r="C478" s="130" t="s">
        <v>818</v>
      </c>
      <c r="D478" s="130" t="s">
        <v>130</v>
      </c>
      <c r="E478" s="131" t="s">
        <v>819</v>
      </c>
      <c r="F478" s="132" t="s">
        <v>820</v>
      </c>
      <c r="G478" s="133" t="s">
        <v>133</v>
      </c>
      <c r="H478" s="134">
        <v>60</v>
      </c>
      <c r="I478" s="135"/>
      <c r="J478" s="136">
        <f>ROUND(I478*H478,2)</f>
        <v>0</v>
      </c>
      <c r="K478" s="137"/>
      <c r="L478" s="31"/>
      <c r="M478" s="138" t="s">
        <v>1</v>
      </c>
      <c r="N478" s="139" t="s">
        <v>46</v>
      </c>
      <c r="P478" s="140">
        <f>O478*H478</f>
        <v>0</v>
      </c>
      <c r="Q478" s="140">
        <v>0</v>
      </c>
      <c r="R478" s="140">
        <f>Q478*H478</f>
        <v>0</v>
      </c>
      <c r="S478" s="140">
        <v>0</v>
      </c>
      <c r="T478" s="141">
        <f>S478*H478</f>
        <v>0</v>
      </c>
      <c r="AR478" s="142" t="s">
        <v>128</v>
      </c>
      <c r="AT478" s="142" t="s">
        <v>130</v>
      </c>
      <c r="AU478" s="142" t="s">
        <v>91</v>
      </c>
      <c r="AY478" s="16" t="s">
        <v>129</v>
      </c>
      <c r="BE478" s="143">
        <f>IF(N478="základní",J478,0)</f>
        <v>0</v>
      </c>
      <c r="BF478" s="143">
        <f>IF(N478="snížená",J478,0)</f>
        <v>0</v>
      </c>
      <c r="BG478" s="143">
        <f>IF(N478="zákl. přenesená",J478,0)</f>
        <v>0</v>
      </c>
      <c r="BH478" s="143">
        <f>IF(N478="sníž. přenesená",J478,0)</f>
        <v>0</v>
      </c>
      <c r="BI478" s="143">
        <f>IF(N478="nulová",J478,0)</f>
        <v>0</v>
      </c>
      <c r="BJ478" s="16" t="s">
        <v>89</v>
      </c>
      <c r="BK478" s="143">
        <f>ROUND(I478*H478,2)</f>
        <v>0</v>
      </c>
      <c r="BL478" s="16" t="s">
        <v>128</v>
      </c>
      <c r="BM478" s="142" t="s">
        <v>821</v>
      </c>
    </row>
    <row r="479" spans="2:65" s="1" customFormat="1" ht="11.25">
      <c r="B479" s="31"/>
      <c r="D479" s="144" t="s">
        <v>136</v>
      </c>
      <c r="F479" s="145" t="s">
        <v>820</v>
      </c>
      <c r="I479" s="146"/>
      <c r="L479" s="31"/>
      <c r="M479" s="147"/>
      <c r="T479" s="55"/>
      <c r="AT479" s="16" t="s">
        <v>136</v>
      </c>
      <c r="AU479" s="16" t="s">
        <v>91</v>
      </c>
    </row>
    <row r="480" spans="2:65" s="1" customFormat="1" ht="24.2" customHeight="1">
      <c r="B480" s="31"/>
      <c r="C480" s="130" t="s">
        <v>822</v>
      </c>
      <c r="D480" s="130" t="s">
        <v>130</v>
      </c>
      <c r="E480" s="131" t="s">
        <v>823</v>
      </c>
      <c r="F480" s="132" t="s">
        <v>824</v>
      </c>
      <c r="G480" s="133" t="s">
        <v>145</v>
      </c>
      <c r="H480" s="134">
        <v>1</v>
      </c>
      <c r="I480" s="135"/>
      <c r="J480" s="136">
        <f>ROUND(I480*H480,2)</f>
        <v>0</v>
      </c>
      <c r="K480" s="137"/>
      <c r="L480" s="31"/>
      <c r="M480" s="138" t="s">
        <v>1</v>
      </c>
      <c r="N480" s="139" t="s">
        <v>46</v>
      </c>
      <c r="P480" s="140">
        <f>O480*H480</f>
        <v>0</v>
      </c>
      <c r="Q480" s="140">
        <v>0</v>
      </c>
      <c r="R480" s="140">
        <f>Q480*H480</f>
        <v>0</v>
      </c>
      <c r="S480" s="140">
        <v>0</v>
      </c>
      <c r="T480" s="141">
        <f>S480*H480</f>
        <v>0</v>
      </c>
      <c r="AR480" s="142" t="s">
        <v>128</v>
      </c>
      <c r="AT480" s="142" t="s">
        <v>130</v>
      </c>
      <c r="AU480" s="142" t="s">
        <v>91</v>
      </c>
      <c r="AY480" s="16" t="s">
        <v>129</v>
      </c>
      <c r="BE480" s="143">
        <f>IF(N480="základní",J480,0)</f>
        <v>0</v>
      </c>
      <c r="BF480" s="143">
        <f>IF(N480="snížená",J480,0)</f>
        <v>0</v>
      </c>
      <c r="BG480" s="143">
        <f>IF(N480="zákl. přenesená",J480,0)</f>
        <v>0</v>
      </c>
      <c r="BH480" s="143">
        <f>IF(N480="sníž. přenesená",J480,0)</f>
        <v>0</v>
      </c>
      <c r="BI480" s="143">
        <f>IF(N480="nulová",J480,0)</f>
        <v>0</v>
      </c>
      <c r="BJ480" s="16" t="s">
        <v>89</v>
      </c>
      <c r="BK480" s="143">
        <f>ROUND(I480*H480,2)</f>
        <v>0</v>
      </c>
      <c r="BL480" s="16" t="s">
        <v>128</v>
      </c>
      <c r="BM480" s="142" t="s">
        <v>825</v>
      </c>
    </row>
    <row r="481" spans="2:65" s="1" customFormat="1" ht="19.5">
      <c r="B481" s="31"/>
      <c r="D481" s="144" t="s">
        <v>136</v>
      </c>
      <c r="F481" s="145" t="s">
        <v>824</v>
      </c>
      <c r="I481" s="146"/>
      <c r="L481" s="31"/>
      <c r="M481" s="147"/>
      <c r="T481" s="55"/>
      <c r="AT481" s="16" t="s">
        <v>136</v>
      </c>
      <c r="AU481" s="16" t="s">
        <v>91</v>
      </c>
    </row>
    <row r="482" spans="2:65" s="1" customFormat="1" ht="37.9" customHeight="1">
      <c r="B482" s="31"/>
      <c r="C482" s="130" t="s">
        <v>826</v>
      </c>
      <c r="D482" s="130" t="s">
        <v>130</v>
      </c>
      <c r="E482" s="131" t="s">
        <v>827</v>
      </c>
      <c r="F482" s="132" t="s">
        <v>828</v>
      </c>
      <c r="G482" s="133" t="s">
        <v>145</v>
      </c>
      <c r="H482" s="134">
        <v>1</v>
      </c>
      <c r="I482" s="135"/>
      <c r="J482" s="136">
        <f>ROUND(I482*H482,2)</f>
        <v>0</v>
      </c>
      <c r="K482" s="137"/>
      <c r="L482" s="31"/>
      <c r="M482" s="138" t="s">
        <v>1</v>
      </c>
      <c r="N482" s="139" t="s">
        <v>46</v>
      </c>
      <c r="P482" s="140">
        <f>O482*H482</f>
        <v>0</v>
      </c>
      <c r="Q482" s="140">
        <v>0</v>
      </c>
      <c r="R482" s="140">
        <f>Q482*H482</f>
        <v>0</v>
      </c>
      <c r="S482" s="140">
        <v>0</v>
      </c>
      <c r="T482" s="141">
        <f>S482*H482</f>
        <v>0</v>
      </c>
      <c r="AR482" s="142" t="s">
        <v>128</v>
      </c>
      <c r="AT482" s="142" t="s">
        <v>130</v>
      </c>
      <c r="AU482" s="142" t="s">
        <v>91</v>
      </c>
      <c r="AY482" s="16" t="s">
        <v>129</v>
      </c>
      <c r="BE482" s="143">
        <f>IF(N482="základní",J482,0)</f>
        <v>0</v>
      </c>
      <c r="BF482" s="143">
        <f>IF(N482="snížená",J482,0)</f>
        <v>0</v>
      </c>
      <c r="BG482" s="143">
        <f>IF(N482="zákl. přenesená",J482,0)</f>
        <v>0</v>
      </c>
      <c r="BH482" s="143">
        <f>IF(N482="sníž. přenesená",J482,0)</f>
        <v>0</v>
      </c>
      <c r="BI482" s="143">
        <f>IF(N482="nulová",J482,0)</f>
        <v>0</v>
      </c>
      <c r="BJ482" s="16" t="s">
        <v>89</v>
      </c>
      <c r="BK482" s="143">
        <f>ROUND(I482*H482,2)</f>
        <v>0</v>
      </c>
      <c r="BL482" s="16" t="s">
        <v>128</v>
      </c>
      <c r="BM482" s="142" t="s">
        <v>829</v>
      </c>
    </row>
    <row r="483" spans="2:65" s="1" customFormat="1" ht="19.5">
      <c r="B483" s="31"/>
      <c r="D483" s="144" t="s">
        <v>136</v>
      </c>
      <c r="F483" s="145" t="s">
        <v>828</v>
      </c>
      <c r="I483" s="146"/>
      <c r="L483" s="31"/>
      <c r="M483" s="147"/>
      <c r="T483" s="55"/>
      <c r="AT483" s="16" t="s">
        <v>136</v>
      </c>
      <c r="AU483" s="16" t="s">
        <v>91</v>
      </c>
    </row>
    <row r="484" spans="2:65" s="11" customFormat="1" ht="22.9" customHeight="1">
      <c r="B484" s="120"/>
      <c r="D484" s="121" t="s">
        <v>80</v>
      </c>
      <c r="E484" s="150" t="s">
        <v>830</v>
      </c>
      <c r="F484" s="150" t="s">
        <v>831</v>
      </c>
      <c r="I484" s="123"/>
      <c r="J484" s="151">
        <f>BK484</f>
        <v>0</v>
      </c>
      <c r="L484" s="120"/>
      <c r="M484" s="125"/>
      <c r="P484" s="126">
        <f>SUM(P485:P516)</f>
        <v>0</v>
      </c>
      <c r="R484" s="126">
        <f>SUM(R485:R516)</f>
        <v>0</v>
      </c>
      <c r="T484" s="127">
        <f>SUM(T485:T516)</f>
        <v>0</v>
      </c>
      <c r="AR484" s="121" t="s">
        <v>89</v>
      </c>
      <c r="AT484" s="128" t="s">
        <v>80</v>
      </c>
      <c r="AU484" s="128" t="s">
        <v>89</v>
      </c>
      <c r="AY484" s="121" t="s">
        <v>129</v>
      </c>
      <c r="BK484" s="129">
        <f>SUM(BK485:BK516)</f>
        <v>0</v>
      </c>
    </row>
    <row r="485" spans="2:65" s="1" customFormat="1" ht="33" customHeight="1">
      <c r="B485" s="31"/>
      <c r="C485" s="130" t="s">
        <v>832</v>
      </c>
      <c r="D485" s="130" t="s">
        <v>130</v>
      </c>
      <c r="E485" s="131" t="s">
        <v>833</v>
      </c>
      <c r="F485" s="132" t="s">
        <v>834</v>
      </c>
      <c r="G485" s="133" t="s">
        <v>272</v>
      </c>
      <c r="H485" s="134">
        <v>52.393999999999998</v>
      </c>
      <c r="I485" s="135"/>
      <c r="J485" s="136">
        <f>ROUND(I485*H485,2)</f>
        <v>0</v>
      </c>
      <c r="K485" s="137"/>
      <c r="L485" s="31"/>
      <c r="M485" s="138" t="s">
        <v>1</v>
      </c>
      <c r="N485" s="139" t="s">
        <v>46</v>
      </c>
      <c r="P485" s="140">
        <f>O485*H485</f>
        <v>0</v>
      </c>
      <c r="Q485" s="140">
        <v>0</v>
      </c>
      <c r="R485" s="140">
        <f>Q485*H485</f>
        <v>0</v>
      </c>
      <c r="S485" s="140">
        <v>0</v>
      </c>
      <c r="T485" s="141">
        <f>S485*H485</f>
        <v>0</v>
      </c>
      <c r="AR485" s="142" t="s">
        <v>128</v>
      </c>
      <c r="AT485" s="142" t="s">
        <v>130</v>
      </c>
      <c r="AU485" s="142" t="s">
        <v>91</v>
      </c>
      <c r="AY485" s="16" t="s">
        <v>129</v>
      </c>
      <c r="BE485" s="143">
        <f>IF(N485="základní",J485,0)</f>
        <v>0</v>
      </c>
      <c r="BF485" s="143">
        <f>IF(N485="snížená",J485,0)</f>
        <v>0</v>
      </c>
      <c r="BG485" s="143">
        <f>IF(N485="zákl. přenesená",J485,0)</f>
        <v>0</v>
      </c>
      <c r="BH485" s="143">
        <f>IF(N485="sníž. přenesená",J485,0)</f>
        <v>0</v>
      </c>
      <c r="BI485" s="143">
        <f>IF(N485="nulová",J485,0)</f>
        <v>0</v>
      </c>
      <c r="BJ485" s="16" t="s">
        <v>89</v>
      </c>
      <c r="BK485" s="143">
        <f>ROUND(I485*H485,2)</f>
        <v>0</v>
      </c>
      <c r="BL485" s="16" t="s">
        <v>128</v>
      </c>
      <c r="BM485" s="142" t="s">
        <v>835</v>
      </c>
    </row>
    <row r="486" spans="2:65" s="1" customFormat="1" ht="29.25">
      <c r="B486" s="31"/>
      <c r="D486" s="144" t="s">
        <v>136</v>
      </c>
      <c r="F486" s="145" t="s">
        <v>836</v>
      </c>
      <c r="I486" s="146"/>
      <c r="L486" s="31"/>
      <c r="M486" s="147"/>
      <c r="T486" s="55"/>
      <c r="AT486" s="16" t="s">
        <v>136</v>
      </c>
      <c r="AU486" s="16" t="s">
        <v>91</v>
      </c>
    </row>
    <row r="487" spans="2:65" s="1" customFormat="1" ht="11.25">
      <c r="B487" s="31"/>
      <c r="D487" s="148" t="s">
        <v>137</v>
      </c>
      <c r="F487" s="149" t="s">
        <v>837</v>
      </c>
      <c r="I487" s="146"/>
      <c r="L487" s="31"/>
      <c r="M487" s="147"/>
      <c r="T487" s="55"/>
      <c r="AT487" s="16" t="s">
        <v>137</v>
      </c>
      <c r="AU487" s="16" t="s">
        <v>91</v>
      </c>
    </row>
    <row r="488" spans="2:65" s="12" customFormat="1" ht="11.25">
      <c r="B488" s="152"/>
      <c r="D488" s="144" t="s">
        <v>177</v>
      </c>
      <c r="E488" s="153" t="s">
        <v>1</v>
      </c>
      <c r="F488" s="154" t="s">
        <v>838</v>
      </c>
      <c r="H488" s="155">
        <v>52.393999999999998</v>
      </c>
      <c r="I488" s="156"/>
      <c r="L488" s="152"/>
      <c r="M488" s="157"/>
      <c r="T488" s="158"/>
      <c r="AT488" s="153" t="s">
        <v>177</v>
      </c>
      <c r="AU488" s="153" t="s">
        <v>91</v>
      </c>
      <c r="AV488" s="12" t="s">
        <v>91</v>
      </c>
      <c r="AW488" s="12" t="s">
        <v>36</v>
      </c>
      <c r="AX488" s="12" t="s">
        <v>81</v>
      </c>
      <c r="AY488" s="153" t="s">
        <v>129</v>
      </c>
    </row>
    <row r="489" spans="2:65" s="13" customFormat="1" ht="11.25">
      <c r="B489" s="159"/>
      <c r="D489" s="144" t="s">
        <v>177</v>
      </c>
      <c r="E489" s="160" t="s">
        <v>1</v>
      </c>
      <c r="F489" s="161" t="s">
        <v>178</v>
      </c>
      <c r="H489" s="162">
        <v>52.393999999999998</v>
      </c>
      <c r="I489" s="163"/>
      <c r="L489" s="159"/>
      <c r="M489" s="164"/>
      <c r="T489" s="165"/>
      <c r="AT489" s="160" t="s">
        <v>177</v>
      </c>
      <c r="AU489" s="160" t="s">
        <v>91</v>
      </c>
      <c r="AV489" s="13" t="s">
        <v>153</v>
      </c>
      <c r="AW489" s="13" t="s">
        <v>36</v>
      </c>
      <c r="AX489" s="13" t="s">
        <v>89</v>
      </c>
      <c r="AY489" s="160" t="s">
        <v>129</v>
      </c>
    </row>
    <row r="490" spans="2:65" s="1" customFormat="1" ht="24.2" customHeight="1">
      <c r="B490" s="31"/>
      <c r="C490" s="130" t="s">
        <v>839</v>
      </c>
      <c r="D490" s="130" t="s">
        <v>130</v>
      </c>
      <c r="E490" s="131" t="s">
        <v>840</v>
      </c>
      <c r="F490" s="132" t="s">
        <v>841</v>
      </c>
      <c r="G490" s="133" t="s">
        <v>272</v>
      </c>
      <c r="H490" s="134">
        <v>52.393999999999998</v>
      </c>
      <c r="I490" s="135"/>
      <c r="J490" s="136">
        <f>ROUND(I490*H490,2)</f>
        <v>0</v>
      </c>
      <c r="K490" s="137"/>
      <c r="L490" s="31"/>
      <c r="M490" s="138" t="s">
        <v>1</v>
      </c>
      <c r="N490" s="139" t="s">
        <v>46</v>
      </c>
      <c r="P490" s="140">
        <f>O490*H490</f>
        <v>0</v>
      </c>
      <c r="Q490" s="140">
        <v>0</v>
      </c>
      <c r="R490" s="140">
        <f>Q490*H490</f>
        <v>0</v>
      </c>
      <c r="S490" s="140">
        <v>0</v>
      </c>
      <c r="T490" s="141">
        <f>S490*H490</f>
        <v>0</v>
      </c>
      <c r="AR490" s="142" t="s">
        <v>128</v>
      </c>
      <c r="AT490" s="142" t="s">
        <v>130</v>
      </c>
      <c r="AU490" s="142" t="s">
        <v>91</v>
      </c>
      <c r="AY490" s="16" t="s">
        <v>129</v>
      </c>
      <c r="BE490" s="143">
        <f>IF(N490="základní",J490,0)</f>
        <v>0</v>
      </c>
      <c r="BF490" s="143">
        <f>IF(N490="snížená",J490,0)</f>
        <v>0</v>
      </c>
      <c r="BG490" s="143">
        <f>IF(N490="zákl. přenesená",J490,0)</f>
        <v>0</v>
      </c>
      <c r="BH490" s="143">
        <f>IF(N490="sníž. přenesená",J490,0)</f>
        <v>0</v>
      </c>
      <c r="BI490" s="143">
        <f>IF(N490="nulová",J490,0)</f>
        <v>0</v>
      </c>
      <c r="BJ490" s="16" t="s">
        <v>89</v>
      </c>
      <c r="BK490" s="143">
        <f>ROUND(I490*H490,2)</f>
        <v>0</v>
      </c>
      <c r="BL490" s="16" t="s">
        <v>128</v>
      </c>
      <c r="BM490" s="142" t="s">
        <v>842</v>
      </c>
    </row>
    <row r="491" spans="2:65" s="1" customFormat="1" ht="19.5">
      <c r="B491" s="31"/>
      <c r="D491" s="144" t="s">
        <v>136</v>
      </c>
      <c r="F491" s="145" t="s">
        <v>843</v>
      </c>
      <c r="I491" s="146"/>
      <c r="L491" s="31"/>
      <c r="M491" s="147"/>
      <c r="T491" s="55"/>
      <c r="AT491" s="16" t="s">
        <v>136</v>
      </c>
      <c r="AU491" s="16" t="s">
        <v>91</v>
      </c>
    </row>
    <row r="492" spans="2:65" s="1" customFormat="1" ht="11.25">
      <c r="B492" s="31"/>
      <c r="D492" s="148" t="s">
        <v>137</v>
      </c>
      <c r="F492" s="149" t="s">
        <v>844</v>
      </c>
      <c r="I492" s="146"/>
      <c r="L492" s="31"/>
      <c r="M492" s="147"/>
      <c r="T492" s="55"/>
      <c r="AT492" s="16" t="s">
        <v>137</v>
      </c>
      <c r="AU492" s="16" t="s">
        <v>91</v>
      </c>
    </row>
    <row r="493" spans="2:65" s="1" customFormat="1" ht="24.2" customHeight="1">
      <c r="B493" s="31"/>
      <c r="C493" s="130" t="s">
        <v>845</v>
      </c>
      <c r="D493" s="130" t="s">
        <v>130</v>
      </c>
      <c r="E493" s="131" t="s">
        <v>846</v>
      </c>
      <c r="F493" s="132" t="s">
        <v>847</v>
      </c>
      <c r="G493" s="133" t="s">
        <v>272</v>
      </c>
      <c r="H493" s="134">
        <v>1047.8800000000001</v>
      </c>
      <c r="I493" s="135"/>
      <c r="J493" s="136">
        <f>ROUND(I493*H493,2)</f>
        <v>0</v>
      </c>
      <c r="K493" s="137"/>
      <c r="L493" s="31"/>
      <c r="M493" s="138" t="s">
        <v>1</v>
      </c>
      <c r="N493" s="139" t="s">
        <v>46</v>
      </c>
      <c r="P493" s="140">
        <f>O493*H493</f>
        <v>0</v>
      </c>
      <c r="Q493" s="140">
        <v>0</v>
      </c>
      <c r="R493" s="140">
        <f>Q493*H493</f>
        <v>0</v>
      </c>
      <c r="S493" s="140">
        <v>0</v>
      </c>
      <c r="T493" s="141">
        <f>S493*H493</f>
        <v>0</v>
      </c>
      <c r="AR493" s="142" t="s">
        <v>128</v>
      </c>
      <c r="AT493" s="142" t="s">
        <v>130</v>
      </c>
      <c r="AU493" s="142" t="s">
        <v>91</v>
      </c>
      <c r="AY493" s="16" t="s">
        <v>129</v>
      </c>
      <c r="BE493" s="143">
        <f>IF(N493="základní",J493,0)</f>
        <v>0</v>
      </c>
      <c r="BF493" s="143">
        <f>IF(N493="snížená",J493,0)</f>
        <v>0</v>
      </c>
      <c r="BG493" s="143">
        <f>IF(N493="zákl. přenesená",J493,0)</f>
        <v>0</v>
      </c>
      <c r="BH493" s="143">
        <f>IF(N493="sníž. přenesená",J493,0)</f>
        <v>0</v>
      </c>
      <c r="BI493" s="143">
        <f>IF(N493="nulová",J493,0)</f>
        <v>0</v>
      </c>
      <c r="BJ493" s="16" t="s">
        <v>89</v>
      </c>
      <c r="BK493" s="143">
        <f>ROUND(I493*H493,2)</f>
        <v>0</v>
      </c>
      <c r="BL493" s="16" t="s">
        <v>128</v>
      </c>
      <c r="BM493" s="142" t="s">
        <v>848</v>
      </c>
    </row>
    <row r="494" spans="2:65" s="1" customFormat="1" ht="29.25">
      <c r="B494" s="31"/>
      <c r="D494" s="144" t="s">
        <v>136</v>
      </c>
      <c r="F494" s="145" t="s">
        <v>849</v>
      </c>
      <c r="I494" s="146"/>
      <c r="L494" s="31"/>
      <c r="M494" s="147"/>
      <c r="T494" s="55"/>
      <c r="AT494" s="16" t="s">
        <v>136</v>
      </c>
      <c r="AU494" s="16" t="s">
        <v>91</v>
      </c>
    </row>
    <row r="495" spans="2:65" s="1" customFormat="1" ht="11.25">
      <c r="B495" s="31"/>
      <c r="D495" s="148" t="s">
        <v>137</v>
      </c>
      <c r="F495" s="149" t="s">
        <v>850</v>
      </c>
      <c r="I495" s="146"/>
      <c r="L495" s="31"/>
      <c r="M495" s="147"/>
      <c r="T495" s="55"/>
      <c r="AT495" s="16" t="s">
        <v>137</v>
      </c>
      <c r="AU495" s="16" t="s">
        <v>91</v>
      </c>
    </row>
    <row r="496" spans="2:65" s="12" customFormat="1" ht="11.25">
      <c r="B496" s="152"/>
      <c r="D496" s="144" t="s">
        <v>177</v>
      </c>
      <c r="E496" s="153" t="s">
        <v>1</v>
      </c>
      <c r="F496" s="154" t="s">
        <v>851</v>
      </c>
      <c r="H496" s="155">
        <v>1047.8800000000001</v>
      </c>
      <c r="I496" s="156"/>
      <c r="L496" s="152"/>
      <c r="M496" s="157"/>
      <c r="T496" s="158"/>
      <c r="AT496" s="153" t="s">
        <v>177</v>
      </c>
      <c r="AU496" s="153" t="s">
        <v>91</v>
      </c>
      <c r="AV496" s="12" t="s">
        <v>91</v>
      </c>
      <c r="AW496" s="12" t="s">
        <v>36</v>
      </c>
      <c r="AX496" s="12" t="s">
        <v>81</v>
      </c>
      <c r="AY496" s="153" t="s">
        <v>129</v>
      </c>
    </row>
    <row r="497" spans="2:65" s="13" customFormat="1" ht="11.25">
      <c r="B497" s="159"/>
      <c r="D497" s="144" t="s">
        <v>177</v>
      </c>
      <c r="E497" s="160" t="s">
        <v>1</v>
      </c>
      <c r="F497" s="161" t="s">
        <v>178</v>
      </c>
      <c r="H497" s="162">
        <v>1047.8800000000001</v>
      </c>
      <c r="I497" s="163"/>
      <c r="L497" s="159"/>
      <c r="M497" s="164"/>
      <c r="T497" s="165"/>
      <c r="AT497" s="160" t="s">
        <v>177</v>
      </c>
      <c r="AU497" s="160" t="s">
        <v>91</v>
      </c>
      <c r="AV497" s="13" t="s">
        <v>153</v>
      </c>
      <c r="AW497" s="13" t="s">
        <v>36</v>
      </c>
      <c r="AX497" s="13" t="s">
        <v>89</v>
      </c>
      <c r="AY497" s="160" t="s">
        <v>129</v>
      </c>
    </row>
    <row r="498" spans="2:65" s="1" customFormat="1" ht="33" customHeight="1">
      <c r="B498" s="31"/>
      <c r="C498" s="130" t="s">
        <v>852</v>
      </c>
      <c r="D498" s="130" t="s">
        <v>130</v>
      </c>
      <c r="E498" s="131" t="s">
        <v>853</v>
      </c>
      <c r="F498" s="132" t="s">
        <v>854</v>
      </c>
      <c r="G498" s="133" t="s">
        <v>272</v>
      </c>
      <c r="H498" s="134">
        <v>7.8360000000000003</v>
      </c>
      <c r="I498" s="135"/>
      <c r="J498" s="136">
        <f>ROUND(I498*H498,2)</f>
        <v>0</v>
      </c>
      <c r="K498" s="137"/>
      <c r="L498" s="31"/>
      <c r="M498" s="138" t="s">
        <v>1</v>
      </c>
      <c r="N498" s="139" t="s">
        <v>46</v>
      </c>
      <c r="P498" s="140">
        <f>O498*H498</f>
        <v>0</v>
      </c>
      <c r="Q498" s="140">
        <v>0</v>
      </c>
      <c r="R498" s="140">
        <f>Q498*H498</f>
        <v>0</v>
      </c>
      <c r="S498" s="140">
        <v>0</v>
      </c>
      <c r="T498" s="141">
        <f>S498*H498</f>
        <v>0</v>
      </c>
      <c r="AR498" s="142" t="s">
        <v>128</v>
      </c>
      <c r="AT498" s="142" t="s">
        <v>130</v>
      </c>
      <c r="AU498" s="142" t="s">
        <v>91</v>
      </c>
      <c r="AY498" s="16" t="s">
        <v>129</v>
      </c>
      <c r="BE498" s="143">
        <f>IF(N498="základní",J498,0)</f>
        <v>0</v>
      </c>
      <c r="BF498" s="143">
        <f>IF(N498="snížená",J498,0)</f>
        <v>0</v>
      </c>
      <c r="BG498" s="143">
        <f>IF(N498="zákl. přenesená",J498,0)</f>
        <v>0</v>
      </c>
      <c r="BH498" s="143">
        <f>IF(N498="sníž. přenesená",J498,0)</f>
        <v>0</v>
      </c>
      <c r="BI498" s="143">
        <f>IF(N498="nulová",J498,0)</f>
        <v>0</v>
      </c>
      <c r="BJ498" s="16" t="s">
        <v>89</v>
      </c>
      <c r="BK498" s="143">
        <f>ROUND(I498*H498,2)</f>
        <v>0</v>
      </c>
      <c r="BL498" s="16" t="s">
        <v>128</v>
      </c>
      <c r="BM498" s="142" t="s">
        <v>855</v>
      </c>
    </row>
    <row r="499" spans="2:65" s="1" customFormat="1" ht="29.25">
      <c r="B499" s="31"/>
      <c r="D499" s="144" t="s">
        <v>136</v>
      </c>
      <c r="F499" s="145" t="s">
        <v>856</v>
      </c>
      <c r="I499" s="146"/>
      <c r="L499" s="31"/>
      <c r="M499" s="147"/>
      <c r="T499" s="55"/>
      <c r="AT499" s="16" t="s">
        <v>136</v>
      </c>
      <c r="AU499" s="16" t="s">
        <v>91</v>
      </c>
    </row>
    <row r="500" spans="2:65" s="1" customFormat="1" ht="11.25">
      <c r="B500" s="31"/>
      <c r="D500" s="148" t="s">
        <v>137</v>
      </c>
      <c r="F500" s="149" t="s">
        <v>857</v>
      </c>
      <c r="I500" s="146"/>
      <c r="L500" s="31"/>
      <c r="M500" s="147"/>
      <c r="T500" s="55"/>
      <c r="AT500" s="16" t="s">
        <v>137</v>
      </c>
      <c r="AU500" s="16" t="s">
        <v>91</v>
      </c>
    </row>
    <row r="501" spans="2:65" s="12" customFormat="1" ht="11.25">
      <c r="B501" s="152"/>
      <c r="D501" s="144" t="s">
        <v>177</v>
      </c>
      <c r="E501" s="153" t="s">
        <v>1</v>
      </c>
      <c r="F501" s="154" t="s">
        <v>858</v>
      </c>
      <c r="H501" s="155">
        <v>7.8360000000000003</v>
      </c>
      <c r="I501" s="156"/>
      <c r="L501" s="152"/>
      <c r="M501" s="157"/>
      <c r="T501" s="158"/>
      <c r="AT501" s="153" t="s">
        <v>177</v>
      </c>
      <c r="AU501" s="153" t="s">
        <v>91</v>
      </c>
      <c r="AV501" s="12" t="s">
        <v>91</v>
      </c>
      <c r="AW501" s="12" t="s">
        <v>36</v>
      </c>
      <c r="AX501" s="12" t="s">
        <v>81</v>
      </c>
      <c r="AY501" s="153" t="s">
        <v>129</v>
      </c>
    </row>
    <row r="502" spans="2:65" s="13" customFormat="1" ht="11.25">
      <c r="B502" s="159"/>
      <c r="D502" s="144" t="s">
        <v>177</v>
      </c>
      <c r="E502" s="160" t="s">
        <v>1</v>
      </c>
      <c r="F502" s="161" t="s">
        <v>178</v>
      </c>
      <c r="H502" s="162">
        <v>7.8360000000000003</v>
      </c>
      <c r="I502" s="163"/>
      <c r="L502" s="159"/>
      <c r="M502" s="164"/>
      <c r="T502" s="165"/>
      <c r="AT502" s="160" t="s">
        <v>177</v>
      </c>
      <c r="AU502" s="160" t="s">
        <v>91</v>
      </c>
      <c r="AV502" s="13" t="s">
        <v>153</v>
      </c>
      <c r="AW502" s="13" t="s">
        <v>36</v>
      </c>
      <c r="AX502" s="13" t="s">
        <v>89</v>
      </c>
      <c r="AY502" s="160" t="s">
        <v>129</v>
      </c>
    </row>
    <row r="503" spans="2:65" s="1" customFormat="1" ht="37.9" customHeight="1">
      <c r="B503" s="31"/>
      <c r="C503" s="130" t="s">
        <v>859</v>
      </c>
      <c r="D503" s="130" t="s">
        <v>130</v>
      </c>
      <c r="E503" s="131" t="s">
        <v>860</v>
      </c>
      <c r="F503" s="132" t="s">
        <v>861</v>
      </c>
      <c r="G503" s="133" t="s">
        <v>272</v>
      </c>
      <c r="H503" s="134">
        <v>3</v>
      </c>
      <c r="I503" s="135"/>
      <c r="J503" s="136">
        <f>ROUND(I503*H503,2)</f>
        <v>0</v>
      </c>
      <c r="K503" s="137"/>
      <c r="L503" s="31"/>
      <c r="M503" s="138" t="s">
        <v>1</v>
      </c>
      <c r="N503" s="139" t="s">
        <v>46</v>
      </c>
      <c r="P503" s="140">
        <f>O503*H503</f>
        <v>0</v>
      </c>
      <c r="Q503" s="140">
        <v>0</v>
      </c>
      <c r="R503" s="140">
        <f>Q503*H503</f>
        <v>0</v>
      </c>
      <c r="S503" s="140">
        <v>0</v>
      </c>
      <c r="T503" s="141">
        <f>S503*H503</f>
        <v>0</v>
      </c>
      <c r="AR503" s="142" t="s">
        <v>128</v>
      </c>
      <c r="AT503" s="142" t="s">
        <v>130</v>
      </c>
      <c r="AU503" s="142" t="s">
        <v>91</v>
      </c>
      <c r="AY503" s="16" t="s">
        <v>129</v>
      </c>
      <c r="BE503" s="143">
        <f>IF(N503="základní",J503,0)</f>
        <v>0</v>
      </c>
      <c r="BF503" s="143">
        <f>IF(N503="snížená",J503,0)</f>
        <v>0</v>
      </c>
      <c r="BG503" s="143">
        <f>IF(N503="zákl. přenesená",J503,0)</f>
        <v>0</v>
      </c>
      <c r="BH503" s="143">
        <f>IF(N503="sníž. přenesená",J503,0)</f>
        <v>0</v>
      </c>
      <c r="BI503" s="143">
        <f>IF(N503="nulová",J503,0)</f>
        <v>0</v>
      </c>
      <c r="BJ503" s="16" t="s">
        <v>89</v>
      </c>
      <c r="BK503" s="143">
        <f>ROUND(I503*H503,2)</f>
        <v>0</v>
      </c>
      <c r="BL503" s="16" t="s">
        <v>128</v>
      </c>
      <c r="BM503" s="142" t="s">
        <v>862</v>
      </c>
    </row>
    <row r="504" spans="2:65" s="1" customFormat="1" ht="29.25">
      <c r="B504" s="31"/>
      <c r="D504" s="144" t="s">
        <v>136</v>
      </c>
      <c r="F504" s="145" t="s">
        <v>863</v>
      </c>
      <c r="I504" s="146"/>
      <c r="L504" s="31"/>
      <c r="M504" s="147"/>
      <c r="T504" s="55"/>
      <c r="AT504" s="16" t="s">
        <v>136</v>
      </c>
      <c r="AU504" s="16" t="s">
        <v>91</v>
      </c>
    </row>
    <row r="505" spans="2:65" s="1" customFormat="1" ht="11.25">
      <c r="B505" s="31"/>
      <c r="D505" s="148" t="s">
        <v>137</v>
      </c>
      <c r="F505" s="149" t="s">
        <v>864</v>
      </c>
      <c r="I505" s="146"/>
      <c r="L505" s="31"/>
      <c r="M505" s="147"/>
      <c r="T505" s="55"/>
      <c r="AT505" s="16" t="s">
        <v>137</v>
      </c>
      <c r="AU505" s="16" t="s">
        <v>91</v>
      </c>
    </row>
    <row r="506" spans="2:65" s="1" customFormat="1" ht="33" customHeight="1">
      <c r="B506" s="31"/>
      <c r="C506" s="130" t="s">
        <v>865</v>
      </c>
      <c r="D506" s="130" t="s">
        <v>130</v>
      </c>
      <c r="E506" s="131" t="s">
        <v>866</v>
      </c>
      <c r="F506" s="132" t="s">
        <v>867</v>
      </c>
      <c r="G506" s="133" t="s">
        <v>272</v>
      </c>
      <c r="H506" s="134">
        <v>7.2480000000000002</v>
      </c>
      <c r="I506" s="135"/>
      <c r="J506" s="136">
        <f>ROUND(I506*H506,2)</f>
        <v>0</v>
      </c>
      <c r="K506" s="137"/>
      <c r="L506" s="31"/>
      <c r="M506" s="138" t="s">
        <v>1</v>
      </c>
      <c r="N506" s="139" t="s">
        <v>46</v>
      </c>
      <c r="P506" s="140">
        <f>O506*H506</f>
        <v>0</v>
      </c>
      <c r="Q506" s="140">
        <v>0</v>
      </c>
      <c r="R506" s="140">
        <f>Q506*H506</f>
        <v>0</v>
      </c>
      <c r="S506" s="140">
        <v>0</v>
      </c>
      <c r="T506" s="141">
        <f>S506*H506</f>
        <v>0</v>
      </c>
      <c r="AR506" s="142" t="s">
        <v>128</v>
      </c>
      <c r="AT506" s="142" t="s">
        <v>130</v>
      </c>
      <c r="AU506" s="142" t="s">
        <v>91</v>
      </c>
      <c r="AY506" s="16" t="s">
        <v>129</v>
      </c>
      <c r="BE506" s="143">
        <f>IF(N506="základní",J506,0)</f>
        <v>0</v>
      </c>
      <c r="BF506" s="143">
        <f>IF(N506="snížená",J506,0)</f>
        <v>0</v>
      </c>
      <c r="BG506" s="143">
        <f>IF(N506="zákl. přenesená",J506,0)</f>
        <v>0</v>
      </c>
      <c r="BH506" s="143">
        <f>IF(N506="sníž. přenesená",J506,0)</f>
        <v>0</v>
      </c>
      <c r="BI506" s="143">
        <f>IF(N506="nulová",J506,0)</f>
        <v>0</v>
      </c>
      <c r="BJ506" s="16" t="s">
        <v>89</v>
      </c>
      <c r="BK506" s="143">
        <f>ROUND(I506*H506,2)</f>
        <v>0</v>
      </c>
      <c r="BL506" s="16" t="s">
        <v>128</v>
      </c>
      <c r="BM506" s="142" t="s">
        <v>868</v>
      </c>
    </row>
    <row r="507" spans="2:65" s="1" customFormat="1" ht="29.25">
      <c r="B507" s="31"/>
      <c r="D507" s="144" t="s">
        <v>136</v>
      </c>
      <c r="F507" s="145" t="s">
        <v>869</v>
      </c>
      <c r="I507" s="146"/>
      <c r="L507" s="31"/>
      <c r="M507" s="147"/>
      <c r="T507" s="55"/>
      <c r="AT507" s="16" t="s">
        <v>136</v>
      </c>
      <c r="AU507" s="16" t="s">
        <v>91</v>
      </c>
    </row>
    <row r="508" spans="2:65" s="1" customFormat="1" ht="11.25">
      <c r="B508" s="31"/>
      <c r="D508" s="148" t="s">
        <v>137</v>
      </c>
      <c r="F508" s="149" t="s">
        <v>870</v>
      </c>
      <c r="I508" s="146"/>
      <c r="L508" s="31"/>
      <c r="M508" s="147"/>
      <c r="T508" s="55"/>
      <c r="AT508" s="16" t="s">
        <v>137</v>
      </c>
      <c r="AU508" s="16" t="s">
        <v>91</v>
      </c>
    </row>
    <row r="509" spans="2:65" s="12" customFormat="1" ht="11.25">
      <c r="B509" s="152"/>
      <c r="D509" s="144" t="s">
        <v>177</v>
      </c>
      <c r="E509" s="153" t="s">
        <v>1</v>
      </c>
      <c r="F509" s="154" t="s">
        <v>871</v>
      </c>
      <c r="H509" s="155">
        <v>7.2480000000000002</v>
      </c>
      <c r="I509" s="156"/>
      <c r="L509" s="152"/>
      <c r="M509" s="157"/>
      <c r="T509" s="158"/>
      <c r="AT509" s="153" t="s">
        <v>177</v>
      </c>
      <c r="AU509" s="153" t="s">
        <v>91</v>
      </c>
      <c r="AV509" s="12" t="s">
        <v>91</v>
      </c>
      <c r="AW509" s="12" t="s">
        <v>36</v>
      </c>
      <c r="AX509" s="12" t="s">
        <v>81</v>
      </c>
      <c r="AY509" s="153" t="s">
        <v>129</v>
      </c>
    </row>
    <row r="510" spans="2:65" s="13" customFormat="1" ht="11.25">
      <c r="B510" s="159"/>
      <c r="D510" s="144" t="s">
        <v>177</v>
      </c>
      <c r="E510" s="160" t="s">
        <v>1</v>
      </c>
      <c r="F510" s="161" t="s">
        <v>178</v>
      </c>
      <c r="H510" s="162">
        <v>7.2480000000000002</v>
      </c>
      <c r="I510" s="163"/>
      <c r="L510" s="159"/>
      <c r="M510" s="164"/>
      <c r="T510" s="165"/>
      <c r="AT510" s="160" t="s">
        <v>177</v>
      </c>
      <c r="AU510" s="160" t="s">
        <v>91</v>
      </c>
      <c r="AV510" s="13" t="s">
        <v>153</v>
      </c>
      <c r="AW510" s="13" t="s">
        <v>36</v>
      </c>
      <c r="AX510" s="13" t="s">
        <v>89</v>
      </c>
      <c r="AY510" s="160" t="s">
        <v>129</v>
      </c>
    </row>
    <row r="511" spans="2:65" s="1" customFormat="1" ht="44.25" customHeight="1">
      <c r="B511" s="31"/>
      <c r="C511" s="130" t="s">
        <v>872</v>
      </c>
      <c r="D511" s="130" t="s">
        <v>130</v>
      </c>
      <c r="E511" s="131" t="s">
        <v>873</v>
      </c>
      <c r="F511" s="132" t="s">
        <v>874</v>
      </c>
      <c r="G511" s="133" t="s">
        <v>272</v>
      </c>
      <c r="H511" s="134">
        <v>2.3279999999999998</v>
      </c>
      <c r="I511" s="135"/>
      <c r="J511" s="136">
        <f>ROUND(I511*H511,2)</f>
        <v>0</v>
      </c>
      <c r="K511" s="137"/>
      <c r="L511" s="31"/>
      <c r="M511" s="138" t="s">
        <v>1</v>
      </c>
      <c r="N511" s="139" t="s">
        <v>46</v>
      </c>
      <c r="P511" s="140">
        <f>O511*H511</f>
        <v>0</v>
      </c>
      <c r="Q511" s="140">
        <v>0</v>
      </c>
      <c r="R511" s="140">
        <f>Q511*H511</f>
        <v>0</v>
      </c>
      <c r="S511" s="140">
        <v>0</v>
      </c>
      <c r="T511" s="141">
        <f>S511*H511</f>
        <v>0</v>
      </c>
      <c r="AR511" s="142" t="s">
        <v>128</v>
      </c>
      <c r="AT511" s="142" t="s">
        <v>130</v>
      </c>
      <c r="AU511" s="142" t="s">
        <v>91</v>
      </c>
      <c r="AY511" s="16" t="s">
        <v>129</v>
      </c>
      <c r="BE511" s="143">
        <f>IF(N511="základní",J511,0)</f>
        <v>0</v>
      </c>
      <c r="BF511" s="143">
        <f>IF(N511="snížená",J511,0)</f>
        <v>0</v>
      </c>
      <c r="BG511" s="143">
        <f>IF(N511="zákl. přenesená",J511,0)</f>
        <v>0</v>
      </c>
      <c r="BH511" s="143">
        <f>IF(N511="sníž. přenesená",J511,0)</f>
        <v>0</v>
      </c>
      <c r="BI511" s="143">
        <f>IF(N511="nulová",J511,0)</f>
        <v>0</v>
      </c>
      <c r="BJ511" s="16" t="s">
        <v>89</v>
      </c>
      <c r="BK511" s="143">
        <f>ROUND(I511*H511,2)</f>
        <v>0</v>
      </c>
      <c r="BL511" s="16" t="s">
        <v>128</v>
      </c>
      <c r="BM511" s="142" t="s">
        <v>875</v>
      </c>
    </row>
    <row r="512" spans="2:65" s="1" customFormat="1" ht="29.25">
      <c r="B512" s="31"/>
      <c r="D512" s="144" t="s">
        <v>136</v>
      </c>
      <c r="F512" s="145" t="s">
        <v>876</v>
      </c>
      <c r="I512" s="146"/>
      <c r="L512" s="31"/>
      <c r="M512" s="147"/>
      <c r="T512" s="55"/>
      <c r="AT512" s="16" t="s">
        <v>136</v>
      </c>
      <c r="AU512" s="16" t="s">
        <v>91</v>
      </c>
    </row>
    <row r="513" spans="2:65" s="1" customFormat="1" ht="11.25">
      <c r="B513" s="31"/>
      <c r="D513" s="148" t="s">
        <v>137</v>
      </c>
      <c r="F513" s="149" t="s">
        <v>877</v>
      </c>
      <c r="I513" s="146"/>
      <c r="L513" s="31"/>
      <c r="M513" s="147"/>
      <c r="T513" s="55"/>
      <c r="AT513" s="16" t="s">
        <v>137</v>
      </c>
      <c r="AU513" s="16" t="s">
        <v>91</v>
      </c>
    </row>
    <row r="514" spans="2:65" s="1" customFormat="1" ht="44.25" customHeight="1">
      <c r="B514" s="31"/>
      <c r="C514" s="130" t="s">
        <v>878</v>
      </c>
      <c r="D514" s="130" t="s">
        <v>130</v>
      </c>
      <c r="E514" s="131" t="s">
        <v>879</v>
      </c>
      <c r="F514" s="132" t="s">
        <v>880</v>
      </c>
      <c r="G514" s="133" t="s">
        <v>272</v>
      </c>
      <c r="H514" s="134">
        <v>3.5</v>
      </c>
      <c r="I514" s="135"/>
      <c r="J514" s="136">
        <f>ROUND(I514*H514,2)</f>
        <v>0</v>
      </c>
      <c r="K514" s="137"/>
      <c r="L514" s="31"/>
      <c r="M514" s="138" t="s">
        <v>1</v>
      </c>
      <c r="N514" s="139" t="s">
        <v>46</v>
      </c>
      <c r="P514" s="140">
        <f>O514*H514</f>
        <v>0</v>
      </c>
      <c r="Q514" s="140">
        <v>0</v>
      </c>
      <c r="R514" s="140">
        <f>Q514*H514</f>
        <v>0</v>
      </c>
      <c r="S514" s="140">
        <v>0</v>
      </c>
      <c r="T514" s="141">
        <f>S514*H514</f>
        <v>0</v>
      </c>
      <c r="AR514" s="142" t="s">
        <v>128</v>
      </c>
      <c r="AT514" s="142" t="s">
        <v>130</v>
      </c>
      <c r="AU514" s="142" t="s">
        <v>91</v>
      </c>
      <c r="AY514" s="16" t="s">
        <v>129</v>
      </c>
      <c r="BE514" s="143">
        <f>IF(N514="základní",J514,0)</f>
        <v>0</v>
      </c>
      <c r="BF514" s="143">
        <f>IF(N514="snížená",J514,0)</f>
        <v>0</v>
      </c>
      <c r="BG514" s="143">
        <f>IF(N514="zákl. přenesená",J514,0)</f>
        <v>0</v>
      </c>
      <c r="BH514" s="143">
        <f>IF(N514="sníž. přenesená",J514,0)</f>
        <v>0</v>
      </c>
      <c r="BI514" s="143">
        <f>IF(N514="nulová",J514,0)</f>
        <v>0</v>
      </c>
      <c r="BJ514" s="16" t="s">
        <v>89</v>
      </c>
      <c r="BK514" s="143">
        <f>ROUND(I514*H514,2)</f>
        <v>0</v>
      </c>
      <c r="BL514" s="16" t="s">
        <v>128</v>
      </c>
      <c r="BM514" s="142" t="s">
        <v>881</v>
      </c>
    </row>
    <row r="515" spans="2:65" s="1" customFormat="1" ht="29.25">
      <c r="B515" s="31"/>
      <c r="D515" s="144" t="s">
        <v>136</v>
      </c>
      <c r="F515" s="145" t="s">
        <v>882</v>
      </c>
      <c r="I515" s="146"/>
      <c r="L515" s="31"/>
      <c r="M515" s="147"/>
      <c r="T515" s="55"/>
      <c r="AT515" s="16" t="s">
        <v>136</v>
      </c>
      <c r="AU515" s="16" t="s">
        <v>91</v>
      </c>
    </row>
    <row r="516" spans="2:65" s="1" customFormat="1" ht="11.25">
      <c r="B516" s="31"/>
      <c r="D516" s="148" t="s">
        <v>137</v>
      </c>
      <c r="F516" s="149" t="s">
        <v>883</v>
      </c>
      <c r="I516" s="146"/>
      <c r="L516" s="31"/>
      <c r="M516" s="147"/>
      <c r="T516" s="55"/>
      <c r="AT516" s="16" t="s">
        <v>137</v>
      </c>
      <c r="AU516" s="16" t="s">
        <v>91</v>
      </c>
    </row>
    <row r="517" spans="2:65" s="11" customFormat="1" ht="22.9" customHeight="1">
      <c r="B517" s="120"/>
      <c r="D517" s="121" t="s">
        <v>80</v>
      </c>
      <c r="E517" s="150" t="s">
        <v>884</v>
      </c>
      <c r="F517" s="150" t="s">
        <v>885</v>
      </c>
      <c r="I517" s="123"/>
      <c r="J517" s="151">
        <f>BK517</f>
        <v>0</v>
      </c>
      <c r="L517" s="120"/>
      <c r="M517" s="125"/>
      <c r="P517" s="126">
        <f>SUM(P518:P520)</f>
        <v>0</v>
      </c>
      <c r="R517" s="126">
        <f>SUM(R518:R520)</f>
        <v>0</v>
      </c>
      <c r="T517" s="127">
        <f>SUM(T518:T520)</f>
        <v>0</v>
      </c>
      <c r="AR517" s="121" t="s">
        <v>89</v>
      </c>
      <c r="AT517" s="128" t="s">
        <v>80</v>
      </c>
      <c r="AU517" s="128" t="s">
        <v>89</v>
      </c>
      <c r="AY517" s="121" t="s">
        <v>129</v>
      </c>
      <c r="BK517" s="129">
        <f>SUM(BK518:BK520)</f>
        <v>0</v>
      </c>
    </row>
    <row r="518" spans="2:65" s="1" customFormat="1" ht="21.75" customHeight="1">
      <c r="B518" s="31"/>
      <c r="C518" s="130" t="s">
        <v>886</v>
      </c>
      <c r="D518" s="130" t="s">
        <v>130</v>
      </c>
      <c r="E518" s="131" t="s">
        <v>887</v>
      </c>
      <c r="F518" s="132" t="s">
        <v>888</v>
      </c>
      <c r="G518" s="133" t="s">
        <v>272</v>
      </c>
      <c r="H518" s="134">
        <v>446.02800000000002</v>
      </c>
      <c r="I518" s="135"/>
      <c r="J518" s="136">
        <f>ROUND(I518*H518,2)</f>
        <v>0</v>
      </c>
      <c r="K518" s="137"/>
      <c r="L518" s="31"/>
      <c r="M518" s="138" t="s">
        <v>1</v>
      </c>
      <c r="N518" s="139" t="s">
        <v>46</v>
      </c>
      <c r="P518" s="140">
        <f>O518*H518</f>
        <v>0</v>
      </c>
      <c r="Q518" s="140">
        <v>0</v>
      </c>
      <c r="R518" s="140">
        <f>Q518*H518</f>
        <v>0</v>
      </c>
      <c r="S518" s="140">
        <v>0</v>
      </c>
      <c r="T518" s="141">
        <f>S518*H518</f>
        <v>0</v>
      </c>
      <c r="AR518" s="142" t="s">
        <v>128</v>
      </c>
      <c r="AT518" s="142" t="s">
        <v>130</v>
      </c>
      <c r="AU518" s="142" t="s">
        <v>91</v>
      </c>
      <c r="AY518" s="16" t="s">
        <v>129</v>
      </c>
      <c r="BE518" s="143">
        <f>IF(N518="základní",J518,0)</f>
        <v>0</v>
      </c>
      <c r="BF518" s="143">
        <f>IF(N518="snížená",J518,0)</f>
        <v>0</v>
      </c>
      <c r="BG518" s="143">
        <f>IF(N518="zákl. přenesená",J518,0)</f>
        <v>0</v>
      </c>
      <c r="BH518" s="143">
        <f>IF(N518="sníž. přenesená",J518,0)</f>
        <v>0</v>
      </c>
      <c r="BI518" s="143">
        <f>IF(N518="nulová",J518,0)</f>
        <v>0</v>
      </c>
      <c r="BJ518" s="16" t="s">
        <v>89</v>
      </c>
      <c r="BK518" s="143">
        <f>ROUND(I518*H518,2)</f>
        <v>0</v>
      </c>
      <c r="BL518" s="16" t="s">
        <v>128</v>
      </c>
      <c r="BM518" s="142" t="s">
        <v>889</v>
      </c>
    </row>
    <row r="519" spans="2:65" s="1" customFormat="1" ht="39">
      <c r="B519" s="31"/>
      <c r="D519" s="144" t="s">
        <v>136</v>
      </c>
      <c r="F519" s="145" t="s">
        <v>890</v>
      </c>
      <c r="I519" s="146"/>
      <c r="L519" s="31"/>
      <c r="M519" s="147"/>
      <c r="T519" s="55"/>
      <c r="AT519" s="16" t="s">
        <v>136</v>
      </c>
      <c r="AU519" s="16" t="s">
        <v>91</v>
      </c>
    </row>
    <row r="520" spans="2:65" s="1" customFormat="1" ht="11.25">
      <c r="B520" s="31"/>
      <c r="D520" s="148" t="s">
        <v>137</v>
      </c>
      <c r="F520" s="149" t="s">
        <v>891</v>
      </c>
      <c r="I520" s="146"/>
      <c r="L520" s="31"/>
      <c r="M520" s="147"/>
      <c r="T520" s="55"/>
      <c r="AT520" s="16" t="s">
        <v>137</v>
      </c>
      <c r="AU520" s="16" t="s">
        <v>91</v>
      </c>
    </row>
    <row r="521" spans="2:65" s="11" customFormat="1" ht="22.9" customHeight="1">
      <c r="B521" s="120"/>
      <c r="D521" s="121" t="s">
        <v>80</v>
      </c>
      <c r="E521" s="150" t="s">
        <v>892</v>
      </c>
      <c r="F521" s="150" t="s">
        <v>893</v>
      </c>
      <c r="I521" s="123"/>
      <c r="J521" s="151">
        <f>BK521</f>
        <v>0</v>
      </c>
      <c r="L521" s="120"/>
      <c r="M521" s="125"/>
      <c r="P521" s="126">
        <f>SUM(P522:P598)</f>
        <v>0</v>
      </c>
      <c r="R521" s="126">
        <f>SUM(R522:R598)</f>
        <v>0</v>
      </c>
      <c r="T521" s="127">
        <f>SUM(T522:T598)</f>
        <v>0</v>
      </c>
      <c r="AR521" s="121" t="s">
        <v>89</v>
      </c>
      <c r="AT521" s="128" t="s">
        <v>80</v>
      </c>
      <c r="AU521" s="128" t="s">
        <v>89</v>
      </c>
      <c r="AY521" s="121" t="s">
        <v>129</v>
      </c>
      <c r="BK521" s="129">
        <f>SUM(BK522:BK598)</f>
        <v>0</v>
      </c>
    </row>
    <row r="522" spans="2:65" s="1" customFormat="1" ht="24.2" customHeight="1">
      <c r="B522" s="31"/>
      <c r="C522" s="130" t="s">
        <v>894</v>
      </c>
      <c r="D522" s="130" t="s">
        <v>130</v>
      </c>
      <c r="E522" s="131" t="s">
        <v>895</v>
      </c>
      <c r="F522" s="132" t="s">
        <v>896</v>
      </c>
      <c r="G522" s="133" t="s">
        <v>223</v>
      </c>
      <c r="H522" s="134">
        <v>251</v>
      </c>
      <c r="I522" s="135"/>
      <c r="J522" s="136">
        <f>ROUND(I522*H522,2)</f>
        <v>0</v>
      </c>
      <c r="K522" s="137"/>
      <c r="L522" s="31"/>
      <c r="M522" s="138" t="s">
        <v>1</v>
      </c>
      <c r="N522" s="139" t="s">
        <v>46</v>
      </c>
      <c r="P522" s="140">
        <f>O522*H522</f>
        <v>0</v>
      </c>
      <c r="Q522" s="140">
        <v>0</v>
      </c>
      <c r="R522" s="140">
        <f>Q522*H522</f>
        <v>0</v>
      </c>
      <c r="S522" s="140">
        <v>0</v>
      </c>
      <c r="T522" s="141">
        <f>S522*H522</f>
        <v>0</v>
      </c>
      <c r="AR522" s="142" t="s">
        <v>128</v>
      </c>
      <c r="AT522" s="142" t="s">
        <v>130</v>
      </c>
      <c r="AU522" s="142" t="s">
        <v>91</v>
      </c>
      <c r="AY522" s="16" t="s">
        <v>129</v>
      </c>
      <c r="BE522" s="143">
        <f>IF(N522="základní",J522,0)</f>
        <v>0</v>
      </c>
      <c r="BF522" s="143">
        <f>IF(N522="snížená",J522,0)</f>
        <v>0</v>
      </c>
      <c r="BG522" s="143">
        <f>IF(N522="zákl. přenesená",J522,0)</f>
        <v>0</v>
      </c>
      <c r="BH522" s="143">
        <f>IF(N522="sníž. přenesená",J522,0)</f>
        <v>0</v>
      </c>
      <c r="BI522" s="143">
        <f>IF(N522="nulová",J522,0)</f>
        <v>0</v>
      </c>
      <c r="BJ522" s="16" t="s">
        <v>89</v>
      </c>
      <c r="BK522" s="143">
        <f>ROUND(I522*H522,2)</f>
        <v>0</v>
      </c>
      <c r="BL522" s="16" t="s">
        <v>128</v>
      </c>
      <c r="BM522" s="142" t="s">
        <v>897</v>
      </c>
    </row>
    <row r="523" spans="2:65" s="1" customFormat="1" ht="224.25">
      <c r="B523" s="31"/>
      <c r="D523" s="144" t="s">
        <v>136</v>
      </c>
      <c r="F523" s="145" t="s">
        <v>898</v>
      </c>
      <c r="I523" s="146"/>
      <c r="L523" s="31"/>
      <c r="M523" s="147"/>
      <c r="T523" s="55"/>
      <c r="AT523" s="16" t="s">
        <v>136</v>
      </c>
      <c r="AU523" s="16" t="s">
        <v>91</v>
      </c>
    </row>
    <row r="524" spans="2:65" s="1" customFormat="1" ht="24.2" customHeight="1">
      <c r="B524" s="31"/>
      <c r="C524" s="130" t="s">
        <v>899</v>
      </c>
      <c r="D524" s="130" t="s">
        <v>130</v>
      </c>
      <c r="E524" s="131" t="s">
        <v>900</v>
      </c>
      <c r="F524" s="132" t="s">
        <v>901</v>
      </c>
      <c r="G524" s="133" t="s">
        <v>223</v>
      </c>
      <c r="H524" s="134">
        <v>133</v>
      </c>
      <c r="I524" s="135"/>
      <c r="J524" s="136">
        <f>ROUND(I524*H524,2)</f>
        <v>0</v>
      </c>
      <c r="K524" s="137"/>
      <c r="L524" s="31"/>
      <c r="M524" s="138" t="s">
        <v>1</v>
      </c>
      <c r="N524" s="139" t="s">
        <v>46</v>
      </c>
      <c r="P524" s="140">
        <f>O524*H524</f>
        <v>0</v>
      </c>
      <c r="Q524" s="140">
        <v>0</v>
      </c>
      <c r="R524" s="140">
        <f>Q524*H524</f>
        <v>0</v>
      </c>
      <c r="S524" s="140">
        <v>0</v>
      </c>
      <c r="T524" s="141">
        <f>S524*H524</f>
        <v>0</v>
      </c>
      <c r="AR524" s="142" t="s">
        <v>128</v>
      </c>
      <c r="AT524" s="142" t="s">
        <v>130</v>
      </c>
      <c r="AU524" s="142" t="s">
        <v>91</v>
      </c>
      <c r="AY524" s="16" t="s">
        <v>129</v>
      </c>
      <c r="BE524" s="143">
        <f>IF(N524="základní",J524,0)</f>
        <v>0</v>
      </c>
      <c r="BF524" s="143">
        <f>IF(N524="snížená",J524,0)</f>
        <v>0</v>
      </c>
      <c r="BG524" s="143">
        <f>IF(N524="zákl. přenesená",J524,0)</f>
        <v>0</v>
      </c>
      <c r="BH524" s="143">
        <f>IF(N524="sníž. přenesená",J524,0)</f>
        <v>0</v>
      </c>
      <c r="BI524" s="143">
        <f>IF(N524="nulová",J524,0)</f>
        <v>0</v>
      </c>
      <c r="BJ524" s="16" t="s">
        <v>89</v>
      </c>
      <c r="BK524" s="143">
        <f>ROUND(I524*H524,2)</f>
        <v>0</v>
      </c>
      <c r="BL524" s="16" t="s">
        <v>128</v>
      </c>
      <c r="BM524" s="142" t="s">
        <v>902</v>
      </c>
    </row>
    <row r="525" spans="2:65" s="1" customFormat="1" ht="195">
      <c r="B525" s="31"/>
      <c r="D525" s="144" t="s">
        <v>136</v>
      </c>
      <c r="F525" s="145" t="s">
        <v>903</v>
      </c>
      <c r="I525" s="146"/>
      <c r="L525" s="31"/>
      <c r="M525" s="147"/>
      <c r="T525" s="55"/>
      <c r="AT525" s="16" t="s">
        <v>136</v>
      </c>
      <c r="AU525" s="16" t="s">
        <v>91</v>
      </c>
    </row>
    <row r="526" spans="2:65" s="1" customFormat="1" ht="16.5" customHeight="1">
      <c r="B526" s="31"/>
      <c r="C526" s="130" t="s">
        <v>904</v>
      </c>
      <c r="D526" s="130" t="s">
        <v>130</v>
      </c>
      <c r="E526" s="131" t="s">
        <v>905</v>
      </c>
      <c r="F526" s="132" t="s">
        <v>906</v>
      </c>
      <c r="G526" s="133" t="s">
        <v>685</v>
      </c>
      <c r="H526" s="134">
        <v>62</v>
      </c>
      <c r="I526" s="135"/>
      <c r="J526" s="136">
        <f>ROUND(I526*H526,2)</f>
        <v>0</v>
      </c>
      <c r="K526" s="137"/>
      <c r="L526" s="31"/>
      <c r="M526" s="138" t="s">
        <v>1</v>
      </c>
      <c r="N526" s="139" t="s">
        <v>46</v>
      </c>
      <c r="P526" s="140">
        <f>O526*H526</f>
        <v>0</v>
      </c>
      <c r="Q526" s="140">
        <v>0</v>
      </c>
      <c r="R526" s="140">
        <f>Q526*H526</f>
        <v>0</v>
      </c>
      <c r="S526" s="140">
        <v>0</v>
      </c>
      <c r="T526" s="141">
        <f>S526*H526</f>
        <v>0</v>
      </c>
      <c r="AR526" s="142" t="s">
        <v>128</v>
      </c>
      <c r="AT526" s="142" t="s">
        <v>130</v>
      </c>
      <c r="AU526" s="142" t="s">
        <v>91</v>
      </c>
      <c r="AY526" s="16" t="s">
        <v>129</v>
      </c>
      <c r="BE526" s="143">
        <f>IF(N526="základní",J526,0)</f>
        <v>0</v>
      </c>
      <c r="BF526" s="143">
        <f>IF(N526="snížená",J526,0)</f>
        <v>0</v>
      </c>
      <c r="BG526" s="143">
        <f>IF(N526="zákl. přenesená",J526,0)</f>
        <v>0</v>
      </c>
      <c r="BH526" s="143">
        <f>IF(N526="sníž. přenesená",J526,0)</f>
        <v>0</v>
      </c>
      <c r="BI526" s="143">
        <f>IF(N526="nulová",J526,0)</f>
        <v>0</v>
      </c>
      <c r="BJ526" s="16" t="s">
        <v>89</v>
      </c>
      <c r="BK526" s="143">
        <f>ROUND(I526*H526,2)</f>
        <v>0</v>
      </c>
      <c r="BL526" s="16" t="s">
        <v>128</v>
      </c>
      <c r="BM526" s="142" t="s">
        <v>907</v>
      </c>
    </row>
    <row r="527" spans="2:65" s="1" customFormat="1" ht="97.5">
      <c r="B527" s="31"/>
      <c r="D527" s="144" t="s">
        <v>136</v>
      </c>
      <c r="F527" s="145" t="s">
        <v>908</v>
      </c>
      <c r="I527" s="146"/>
      <c r="L527" s="31"/>
      <c r="M527" s="147"/>
      <c r="T527" s="55"/>
      <c r="AT527" s="16" t="s">
        <v>136</v>
      </c>
      <c r="AU527" s="16" t="s">
        <v>91</v>
      </c>
    </row>
    <row r="528" spans="2:65" s="12" customFormat="1" ht="11.25">
      <c r="B528" s="152"/>
      <c r="D528" s="144" t="s">
        <v>177</v>
      </c>
      <c r="E528" s="153" t="s">
        <v>1</v>
      </c>
      <c r="F528" s="154" t="s">
        <v>565</v>
      </c>
      <c r="H528" s="155">
        <v>62</v>
      </c>
      <c r="I528" s="156"/>
      <c r="L528" s="152"/>
      <c r="M528" s="157"/>
      <c r="T528" s="158"/>
      <c r="AT528" s="153" t="s">
        <v>177</v>
      </c>
      <c r="AU528" s="153" t="s">
        <v>91</v>
      </c>
      <c r="AV528" s="12" t="s">
        <v>91</v>
      </c>
      <c r="AW528" s="12" t="s">
        <v>36</v>
      </c>
      <c r="AX528" s="12" t="s">
        <v>81</v>
      </c>
      <c r="AY528" s="153" t="s">
        <v>129</v>
      </c>
    </row>
    <row r="529" spans="2:65" s="13" customFormat="1" ht="11.25">
      <c r="B529" s="159"/>
      <c r="D529" s="144" t="s">
        <v>177</v>
      </c>
      <c r="E529" s="160" t="s">
        <v>1</v>
      </c>
      <c r="F529" s="161" t="s">
        <v>178</v>
      </c>
      <c r="H529" s="162">
        <v>62</v>
      </c>
      <c r="I529" s="163"/>
      <c r="L529" s="159"/>
      <c r="M529" s="164"/>
      <c r="T529" s="165"/>
      <c r="AT529" s="160" t="s">
        <v>177</v>
      </c>
      <c r="AU529" s="160" t="s">
        <v>91</v>
      </c>
      <c r="AV529" s="13" t="s">
        <v>153</v>
      </c>
      <c r="AW529" s="13" t="s">
        <v>36</v>
      </c>
      <c r="AX529" s="13" t="s">
        <v>89</v>
      </c>
      <c r="AY529" s="160" t="s">
        <v>129</v>
      </c>
    </row>
    <row r="530" spans="2:65" s="1" customFormat="1" ht="21.75" customHeight="1">
      <c r="B530" s="31"/>
      <c r="C530" s="130" t="s">
        <v>909</v>
      </c>
      <c r="D530" s="130" t="s">
        <v>130</v>
      </c>
      <c r="E530" s="131" t="s">
        <v>910</v>
      </c>
      <c r="F530" s="132" t="s">
        <v>911</v>
      </c>
      <c r="G530" s="133" t="s">
        <v>685</v>
      </c>
      <c r="H530" s="134">
        <v>83</v>
      </c>
      <c r="I530" s="135"/>
      <c r="J530" s="136">
        <f>ROUND(I530*H530,2)</f>
        <v>0</v>
      </c>
      <c r="K530" s="137"/>
      <c r="L530" s="31"/>
      <c r="M530" s="138" t="s">
        <v>1</v>
      </c>
      <c r="N530" s="139" t="s">
        <v>46</v>
      </c>
      <c r="P530" s="140">
        <f>O530*H530</f>
        <v>0</v>
      </c>
      <c r="Q530" s="140">
        <v>0</v>
      </c>
      <c r="R530" s="140">
        <f>Q530*H530</f>
        <v>0</v>
      </c>
      <c r="S530" s="140">
        <v>0</v>
      </c>
      <c r="T530" s="141">
        <f>S530*H530</f>
        <v>0</v>
      </c>
      <c r="AR530" s="142" t="s">
        <v>128</v>
      </c>
      <c r="AT530" s="142" t="s">
        <v>130</v>
      </c>
      <c r="AU530" s="142" t="s">
        <v>91</v>
      </c>
      <c r="AY530" s="16" t="s">
        <v>129</v>
      </c>
      <c r="BE530" s="143">
        <f>IF(N530="základní",J530,0)</f>
        <v>0</v>
      </c>
      <c r="BF530" s="143">
        <f>IF(N530="snížená",J530,0)</f>
        <v>0</v>
      </c>
      <c r="BG530" s="143">
        <f>IF(N530="zákl. přenesená",J530,0)</f>
        <v>0</v>
      </c>
      <c r="BH530" s="143">
        <f>IF(N530="sníž. přenesená",J530,0)</f>
        <v>0</v>
      </c>
      <c r="BI530" s="143">
        <f>IF(N530="nulová",J530,0)</f>
        <v>0</v>
      </c>
      <c r="BJ530" s="16" t="s">
        <v>89</v>
      </c>
      <c r="BK530" s="143">
        <f>ROUND(I530*H530,2)</f>
        <v>0</v>
      </c>
      <c r="BL530" s="16" t="s">
        <v>128</v>
      </c>
      <c r="BM530" s="142" t="s">
        <v>912</v>
      </c>
    </row>
    <row r="531" spans="2:65" s="1" customFormat="1" ht="243.75">
      <c r="B531" s="31"/>
      <c r="D531" s="144" t="s">
        <v>136</v>
      </c>
      <c r="F531" s="145" t="s">
        <v>913</v>
      </c>
      <c r="I531" s="146"/>
      <c r="L531" s="31"/>
      <c r="M531" s="147"/>
      <c r="T531" s="55"/>
      <c r="AT531" s="16" t="s">
        <v>136</v>
      </c>
      <c r="AU531" s="16" t="s">
        <v>91</v>
      </c>
    </row>
    <row r="532" spans="2:65" s="1" customFormat="1" ht="24.2" customHeight="1">
      <c r="B532" s="31"/>
      <c r="C532" s="130" t="s">
        <v>914</v>
      </c>
      <c r="D532" s="130" t="s">
        <v>130</v>
      </c>
      <c r="E532" s="131" t="s">
        <v>915</v>
      </c>
      <c r="F532" s="132" t="s">
        <v>916</v>
      </c>
      <c r="G532" s="133" t="s">
        <v>685</v>
      </c>
      <c r="H532" s="134">
        <v>4.4000000000000004</v>
      </c>
      <c r="I532" s="135"/>
      <c r="J532" s="136">
        <f>ROUND(I532*H532,2)</f>
        <v>0</v>
      </c>
      <c r="K532" s="137"/>
      <c r="L532" s="31"/>
      <c r="M532" s="138" t="s">
        <v>1</v>
      </c>
      <c r="N532" s="139" t="s">
        <v>46</v>
      </c>
      <c r="P532" s="140">
        <f>O532*H532</f>
        <v>0</v>
      </c>
      <c r="Q532" s="140">
        <v>0</v>
      </c>
      <c r="R532" s="140">
        <f>Q532*H532</f>
        <v>0</v>
      </c>
      <c r="S532" s="140">
        <v>0</v>
      </c>
      <c r="T532" s="141">
        <f>S532*H532</f>
        <v>0</v>
      </c>
      <c r="AR532" s="142" t="s">
        <v>128</v>
      </c>
      <c r="AT532" s="142" t="s">
        <v>130</v>
      </c>
      <c r="AU532" s="142" t="s">
        <v>91</v>
      </c>
      <c r="AY532" s="16" t="s">
        <v>129</v>
      </c>
      <c r="BE532" s="143">
        <f>IF(N532="základní",J532,0)</f>
        <v>0</v>
      </c>
      <c r="BF532" s="143">
        <f>IF(N532="snížená",J532,0)</f>
        <v>0</v>
      </c>
      <c r="BG532" s="143">
        <f>IF(N532="zákl. přenesená",J532,0)</f>
        <v>0</v>
      </c>
      <c r="BH532" s="143">
        <f>IF(N532="sníž. přenesená",J532,0)</f>
        <v>0</v>
      </c>
      <c r="BI532" s="143">
        <f>IF(N532="nulová",J532,0)</f>
        <v>0</v>
      </c>
      <c r="BJ532" s="16" t="s">
        <v>89</v>
      </c>
      <c r="BK532" s="143">
        <f>ROUND(I532*H532,2)</f>
        <v>0</v>
      </c>
      <c r="BL532" s="16" t="s">
        <v>128</v>
      </c>
      <c r="BM532" s="142" t="s">
        <v>917</v>
      </c>
    </row>
    <row r="533" spans="2:65" s="1" customFormat="1" ht="117">
      <c r="B533" s="31"/>
      <c r="D533" s="144" t="s">
        <v>136</v>
      </c>
      <c r="F533" s="145" t="s">
        <v>918</v>
      </c>
      <c r="I533" s="146"/>
      <c r="L533" s="31"/>
      <c r="M533" s="147"/>
      <c r="T533" s="55"/>
      <c r="AT533" s="16" t="s">
        <v>136</v>
      </c>
      <c r="AU533" s="16" t="s">
        <v>91</v>
      </c>
    </row>
    <row r="534" spans="2:65" s="1" customFormat="1" ht="24.2" customHeight="1">
      <c r="B534" s="31"/>
      <c r="C534" s="130" t="s">
        <v>919</v>
      </c>
      <c r="D534" s="130" t="s">
        <v>130</v>
      </c>
      <c r="E534" s="131" t="s">
        <v>920</v>
      </c>
      <c r="F534" s="132" t="s">
        <v>921</v>
      </c>
      <c r="G534" s="133" t="s">
        <v>685</v>
      </c>
      <c r="H534" s="134">
        <v>2.2000000000000002</v>
      </c>
      <c r="I534" s="135"/>
      <c r="J534" s="136">
        <f>ROUND(I534*H534,2)</f>
        <v>0</v>
      </c>
      <c r="K534" s="137"/>
      <c r="L534" s="31"/>
      <c r="M534" s="138" t="s">
        <v>1</v>
      </c>
      <c r="N534" s="139" t="s">
        <v>46</v>
      </c>
      <c r="P534" s="140">
        <f>O534*H534</f>
        <v>0</v>
      </c>
      <c r="Q534" s="140">
        <v>0</v>
      </c>
      <c r="R534" s="140">
        <f>Q534*H534</f>
        <v>0</v>
      </c>
      <c r="S534" s="140">
        <v>0</v>
      </c>
      <c r="T534" s="141">
        <f>S534*H534</f>
        <v>0</v>
      </c>
      <c r="AR534" s="142" t="s">
        <v>128</v>
      </c>
      <c r="AT534" s="142" t="s">
        <v>130</v>
      </c>
      <c r="AU534" s="142" t="s">
        <v>91</v>
      </c>
      <c r="AY534" s="16" t="s">
        <v>129</v>
      </c>
      <c r="BE534" s="143">
        <f>IF(N534="základní",J534,0)</f>
        <v>0</v>
      </c>
      <c r="BF534" s="143">
        <f>IF(N534="snížená",J534,0)</f>
        <v>0</v>
      </c>
      <c r="BG534" s="143">
        <f>IF(N534="zákl. přenesená",J534,0)</f>
        <v>0</v>
      </c>
      <c r="BH534" s="143">
        <f>IF(N534="sníž. přenesená",J534,0)</f>
        <v>0</v>
      </c>
      <c r="BI534" s="143">
        <f>IF(N534="nulová",J534,0)</f>
        <v>0</v>
      </c>
      <c r="BJ534" s="16" t="s">
        <v>89</v>
      </c>
      <c r="BK534" s="143">
        <f>ROUND(I534*H534,2)</f>
        <v>0</v>
      </c>
      <c r="BL534" s="16" t="s">
        <v>128</v>
      </c>
      <c r="BM534" s="142" t="s">
        <v>922</v>
      </c>
    </row>
    <row r="535" spans="2:65" s="1" customFormat="1" ht="126.75">
      <c r="B535" s="31"/>
      <c r="D535" s="144" t="s">
        <v>136</v>
      </c>
      <c r="F535" s="145" t="s">
        <v>923</v>
      </c>
      <c r="I535" s="146"/>
      <c r="L535" s="31"/>
      <c r="M535" s="147"/>
      <c r="T535" s="55"/>
      <c r="AT535" s="16" t="s">
        <v>136</v>
      </c>
      <c r="AU535" s="16" t="s">
        <v>91</v>
      </c>
    </row>
    <row r="536" spans="2:65" s="1" customFormat="1" ht="24.2" customHeight="1">
      <c r="B536" s="31"/>
      <c r="C536" s="130" t="s">
        <v>924</v>
      </c>
      <c r="D536" s="130" t="s">
        <v>130</v>
      </c>
      <c r="E536" s="131" t="s">
        <v>925</v>
      </c>
      <c r="F536" s="132" t="s">
        <v>926</v>
      </c>
      <c r="G536" s="133" t="s">
        <v>223</v>
      </c>
      <c r="H536" s="134">
        <v>0.3</v>
      </c>
      <c r="I536" s="135"/>
      <c r="J536" s="136">
        <f>ROUND(I536*H536,2)</f>
        <v>0</v>
      </c>
      <c r="K536" s="137"/>
      <c r="L536" s="31"/>
      <c r="M536" s="138" t="s">
        <v>1</v>
      </c>
      <c r="N536" s="139" t="s">
        <v>46</v>
      </c>
      <c r="P536" s="140">
        <f>O536*H536</f>
        <v>0</v>
      </c>
      <c r="Q536" s="140">
        <v>0</v>
      </c>
      <c r="R536" s="140">
        <f>Q536*H536</f>
        <v>0</v>
      </c>
      <c r="S536" s="140">
        <v>0</v>
      </c>
      <c r="T536" s="141">
        <f>S536*H536</f>
        <v>0</v>
      </c>
      <c r="AR536" s="142" t="s">
        <v>128</v>
      </c>
      <c r="AT536" s="142" t="s">
        <v>130</v>
      </c>
      <c r="AU536" s="142" t="s">
        <v>91</v>
      </c>
      <c r="AY536" s="16" t="s">
        <v>129</v>
      </c>
      <c r="BE536" s="143">
        <f>IF(N536="základní",J536,0)</f>
        <v>0</v>
      </c>
      <c r="BF536" s="143">
        <f>IF(N536="snížená",J536,0)</f>
        <v>0</v>
      </c>
      <c r="BG536" s="143">
        <f>IF(N536="zákl. přenesená",J536,0)</f>
        <v>0</v>
      </c>
      <c r="BH536" s="143">
        <f>IF(N536="sníž. přenesená",J536,0)</f>
        <v>0</v>
      </c>
      <c r="BI536" s="143">
        <f>IF(N536="nulová",J536,0)</f>
        <v>0</v>
      </c>
      <c r="BJ536" s="16" t="s">
        <v>89</v>
      </c>
      <c r="BK536" s="143">
        <f>ROUND(I536*H536,2)</f>
        <v>0</v>
      </c>
      <c r="BL536" s="16" t="s">
        <v>128</v>
      </c>
      <c r="BM536" s="142" t="s">
        <v>927</v>
      </c>
    </row>
    <row r="537" spans="2:65" s="1" customFormat="1" ht="195">
      <c r="B537" s="31"/>
      <c r="D537" s="144" t="s">
        <v>136</v>
      </c>
      <c r="F537" s="145" t="s">
        <v>928</v>
      </c>
      <c r="I537" s="146"/>
      <c r="L537" s="31"/>
      <c r="M537" s="147"/>
      <c r="T537" s="55"/>
      <c r="AT537" s="16" t="s">
        <v>136</v>
      </c>
      <c r="AU537" s="16" t="s">
        <v>91</v>
      </c>
    </row>
    <row r="538" spans="2:65" s="1" customFormat="1" ht="24.2" customHeight="1">
      <c r="B538" s="31"/>
      <c r="C538" s="130" t="s">
        <v>929</v>
      </c>
      <c r="D538" s="130" t="s">
        <v>130</v>
      </c>
      <c r="E538" s="131" t="s">
        <v>930</v>
      </c>
      <c r="F538" s="132" t="s">
        <v>931</v>
      </c>
      <c r="G538" s="133" t="s">
        <v>223</v>
      </c>
      <c r="H538" s="134">
        <v>0.3</v>
      </c>
      <c r="I538" s="135"/>
      <c r="J538" s="136">
        <f>ROUND(I538*H538,2)</f>
        <v>0</v>
      </c>
      <c r="K538" s="137"/>
      <c r="L538" s="31"/>
      <c r="M538" s="138" t="s">
        <v>1</v>
      </c>
      <c r="N538" s="139" t="s">
        <v>46</v>
      </c>
      <c r="P538" s="140">
        <f>O538*H538</f>
        <v>0</v>
      </c>
      <c r="Q538" s="140">
        <v>0</v>
      </c>
      <c r="R538" s="140">
        <f>Q538*H538</f>
        <v>0</v>
      </c>
      <c r="S538" s="140">
        <v>0</v>
      </c>
      <c r="T538" s="141">
        <f>S538*H538</f>
        <v>0</v>
      </c>
      <c r="AR538" s="142" t="s">
        <v>128</v>
      </c>
      <c r="AT538" s="142" t="s">
        <v>130</v>
      </c>
      <c r="AU538" s="142" t="s">
        <v>91</v>
      </c>
      <c r="AY538" s="16" t="s">
        <v>129</v>
      </c>
      <c r="BE538" s="143">
        <f>IF(N538="základní",J538,0)</f>
        <v>0</v>
      </c>
      <c r="BF538" s="143">
        <f>IF(N538="snížená",J538,0)</f>
        <v>0</v>
      </c>
      <c r="BG538" s="143">
        <f>IF(N538="zákl. přenesená",J538,0)</f>
        <v>0</v>
      </c>
      <c r="BH538" s="143">
        <f>IF(N538="sníž. přenesená",J538,0)</f>
        <v>0</v>
      </c>
      <c r="BI538" s="143">
        <f>IF(N538="nulová",J538,0)</f>
        <v>0</v>
      </c>
      <c r="BJ538" s="16" t="s">
        <v>89</v>
      </c>
      <c r="BK538" s="143">
        <f>ROUND(I538*H538,2)</f>
        <v>0</v>
      </c>
      <c r="BL538" s="16" t="s">
        <v>128</v>
      </c>
      <c r="BM538" s="142" t="s">
        <v>932</v>
      </c>
    </row>
    <row r="539" spans="2:65" s="1" customFormat="1" ht="165.75">
      <c r="B539" s="31"/>
      <c r="D539" s="144" t="s">
        <v>136</v>
      </c>
      <c r="F539" s="145" t="s">
        <v>933</v>
      </c>
      <c r="I539" s="146"/>
      <c r="L539" s="31"/>
      <c r="M539" s="147"/>
      <c r="T539" s="55"/>
      <c r="AT539" s="16" t="s">
        <v>136</v>
      </c>
      <c r="AU539" s="16" t="s">
        <v>91</v>
      </c>
    </row>
    <row r="540" spans="2:65" s="1" customFormat="1" ht="16.5" customHeight="1">
      <c r="B540" s="31"/>
      <c r="C540" s="130" t="s">
        <v>934</v>
      </c>
      <c r="D540" s="130" t="s">
        <v>130</v>
      </c>
      <c r="E540" s="131" t="s">
        <v>935</v>
      </c>
      <c r="F540" s="132" t="s">
        <v>936</v>
      </c>
      <c r="G540" s="133" t="s">
        <v>685</v>
      </c>
      <c r="H540" s="134">
        <v>47.6</v>
      </c>
      <c r="I540" s="135"/>
      <c r="J540" s="136">
        <f>ROUND(I540*H540,2)</f>
        <v>0</v>
      </c>
      <c r="K540" s="137"/>
      <c r="L540" s="31"/>
      <c r="M540" s="138" t="s">
        <v>1</v>
      </c>
      <c r="N540" s="139" t="s">
        <v>46</v>
      </c>
      <c r="P540" s="140">
        <f>O540*H540</f>
        <v>0</v>
      </c>
      <c r="Q540" s="140">
        <v>0</v>
      </c>
      <c r="R540" s="140">
        <f>Q540*H540</f>
        <v>0</v>
      </c>
      <c r="S540" s="140">
        <v>0</v>
      </c>
      <c r="T540" s="141">
        <f>S540*H540</f>
        <v>0</v>
      </c>
      <c r="AR540" s="142" t="s">
        <v>128</v>
      </c>
      <c r="AT540" s="142" t="s">
        <v>130</v>
      </c>
      <c r="AU540" s="142" t="s">
        <v>91</v>
      </c>
      <c r="AY540" s="16" t="s">
        <v>129</v>
      </c>
      <c r="BE540" s="143">
        <f>IF(N540="základní",J540,0)</f>
        <v>0</v>
      </c>
      <c r="BF540" s="143">
        <f>IF(N540="snížená",J540,0)</f>
        <v>0</v>
      </c>
      <c r="BG540" s="143">
        <f>IF(N540="zákl. přenesená",J540,0)</f>
        <v>0</v>
      </c>
      <c r="BH540" s="143">
        <f>IF(N540="sníž. přenesená",J540,0)</f>
        <v>0</v>
      </c>
      <c r="BI540" s="143">
        <f>IF(N540="nulová",J540,0)</f>
        <v>0</v>
      </c>
      <c r="BJ540" s="16" t="s">
        <v>89</v>
      </c>
      <c r="BK540" s="143">
        <f>ROUND(I540*H540,2)</f>
        <v>0</v>
      </c>
      <c r="BL540" s="16" t="s">
        <v>128</v>
      </c>
      <c r="BM540" s="142" t="s">
        <v>937</v>
      </c>
    </row>
    <row r="541" spans="2:65" s="1" customFormat="1" ht="117">
      <c r="B541" s="31"/>
      <c r="D541" s="144" t="s">
        <v>136</v>
      </c>
      <c r="F541" s="145" t="s">
        <v>938</v>
      </c>
      <c r="I541" s="146"/>
      <c r="L541" s="31"/>
      <c r="M541" s="147"/>
      <c r="T541" s="55"/>
      <c r="AT541" s="16" t="s">
        <v>136</v>
      </c>
      <c r="AU541" s="16" t="s">
        <v>91</v>
      </c>
    </row>
    <row r="542" spans="2:65" s="1" customFormat="1" ht="16.5" customHeight="1">
      <c r="B542" s="31"/>
      <c r="C542" s="130" t="s">
        <v>939</v>
      </c>
      <c r="D542" s="130" t="s">
        <v>130</v>
      </c>
      <c r="E542" s="131" t="s">
        <v>940</v>
      </c>
      <c r="F542" s="132" t="s">
        <v>941</v>
      </c>
      <c r="G542" s="133" t="s">
        <v>685</v>
      </c>
      <c r="H542" s="134">
        <v>60</v>
      </c>
      <c r="I542" s="135"/>
      <c r="J542" s="136">
        <f>ROUND(I542*H542,2)</f>
        <v>0</v>
      </c>
      <c r="K542" s="137"/>
      <c r="L542" s="31"/>
      <c r="M542" s="138" t="s">
        <v>1</v>
      </c>
      <c r="N542" s="139" t="s">
        <v>46</v>
      </c>
      <c r="P542" s="140">
        <f>O542*H542</f>
        <v>0</v>
      </c>
      <c r="Q542" s="140">
        <v>0</v>
      </c>
      <c r="R542" s="140">
        <f>Q542*H542</f>
        <v>0</v>
      </c>
      <c r="S542" s="140">
        <v>0</v>
      </c>
      <c r="T542" s="141">
        <f>S542*H542</f>
        <v>0</v>
      </c>
      <c r="AR542" s="142" t="s">
        <v>128</v>
      </c>
      <c r="AT542" s="142" t="s">
        <v>130</v>
      </c>
      <c r="AU542" s="142" t="s">
        <v>91</v>
      </c>
      <c r="AY542" s="16" t="s">
        <v>129</v>
      </c>
      <c r="BE542" s="143">
        <f>IF(N542="základní",J542,0)</f>
        <v>0</v>
      </c>
      <c r="BF542" s="143">
        <f>IF(N542="snížená",J542,0)</f>
        <v>0</v>
      </c>
      <c r="BG542" s="143">
        <f>IF(N542="zákl. přenesená",J542,0)</f>
        <v>0</v>
      </c>
      <c r="BH542" s="143">
        <f>IF(N542="sníž. přenesená",J542,0)</f>
        <v>0</v>
      </c>
      <c r="BI542" s="143">
        <f>IF(N542="nulová",J542,0)</f>
        <v>0</v>
      </c>
      <c r="BJ542" s="16" t="s">
        <v>89</v>
      </c>
      <c r="BK542" s="143">
        <f>ROUND(I542*H542,2)</f>
        <v>0</v>
      </c>
      <c r="BL542" s="16" t="s">
        <v>128</v>
      </c>
      <c r="BM542" s="142" t="s">
        <v>942</v>
      </c>
    </row>
    <row r="543" spans="2:65" s="1" customFormat="1" ht="11.25">
      <c r="B543" s="31"/>
      <c r="D543" s="144" t="s">
        <v>136</v>
      </c>
      <c r="F543" s="145" t="s">
        <v>941</v>
      </c>
      <c r="I543" s="146"/>
      <c r="L543" s="31"/>
      <c r="M543" s="147"/>
      <c r="T543" s="55"/>
      <c r="AT543" s="16" t="s">
        <v>136</v>
      </c>
      <c r="AU543" s="16" t="s">
        <v>91</v>
      </c>
    </row>
    <row r="544" spans="2:65" s="1" customFormat="1" ht="16.5" customHeight="1">
      <c r="B544" s="31"/>
      <c r="C544" s="130" t="s">
        <v>943</v>
      </c>
      <c r="D544" s="130" t="s">
        <v>130</v>
      </c>
      <c r="E544" s="131" t="s">
        <v>944</v>
      </c>
      <c r="F544" s="132" t="s">
        <v>945</v>
      </c>
      <c r="G544" s="133" t="s">
        <v>223</v>
      </c>
      <c r="H544" s="134">
        <v>0.9</v>
      </c>
      <c r="I544" s="135"/>
      <c r="J544" s="136">
        <f>ROUND(I544*H544,2)</f>
        <v>0</v>
      </c>
      <c r="K544" s="137"/>
      <c r="L544" s="31"/>
      <c r="M544" s="138" t="s">
        <v>1</v>
      </c>
      <c r="N544" s="139" t="s">
        <v>46</v>
      </c>
      <c r="P544" s="140">
        <f>O544*H544</f>
        <v>0</v>
      </c>
      <c r="Q544" s="140">
        <v>0</v>
      </c>
      <c r="R544" s="140">
        <f>Q544*H544</f>
        <v>0</v>
      </c>
      <c r="S544" s="140">
        <v>0</v>
      </c>
      <c r="T544" s="141">
        <f>S544*H544</f>
        <v>0</v>
      </c>
      <c r="AR544" s="142" t="s">
        <v>128</v>
      </c>
      <c r="AT544" s="142" t="s">
        <v>130</v>
      </c>
      <c r="AU544" s="142" t="s">
        <v>91</v>
      </c>
      <c r="AY544" s="16" t="s">
        <v>129</v>
      </c>
      <c r="BE544" s="143">
        <f>IF(N544="základní",J544,0)</f>
        <v>0</v>
      </c>
      <c r="BF544" s="143">
        <f>IF(N544="snížená",J544,0)</f>
        <v>0</v>
      </c>
      <c r="BG544" s="143">
        <f>IF(N544="zákl. přenesená",J544,0)</f>
        <v>0</v>
      </c>
      <c r="BH544" s="143">
        <f>IF(N544="sníž. přenesená",J544,0)</f>
        <v>0</v>
      </c>
      <c r="BI544" s="143">
        <f>IF(N544="nulová",J544,0)</f>
        <v>0</v>
      </c>
      <c r="BJ544" s="16" t="s">
        <v>89</v>
      </c>
      <c r="BK544" s="143">
        <f>ROUND(I544*H544,2)</f>
        <v>0</v>
      </c>
      <c r="BL544" s="16" t="s">
        <v>128</v>
      </c>
      <c r="BM544" s="142" t="s">
        <v>946</v>
      </c>
    </row>
    <row r="545" spans="2:65" s="1" customFormat="1" ht="107.25">
      <c r="B545" s="31"/>
      <c r="D545" s="144" t="s">
        <v>136</v>
      </c>
      <c r="F545" s="145" t="s">
        <v>947</v>
      </c>
      <c r="I545" s="146"/>
      <c r="L545" s="31"/>
      <c r="M545" s="147"/>
      <c r="T545" s="55"/>
      <c r="AT545" s="16" t="s">
        <v>136</v>
      </c>
      <c r="AU545" s="16" t="s">
        <v>91</v>
      </c>
    </row>
    <row r="546" spans="2:65" s="1" customFormat="1" ht="16.5" customHeight="1">
      <c r="B546" s="31"/>
      <c r="C546" s="130" t="s">
        <v>948</v>
      </c>
      <c r="D546" s="130" t="s">
        <v>130</v>
      </c>
      <c r="E546" s="131" t="s">
        <v>949</v>
      </c>
      <c r="F546" s="132" t="s">
        <v>950</v>
      </c>
      <c r="G546" s="133" t="s">
        <v>223</v>
      </c>
      <c r="H546" s="134">
        <v>0.6</v>
      </c>
      <c r="I546" s="135"/>
      <c r="J546" s="136">
        <f>ROUND(I546*H546,2)</f>
        <v>0</v>
      </c>
      <c r="K546" s="137"/>
      <c r="L546" s="31"/>
      <c r="M546" s="138" t="s">
        <v>1</v>
      </c>
      <c r="N546" s="139" t="s">
        <v>46</v>
      </c>
      <c r="P546" s="140">
        <f>O546*H546</f>
        <v>0</v>
      </c>
      <c r="Q546" s="140">
        <v>0</v>
      </c>
      <c r="R546" s="140">
        <f>Q546*H546</f>
        <v>0</v>
      </c>
      <c r="S546" s="140">
        <v>0</v>
      </c>
      <c r="T546" s="141">
        <f>S546*H546</f>
        <v>0</v>
      </c>
      <c r="AR546" s="142" t="s">
        <v>128</v>
      </c>
      <c r="AT546" s="142" t="s">
        <v>130</v>
      </c>
      <c r="AU546" s="142" t="s">
        <v>91</v>
      </c>
      <c r="AY546" s="16" t="s">
        <v>129</v>
      </c>
      <c r="BE546" s="143">
        <f>IF(N546="základní",J546,0)</f>
        <v>0</v>
      </c>
      <c r="BF546" s="143">
        <f>IF(N546="snížená",J546,0)</f>
        <v>0</v>
      </c>
      <c r="BG546" s="143">
        <f>IF(N546="zákl. přenesená",J546,0)</f>
        <v>0</v>
      </c>
      <c r="BH546" s="143">
        <f>IF(N546="sníž. přenesená",J546,0)</f>
        <v>0</v>
      </c>
      <c r="BI546" s="143">
        <f>IF(N546="nulová",J546,0)</f>
        <v>0</v>
      </c>
      <c r="BJ546" s="16" t="s">
        <v>89</v>
      </c>
      <c r="BK546" s="143">
        <f>ROUND(I546*H546,2)</f>
        <v>0</v>
      </c>
      <c r="BL546" s="16" t="s">
        <v>128</v>
      </c>
      <c r="BM546" s="142" t="s">
        <v>951</v>
      </c>
    </row>
    <row r="547" spans="2:65" s="1" customFormat="1" ht="107.25">
      <c r="B547" s="31"/>
      <c r="D547" s="144" t="s">
        <v>136</v>
      </c>
      <c r="F547" s="145" t="s">
        <v>952</v>
      </c>
      <c r="I547" s="146"/>
      <c r="L547" s="31"/>
      <c r="M547" s="147"/>
      <c r="T547" s="55"/>
      <c r="AT547" s="16" t="s">
        <v>136</v>
      </c>
      <c r="AU547" s="16" t="s">
        <v>91</v>
      </c>
    </row>
    <row r="548" spans="2:65" s="1" customFormat="1" ht="16.5" customHeight="1">
      <c r="B548" s="31"/>
      <c r="C548" s="130" t="s">
        <v>953</v>
      </c>
      <c r="D548" s="130" t="s">
        <v>130</v>
      </c>
      <c r="E548" s="131" t="s">
        <v>954</v>
      </c>
      <c r="F548" s="132" t="s">
        <v>955</v>
      </c>
      <c r="G548" s="133" t="s">
        <v>685</v>
      </c>
      <c r="H548" s="134">
        <v>21</v>
      </c>
      <c r="I548" s="135"/>
      <c r="J548" s="136">
        <f>ROUND(I548*H548,2)</f>
        <v>0</v>
      </c>
      <c r="K548" s="137"/>
      <c r="L548" s="31"/>
      <c r="M548" s="138" t="s">
        <v>1</v>
      </c>
      <c r="N548" s="139" t="s">
        <v>46</v>
      </c>
      <c r="P548" s="140">
        <f>O548*H548</f>
        <v>0</v>
      </c>
      <c r="Q548" s="140">
        <v>0</v>
      </c>
      <c r="R548" s="140">
        <f>Q548*H548</f>
        <v>0</v>
      </c>
      <c r="S548" s="140">
        <v>0</v>
      </c>
      <c r="T548" s="141">
        <f>S548*H548</f>
        <v>0</v>
      </c>
      <c r="AR548" s="142" t="s">
        <v>128</v>
      </c>
      <c r="AT548" s="142" t="s">
        <v>130</v>
      </c>
      <c r="AU548" s="142" t="s">
        <v>91</v>
      </c>
      <c r="AY548" s="16" t="s">
        <v>129</v>
      </c>
      <c r="BE548" s="143">
        <f>IF(N548="základní",J548,0)</f>
        <v>0</v>
      </c>
      <c r="BF548" s="143">
        <f>IF(N548="snížená",J548,0)</f>
        <v>0</v>
      </c>
      <c r="BG548" s="143">
        <f>IF(N548="zákl. přenesená",J548,0)</f>
        <v>0</v>
      </c>
      <c r="BH548" s="143">
        <f>IF(N548="sníž. přenesená",J548,0)</f>
        <v>0</v>
      </c>
      <c r="BI548" s="143">
        <f>IF(N548="nulová",J548,0)</f>
        <v>0</v>
      </c>
      <c r="BJ548" s="16" t="s">
        <v>89</v>
      </c>
      <c r="BK548" s="143">
        <f>ROUND(I548*H548,2)</f>
        <v>0</v>
      </c>
      <c r="BL548" s="16" t="s">
        <v>128</v>
      </c>
      <c r="BM548" s="142" t="s">
        <v>956</v>
      </c>
    </row>
    <row r="549" spans="2:65" s="1" customFormat="1" ht="107.25">
      <c r="B549" s="31"/>
      <c r="D549" s="144" t="s">
        <v>136</v>
      </c>
      <c r="F549" s="145" t="s">
        <v>957</v>
      </c>
      <c r="I549" s="146"/>
      <c r="L549" s="31"/>
      <c r="M549" s="147"/>
      <c r="T549" s="55"/>
      <c r="AT549" s="16" t="s">
        <v>136</v>
      </c>
      <c r="AU549" s="16" t="s">
        <v>91</v>
      </c>
    </row>
    <row r="550" spans="2:65" s="1" customFormat="1" ht="24.2" customHeight="1">
      <c r="B550" s="31"/>
      <c r="C550" s="130" t="s">
        <v>958</v>
      </c>
      <c r="D550" s="130" t="s">
        <v>130</v>
      </c>
      <c r="E550" s="131" t="s">
        <v>959</v>
      </c>
      <c r="F550" s="132" t="s">
        <v>960</v>
      </c>
      <c r="G550" s="133" t="s">
        <v>223</v>
      </c>
      <c r="H550" s="134">
        <v>1.4</v>
      </c>
      <c r="I550" s="135"/>
      <c r="J550" s="136">
        <f>ROUND(I550*H550,2)</f>
        <v>0</v>
      </c>
      <c r="K550" s="137"/>
      <c r="L550" s="31"/>
      <c r="M550" s="138" t="s">
        <v>1</v>
      </c>
      <c r="N550" s="139" t="s">
        <v>46</v>
      </c>
      <c r="P550" s="140">
        <f>O550*H550</f>
        <v>0</v>
      </c>
      <c r="Q550" s="140">
        <v>0</v>
      </c>
      <c r="R550" s="140">
        <f>Q550*H550</f>
        <v>0</v>
      </c>
      <c r="S550" s="140">
        <v>0</v>
      </c>
      <c r="T550" s="141">
        <f>S550*H550</f>
        <v>0</v>
      </c>
      <c r="AR550" s="142" t="s">
        <v>128</v>
      </c>
      <c r="AT550" s="142" t="s">
        <v>130</v>
      </c>
      <c r="AU550" s="142" t="s">
        <v>91</v>
      </c>
      <c r="AY550" s="16" t="s">
        <v>129</v>
      </c>
      <c r="BE550" s="143">
        <f>IF(N550="základní",J550,0)</f>
        <v>0</v>
      </c>
      <c r="BF550" s="143">
        <f>IF(N550="snížená",J550,0)</f>
        <v>0</v>
      </c>
      <c r="BG550" s="143">
        <f>IF(N550="zákl. přenesená",J550,0)</f>
        <v>0</v>
      </c>
      <c r="BH550" s="143">
        <f>IF(N550="sníž. přenesená",J550,0)</f>
        <v>0</v>
      </c>
      <c r="BI550" s="143">
        <f>IF(N550="nulová",J550,0)</f>
        <v>0</v>
      </c>
      <c r="BJ550" s="16" t="s">
        <v>89</v>
      </c>
      <c r="BK550" s="143">
        <f>ROUND(I550*H550,2)</f>
        <v>0</v>
      </c>
      <c r="BL550" s="16" t="s">
        <v>128</v>
      </c>
      <c r="BM550" s="142" t="s">
        <v>961</v>
      </c>
    </row>
    <row r="551" spans="2:65" s="1" customFormat="1" ht="214.5">
      <c r="B551" s="31"/>
      <c r="D551" s="144" t="s">
        <v>136</v>
      </c>
      <c r="F551" s="145" t="s">
        <v>962</v>
      </c>
      <c r="I551" s="146"/>
      <c r="L551" s="31"/>
      <c r="M551" s="147"/>
      <c r="T551" s="55"/>
      <c r="AT551" s="16" t="s">
        <v>136</v>
      </c>
      <c r="AU551" s="16" t="s">
        <v>91</v>
      </c>
    </row>
    <row r="552" spans="2:65" s="1" customFormat="1" ht="24.2" customHeight="1">
      <c r="B552" s="31"/>
      <c r="C552" s="130" t="s">
        <v>963</v>
      </c>
      <c r="D552" s="130" t="s">
        <v>130</v>
      </c>
      <c r="E552" s="131" t="s">
        <v>964</v>
      </c>
      <c r="F552" s="132" t="s">
        <v>965</v>
      </c>
      <c r="G552" s="133" t="s">
        <v>223</v>
      </c>
      <c r="H552" s="134">
        <v>1.2</v>
      </c>
      <c r="I552" s="135"/>
      <c r="J552" s="136">
        <f>ROUND(I552*H552,2)</f>
        <v>0</v>
      </c>
      <c r="K552" s="137"/>
      <c r="L552" s="31"/>
      <c r="M552" s="138" t="s">
        <v>1</v>
      </c>
      <c r="N552" s="139" t="s">
        <v>46</v>
      </c>
      <c r="P552" s="140">
        <f>O552*H552</f>
        <v>0</v>
      </c>
      <c r="Q552" s="140">
        <v>0</v>
      </c>
      <c r="R552" s="140">
        <f>Q552*H552</f>
        <v>0</v>
      </c>
      <c r="S552" s="140">
        <v>0</v>
      </c>
      <c r="T552" s="141">
        <f>S552*H552</f>
        <v>0</v>
      </c>
      <c r="AR552" s="142" t="s">
        <v>128</v>
      </c>
      <c r="AT552" s="142" t="s">
        <v>130</v>
      </c>
      <c r="AU552" s="142" t="s">
        <v>91</v>
      </c>
      <c r="AY552" s="16" t="s">
        <v>129</v>
      </c>
      <c r="BE552" s="143">
        <f>IF(N552="základní",J552,0)</f>
        <v>0</v>
      </c>
      <c r="BF552" s="143">
        <f>IF(N552="snížená",J552,0)</f>
        <v>0</v>
      </c>
      <c r="BG552" s="143">
        <f>IF(N552="zákl. přenesená",J552,0)</f>
        <v>0</v>
      </c>
      <c r="BH552" s="143">
        <f>IF(N552="sníž. přenesená",J552,0)</f>
        <v>0</v>
      </c>
      <c r="BI552" s="143">
        <f>IF(N552="nulová",J552,0)</f>
        <v>0</v>
      </c>
      <c r="BJ552" s="16" t="s">
        <v>89</v>
      </c>
      <c r="BK552" s="143">
        <f>ROUND(I552*H552,2)</f>
        <v>0</v>
      </c>
      <c r="BL552" s="16" t="s">
        <v>128</v>
      </c>
      <c r="BM552" s="142" t="s">
        <v>966</v>
      </c>
    </row>
    <row r="553" spans="2:65" s="1" customFormat="1" ht="107.25">
      <c r="B553" s="31"/>
      <c r="D553" s="144" t="s">
        <v>136</v>
      </c>
      <c r="F553" s="145" t="s">
        <v>967</v>
      </c>
      <c r="I553" s="146"/>
      <c r="L553" s="31"/>
      <c r="M553" s="147"/>
      <c r="T553" s="55"/>
      <c r="AT553" s="16" t="s">
        <v>136</v>
      </c>
      <c r="AU553" s="16" t="s">
        <v>91</v>
      </c>
    </row>
    <row r="554" spans="2:65" s="1" customFormat="1" ht="24.2" customHeight="1">
      <c r="B554" s="31"/>
      <c r="C554" s="130" t="s">
        <v>968</v>
      </c>
      <c r="D554" s="130" t="s">
        <v>130</v>
      </c>
      <c r="E554" s="131" t="s">
        <v>969</v>
      </c>
      <c r="F554" s="132" t="s">
        <v>970</v>
      </c>
      <c r="G554" s="133" t="s">
        <v>223</v>
      </c>
      <c r="H554" s="134">
        <v>1.2</v>
      </c>
      <c r="I554" s="135"/>
      <c r="J554" s="136">
        <f>ROUND(I554*H554,2)</f>
        <v>0</v>
      </c>
      <c r="K554" s="137"/>
      <c r="L554" s="31"/>
      <c r="M554" s="138" t="s">
        <v>1</v>
      </c>
      <c r="N554" s="139" t="s">
        <v>46</v>
      </c>
      <c r="P554" s="140">
        <f>O554*H554</f>
        <v>0</v>
      </c>
      <c r="Q554" s="140">
        <v>0</v>
      </c>
      <c r="R554" s="140">
        <f>Q554*H554</f>
        <v>0</v>
      </c>
      <c r="S554" s="140">
        <v>0</v>
      </c>
      <c r="T554" s="141">
        <f>S554*H554</f>
        <v>0</v>
      </c>
      <c r="AR554" s="142" t="s">
        <v>128</v>
      </c>
      <c r="AT554" s="142" t="s">
        <v>130</v>
      </c>
      <c r="AU554" s="142" t="s">
        <v>91</v>
      </c>
      <c r="AY554" s="16" t="s">
        <v>129</v>
      </c>
      <c r="BE554" s="143">
        <f>IF(N554="základní",J554,0)</f>
        <v>0</v>
      </c>
      <c r="BF554" s="143">
        <f>IF(N554="snížená",J554,0)</f>
        <v>0</v>
      </c>
      <c r="BG554" s="143">
        <f>IF(N554="zákl. přenesená",J554,0)</f>
        <v>0</v>
      </c>
      <c r="BH554" s="143">
        <f>IF(N554="sníž. přenesená",J554,0)</f>
        <v>0</v>
      </c>
      <c r="BI554" s="143">
        <f>IF(N554="nulová",J554,0)</f>
        <v>0</v>
      </c>
      <c r="BJ554" s="16" t="s">
        <v>89</v>
      </c>
      <c r="BK554" s="143">
        <f>ROUND(I554*H554,2)</f>
        <v>0</v>
      </c>
      <c r="BL554" s="16" t="s">
        <v>128</v>
      </c>
      <c r="BM554" s="142" t="s">
        <v>971</v>
      </c>
    </row>
    <row r="555" spans="2:65" s="1" customFormat="1" ht="107.25">
      <c r="B555" s="31"/>
      <c r="D555" s="144" t="s">
        <v>136</v>
      </c>
      <c r="F555" s="145" t="s">
        <v>972</v>
      </c>
      <c r="I555" s="146"/>
      <c r="L555" s="31"/>
      <c r="M555" s="147"/>
      <c r="T555" s="55"/>
      <c r="AT555" s="16" t="s">
        <v>136</v>
      </c>
      <c r="AU555" s="16" t="s">
        <v>91</v>
      </c>
    </row>
    <row r="556" spans="2:65" s="1" customFormat="1" ht="16.5" customHeight="1">
      <c r="B556" s="31"/>
      <c r="C556" s="130" t="s">
        <v>973</v>
      </c>
      <c r="D556" s="130" t="s">
        <v>130</v>
      </c>
      <c r="E556" s="131" t="s">
        <v>974</v>
      </c>
      <c r="F556" s="132" t="s">
        <v>975</v>
      </c>
      <c r="G556" s="133" t="s">
        <v>685</v>
      </c>
      <c r="H556" s="134">
        <v>7</v>
      </c>
      <c r="I556" s="135"/>
      <c r="J556" s="136">
        <f>ROUND(I556*H556,2)</f>
        <v>0</v>
      </c>
      <c r="K556" s="137"/>
      <c r="L556" s="31"/>
      <c r="M556" s="138" t="s">
        <v>1</v>
      </c>
      <c r="N556" s="139" t="s">
        <v>46</v>
      </c>
      <c r="P556" s="140">
        <f>O556*H556</f>
        <v>0</v>
      </c>
      <c r="Q556" s="140">
        <v>0</v>
      </c>
      <c r="R556" s="140">
        <f>Q556*H556</f>
        <v>0</v>
      </c>
      <c r="S556" s="140">
        <v>0</v>
      </c>
      <c r="T556" s="141">
        <f>S556*H556</f>
        <v>0</v>
      </c>
      <c r="AR556" s="142" t="s">
        <v>128</v>
      </c>
      <c r="AT556" s="142" t="s">
        <v>130</v>
      </c>
      <c r="AU556" s="142" t="s">
        <v>91</v>
      </c>
      <c r="AY556" s="16" t="s">
        <v>129</v>
      </c>
      <c r="BE556" s="143">
        <f>IF(N556="základní",J556,0)</f>
        <v>0</v>
      </c>
      <c r="BF556" s="143">
        <f>IF(N556="snížená",J556,0)</f>
        <v>0</v>
      </c>
      <c r="BG556" s="143">
        <f>IF(N556="zákl. přenesená",J556,0)</f>
        <v>0</v>
      </c>
      <c r="BH556" s="143">
        <f>IF(N556="sníž. přenesená",J556,0)</f>
        <v>0</v>
      </c>
      <c r="BI556" s="143">
        <f>IF(N556="nulová",J556,0)</f>
        <v>0</v>
      </c>
      <c r="BJ556" s="16" t="s">
        <v>89</v>
      </c>
      <c r="BK556" s="143">
        <f>ROUND(I556*H556,2)</f>
        <v>0</v>
      </c>
      <c r="BL556" s="16" t="s">
        <v>128</v>
      </c>
      <c r="BM556" s="142" t="s">
        <v>976</v>
      </c>
    </row>
    <row r="557" spans="2:65" s="1" customFormat="1" ht="195">
      <c r="B557" s="31"/>
      <c r="D557" s="144" t="s">
        <v>136</v>
      </c>
      <c r="F557" s="145" t="s">
        <v>977</v>
      </c>
      <c r="I557" s="146"/>
      <c r="L557" s="31"/>
      <c r="M557" s="147"/>
      <c r="T557" s="55"/>
      <c r="AT557" s="16" t="s">
        <v>136</v>
      </c>
      <c r="AU557" s="16" t="s">
        <v>91</v>
      </c>
    </row>
    <row r="558" spans="2:65" s="1" customFormat="1" ht="16.5" customHeight="1">
      <c r="B558" s="31"/>
      <c r="C558" s="130" t="s">
        <v>978</v>
      </c>
      <c r="D558" s="130" t="s">
        <v>130</v>
      </c>
      <c r="E558" s="131" t="s">
        <v>979</v>
      </c>
      <c r="F558" s="132" t="s">
        <v>980</v>
      </c>
      <c r="G558" s="133" t="s">
        <v>685</v>
      </c>
      <c r="H558" s="134">
        <v>6</v>
      </c>
      <c r="I558" s="135"/>
      <c r="J558" s="136">
        <f>ROUND(I558*H558,2)</f>
        <v>0</v>
      </c>
      <c r="K558" s="137"/>
      <c r="L558" s="31"/>
      <c r="M558" s="138" t="s">
        <v>1</v>
      </c>
      <c r="N558" s="139" t="s">
        <v>46</v>
      </c>
      <c r="P558" s="140">
        <f>O558*H558</f>
        <v>0</v>
      </c>
      <c r="Q558" s="140">
        <v>0</v>
      </c>
      <c r="R558" s="140">
        <f>Q558*H558</f>
        <v>0</v>
      </c>
      <c r="S558" s="140">
        <v>0</v>
      </c>
      <c r="T558" s="141">
        <f>S558*H558</f>
        <v>0</v>
      </c>
      <c r="AR558" s="142" t="s">
        <v>128</v>
      </c>
      <c r="AT558" s="142" t="s">
        <v>130</v>
      </c>
      <c r="AU558" s="142" t="s">
        <v>91</v>
      </c>
      <c r="AY558" s="16" t="s">
        <v>129</v>
      </c>
      <c r="BE558" s="143">
        <f>IF(N558="základní",J558,0)</f>
        <v>0</v>
      </c>
      <c r="BF558" s="143">
        <f>IF(N558="snížená",J558,0)</f>
        <v>0</v>
      </c>
      <c r="BG558" s="143">
        <f>IF(N558="zákl. přenesená",J558,0)</f>
        <v>0</v>
      </c>
      <c r="BH558" s="143">
        <f>IF(N558="sníž. přenesená",J558,0)</f>
        <v>0</v>
      </c>
      <c r="BI558" s="143">
        <f>IF(N558="nulová",J558,0)</f>
        <v>0</v>
      </c>
      <c r="BJ558" s="16" t="s">
        <v>89</v>
      </c>
      <c r="BK558" s="143">
        <f>ROUND(I558*H558,2)</f>
        <v>0</v>
      </c>
      <c r="BL558" s="16" t="s">
        <v>128</v>
      </c>
      <c r="BM558" s="142" t="s">
        <v>981</v>
      </c>
    </row>
    <row r="559" spans="2:65" s="1" customFormat="1" ht="175.5">
      <c r="B559" s="31"/>
      <c r="D559" s="144" t="s">
        <v>136</v>
      </c>
      <c r="F559" s="145" t="s">
        <v>982</v>
      </c>
      <c r="I559" s="146"/>
      <c r="L559" s="31"/>
      <c r="M559" s="147"/>
      <c r="T559" s="55"/>
      <c r="AT559" s="16" t="s">
        <v>136</v>
      </c>
      <c r="AU559" s="16" t="s">
        <v>91</v>
      </c>
    </row>
    <row r="560" spans="2:65" s="1" customFormat="1" ht="16.5" customHeight="1">
      <c r="B560" s="31"/>
      <c r="C560" s="130" t="s">
        <v>983</v>
      </c>
      <c r="D560" s="130" t="s">
        <v>130</v>
      </c>
      <c r="E560" s="131" t="s">
        <v>984</v>
      </c>
      <c r="F560" s="132" t="s">
        <v>985</v>
      </c>
      <c r="G560" s="133" t="s">
        <v>223</v>
      </c>
      <c r="H560" s="134">
        <v>18</v>
      </c>
      <c r="I560" s="135"/>
      <c r="J560" s="136">
        <f>ROUND(I560*H560,2)</f>
        <v>0</v>
      </c>
      <c r="K560" s="137"/>
      <c r="L560" s="31"/>
      <c r="M560" s="138" t="s">
        <v>1</v>
      </c>
      <c r="N560" s="139" t="s">
        <v>46</v>
      </c>
      <c r="P560" s="140">
        <f>O560*H560</f>
        <v>0</v>
      </c>
      <c r="Q560" s="140">
        <v>0</v>
      </c>
      <c r="R560" s="140">
        <f>Q560*H560</f>
        <v>0</v>
      </c>
      <c r="S560" s="140">
        <v>0</v>
      </c>
      <c r="T560" s="141">
        <f>S560*H560</f>
        <v>0</v>
      </c>
      <c r="AR560" s="142" t="s">
        <v>128</v>
      </c>
      <c r="AT560" s="142" t="s">
        <v>130</v>
      </c>
      <c r="AU560" s="142" t="s">
        <v>91</v>
      </c>
      <c r="AY560" s="16" t="s">
        <v>129</v>
      </c>
      <c r="BE560" s="143">
        <f>IF(N560="základní",J560,0)</f>
        <v>0</v>
      </c>
      <c r="BF560" s="143">
        <f>IF(N560="snížená",J560,0)</f>
        <v>0</v>
      </c>
      <c r="BG560" s="143">
        <f>IF(N560="zákl. přenesená",J560,0)</f>
        <v>0</v>
      </c>
      <c r="BH560" s="143">
        <f>IF(N560="sníž. přenesená",J560,0)</f>
        <v>0</v>
      </c>
      <c r="BI560" s="143">
        <f>IF(N560="nulová",J560,0)</f>
        <v>0</v>
      </c>
      <c r="BJ560" s="16" t="s">
        <v>89</v>
      </c>
      <c r="BK560" s="143">
        <f>ROUND(I560*H560,2)</f>
        <v>0</v>
      </c>
      <c r="BL560" s="16" t="s">
        <v>128</v>
      </c>
      <c r="BM560" s="142" t="s">
        <v>986</v>
      </c>
    </row>
    <row r="561" spans="2:65" s="1" customFormat="1" ht="107.25">
      <c r="B561" s="31"/>
      <c r="D561" s="144" t="s">
        <v>136</v>
      </c>
      <c r="F561" s="145" t="s">
        <v>987</v>
      </c>
      <c r="I561" s="146"/>
      <c r="L561" s="31"/>
      <c r="M561" s="147"/>
      <c r="T561" s="55"/>
      <c r="AT561" s="16" t="s">
        <v>136</v>
      </c>
      <c r="AU561" s="16" t="s">
        <v>91</v>
      </c>
    </row>
    <row r="562" spans="2:65" s="1" customFormat="1" ht="16.5" customHeight="1">
      <c r="B562" s="31"/>
      <c r="C562" s="130" t="s">
        <v>988</v>
      </c>
      <c r="D562" s="130" t="s">
        <v>130</v>
      </c>
      <c r="E562" s="131" t="s">
        <v>989</v>
      </c>
      <c r="F562" s="132" t="s">
        <v>990</v>
      </c>
      <c r="G562" s="133" t="s">
        <v>991</v>
      </c>
      <c r="H562" s="134">
        <v>2</v>
      </c>
      <c r="I562" s="135"/>
      <c r="J562" s="136">
        <f>ROUND(I562*H562,2)</f>
        <v>0</v>
      </c>
      <c r="K562" s="137"/>
      <c r="L562" s="31"/>
      <c r="M562" s="138" t="s">
        <v>1</v>
      </c>
      <c r="N562" s="139" t="s">
        <v>46</v>
      </c>
      <c r="P562" s="140">
        <f>O562*H562</f>
        <v>0</v>
      </c>
      <c r="Q562" s="140">
        <v>0</v>
      </c>
      <c r="R562" s="140">
        <f>Q562*H562</f>
        <v>0</v>
      </c>
      <c r="S562" s="140">
        <v>0</v>
      </c>
      <c r="T562" s="141">
        <f>S562*H562</f>
        <v>0</v>
      </c>
      <c r="AR562" s="142" t="s">
        <v>128</v>
      </c>
      <c r="AT562" s="142" t="s">
        <v>130</v>
      </c>
      <c r="AU562" s="142" t="s">
        <v>91</v>
      </c>
      <c r="AY562" s="16" t="s">
        <v>129</v>
      </c>
      <c r="BE562" s="143">
        <f>IF(N562="základní",J562,0)</f>
        <v>0</v>
      </c>
      <c r="BF562" s="143">
        <f>IF(N562="snížená",J562,0)</f>
        <v>0</v>
      </c>
      <c r="BG562" s="143">
        <f>IF(N562="zákl. přenesená",J562,0)</f>
        <v>0</v>
      </c>
      <c r="BH562" s="143">
        <f>IF(N562="sníž. přenesená",J562,0)</f>
        <v>0</v>
      </c>
      <c r="BI562" s="143">
        <f>IF(N562="nulová",J562,0)</f>
        <v>0</v>
      </c>
      <c r="BJ562" s="16" t="s">
        <v>89</v>
      </c>
      <c r="BK562" s="143">
        <f>ROUND(I562*H562,2)</f>
        <v>0</v>
      </c>
      <c r="BL562" s="16" t="s">
        <v>128</v>
      </c>
      <c r="BM562" s="142" t="s">
        <v>992</v>
      </c>
    </row>
    <row r="563" spans="2:65" s="1" customFormat="1" ht="117">
      <c r="B563" s="31"/>
      <c r="D563" s="144" t="s">
        <v>136</v>
      </c>
      <c r="F563" s="145" t="s">
        <v>993</v>
      </c>
      <c r="I563" s="146"/>
      <c r="L563" s="31"/>
      <c r="M563" s="147"/>
      <c r="T563" s="55"/>
      <c r="AT563" s="16" t="s">
        <v>136</v>
      </c>
      <c r="AU563" s="16" t="s">
        <v>91</v>
      </c>
    </row>
    <row r="564" spans="2:65" s="1" customFormat="1" ht="16.5" customHeight="1">
      <c r="B564" s="31"/>
      <c r="C564" s="130" t="s">
        <v>994</v>
      </c>
      <c r="D564" s="130" t="s">
        <v>130</v>
      </c>
      <c r="E564" s="131" t="s">
        <v>995</v>
      </c>
      <c r="F564" s="132" t="s">
        <v>996</v>
      </c>
      <c r="G564" s="133" t="s">
        <v>145</v>
      </c>
      <c r="H564" s="134">
        <v>1</v>
      </c>
      <c r="I564" s="135"/>
      <c r="J564" s="136">
        <f>ROUND(I564*H564,2)</f>
        <v>0</v>
      </c>
      <c r="K564" s="137"/>
      <c r="L564" s="31"/>
      <c r="M564" s="138" t="s">
        <v>1</v>
      </c>
      <c r="N564" s="139" t="s">
        <v>46</v>
      </c>
      <c r="P564" s="140">
        <f>O564*H564</f>
        <v>0</v>
      </c>
      <c r="Q564" s="140">
        <v>0</v>
      </c>
      <c r="R564" s="140">
        <f>Q564*H564</f>
        <v>0</v>
      </c>
      <c r="S564" s="140">
        <v>0</v>
      </c>
      <c r="T564" s="141">
        <f>S564*H564</f>
        <v>0</v>
      </c>
      <c r="AR564" s="142" t="s">
        <v>128</v>
      </c>
      <c r="AT564" s="142" t="s">
        <v>130</v>
      </c>
      <c r="AU564" s="142" t="s">
        <v>91</v>
      </c>
      <c r="AY564" s="16" t="s">
        <v>129</v>
      </c>
      <c r="BE564" s="143">
        <f>IF(N564="základní",J564,0)</f>
        <v>0</v>
      </c>
      <c r="BF564" s="143">
        <f>IF(N564="snížená",J564,0)</f>
        <v>0</v>
      </c>
      <c r="BG564" s="143">
        <f>IF(N564="zákl. přenesená",J564,0)</f>
        <v>0</v>
      </c>
      <c r="BH564" s="143">
        <f>IF(N564="sníž. přenesená",J564,0)</f>
        <v>0</v>
      </c>
      <c r="BI564" s="143">
        <f>IF(N564="nulová",J564,0)</f>
        <v>0</v>
      </c>
      <c r="BJ564" s="16" t="s">
        <v>89</v>
      </c>
      <c r="BK564" s="143">
        <f>ROUND(I564*H564,2)</f>
        <v>0</v>
      </c>
      <c r="BL564" s="16" t="s">
        <v>128</v>
      </c>
      <c r="BM564" s="142" t="s">
        <v>997</v>
      </c>
    </row>
    <row r="565" spans="2:65" s="1" customFormat="1" ht="117">
      <c r="B565" s="31"/>
      <c r="D565" s="144" t="s">
        <v>136</v>
      </c>
      <c r="F565" s="145" t="s">
        <v>998</v>
      </c>
      <c r="I565" s="146"/>
      <c r="L565" s="31"/>
      <c r="M565" s="147"/>
      <c r="T565" s="55"/>
      <c r="AT565" s="16" t="s">
        <v>136</v>
      </c>
      <c r="AU565" s="16" t="s">
        <v>91</v>
      </c>
    </row>
    <row r="566" spans="2:65" s="1" customFormat="1" ht="21.75" customHeight="1">
      <c r="B566" s="31"/>
      <c r="C566" s="130" t="s">
        <v>999</v>
      </c>
      <c r="D566" s="130" t="s">
        <v>130</v>
      </c>
      <c r="E566" s="131" t="s">
        <v>1000</v>
      </c>
      <c r="F566" s="132" t="s">
        <v>1001</v>
      </c>
      <c r="G566" s="133" t="s">
        <v>145</v>
      </c>
      <c r="H566" s="134">
        <v>2</v>
      </c>
      <c r="I566" s="135"/>
      <c r="J566" s="136">
        <f>ROUND(I566*H566,2)</f>
        <v>0</v>
      </c>
      <c r="K566" s="137"/>
      <c r="L566" s="31"/>
      <c r="M566" s="138" t="s">
        <v>1</v>
      </c>
      <c r="N566" s="139" t="s">
        <v>46</v>
      </c>
      <c r="P566" s="140">
        <f>O566*H566</f>
        <v>0</v>
      </c>
      <c r="Q566" s="140">
        <v>0</v>
      </c>
      <c r="R566" s="140">
        <f>Q566*H566</f>
        <v>0</v>
      </c>
      <c r="S566" s="140">
        <v>0</v>
      </c>
      <c r="T566" s="141">
        <f>S566*H566</f>
        <v>0</v>
      </c>
      <c r="AR566" s="142" t="s">
        <v>128</v>
      </c>
      <c r="AT566" s="142" t="s">
        <v>130</v>
      </c>
      <c r="AU566" s="142" t="s">
        <v>91</v>
      </c>
      <c r="AY566" s="16" t="s">
        <v>129</v>
      </c>
      <c r="BE566" s="143">
        <f>IF(N566="základní",J566,0)</f>
        <v>0</v>
      </c>
      <c r="BF566" s="143">
        <f>IF(N566="snížená",J566,0)</f>
        <v>0</v>
      </c>
      <c r="BG566" s="143">
        <f>IF(N566="zákl. přenesená",J566,0)</f>
        <v>0</v>
      </c>
      <c r="BH566" s="143">
        <f>IF(N566="sníž. přenesená",J566,0)</f>
        <v>0</v>
      </c>
      <c r="BI566" s="143">
        <f>IF(N566="nulová",J566,0)</f>
        <v>0</v>
      </c>
      <c r="BJ566" s="16" t="s">
        <v>89</v>
      </c>
      <c r="BK566" s="143">
        <f>ROUND(I566*H566,2)</f>
        <v>0</v>
      </c>
      <c r="BL566" s="16" t="s">
        <v>128</v>
      </c>
      <c r="BM566" s="142" t="s">
        <v>1002</v>
      </c>
    </row>
    <row r="567" spans="2:65" s="1" customFormat="1" ht="156">
      <c r="B567" s="31"/>
      <c r="D567" s="144" t="s">
        <v>136</v>
      </c>
      <c r="F567" s="145" t="s">
        <v>1003</v>
      </c>
      <c r="I567" s="146"/>
      <c r="L567" s="31"/>
      <c r="M567" s="147"/>
      <c r="T567" s="55"/>
      <c r="AT567" s="16" t="s">
        <v>136</v>
      </c>
      <c r="AU567" s="16" t="s">
        <v>91</v>
      </c>
    </row>
    <row r="568" spans="2:65" s="1" customFormat="1" ht="24.2" customHeight="1">
      <c r="B568" s="31"/>
      <c r="C568" s="130" t="s">
        <v>1004</v>
      </c>
      <c r="D568" s="130" t="s">
        <v>130</v>
      </c>
      <c r="E568" s="131" t="s">
        <v>1005</v>
      </c>
      <c r="F568" s="132" t="s">
        <v>1006</v>
      </c>
      <c r="G568" s="133" t="s">
        <v>145</v>
      </c>
      <c r="H568" s="134">
        <v>2</v>
      </c>
      <c r="I568" s="135"/>
      <c r="J568" s="136">
        <f>ROUND(I568*H568,2)</f>
        <v>0</v>
      </c>
      <c r="K568" s="137"/>
      <c r="L568" s="31"/>
      <c r="M568" s="138" t="s">
        <v>1</v>
      </c>
      <c r="N568" s="139" t="s">
        <v>46</v>
      </c>
      <c r="P568" s="140">
        <f>O568*H568</f>
        <v>0</v>
      </c>
      <c r="Q568" s="140">
        <v>0</v>
      </c>
      <c r="R568" s="140">
        <f>Q568*H568</f>
        <v>0</v>
      </c>
      <c r="S568" s="140">
        <v>0</v>
      </c>
      <c r="T568" s="141">
        <f>S568*H568</f>
        <v>0</v>
      </c>
      <c r="AR568" s="142" t="s">
        <v>128</v>
      </c>
      <c r="AT568" s="142" t="s">
        <v>130</v>
      </c>
      <c r="AU568" s="142" t="s">
        <v>91</v>
      </c>
      <c r="AY568" s="16" t="s">
        <v>129</v>
      </c>
      <c r="BE568" s="143">
        <f>IF(N568="základní",J568,0)</f>
        <v>0</v>
      </c>
      <c r="BF568" s="143">
        <f>IF(N568="snížená",J568,0)</f>
        <v>0</v>
      </c>
      <c r="BG568" s="143">
        <f>IF(N568="zákl. přenesená",J568,0)</f>
        <v>0</v>
      </c>
      <c r="BH568" s="143">
        <f>IF(N568="sníž. přenesená",J568,0)</f>
        <v>0</v>
      </c>
      <c r="BI568" s="143">
        <f>IF(N568="nulová",J568,0)</f>
        <v>0</v>
      </c>
      <c r="BJ568" s="16" t="s">
        <v>89</v>
      </c>
      <c r="BK568" s="143">
        <f>ROUND(I568*H568,2)</f>
        <v>0</v>
      </c>
      <c r="BL568" s="16" t="s">
        <v>128</v>
      </c>
      <c r="BM568" s="142" t="s">
        <v>1007</v>
      </c>
    </row>
    <row r="569" spans="2:65" s="1" customFormat="1" ht="58.5">
      <c r="B569" s="31"/>
      <c r="D569" s="144" t="s">
        <v>136</v>
      </c>
      <c r="F569" s="145" t="s">
        <v>1008</v>
      </c>
      <c r="I569" s="146"/>
      <c r="L569" s="31"/>
      <c r="M569" s="147"/>
      <c r="T569" s="55"/>
      <c r="AT569" s="16" t="s">
        <v>136</v>
      </c>
      <c r="AU569" s="16" t="s">
        <v>91</v>
      </c>
    </row>
    <row r="570" spans="2:65" s="12" customFormat="1" ht="11.25">
      <c r="B570" s="152"/>
      <c r="D570" s="144" t="s">
        <v>177</v>
      </c>
      <c r="E570" s="153" t="s">
        <v>1</v>
      </c>
      <c r="F570" s="154" t="s">
        <v>91</v>
      </c>
      <c r="H570" s="155">
        <v>2</v>
      </c>
      <c r="I570" s="156"/>
      <c r="L570" s="152"/>
      <c r="M570" s="157"/>
      <c r="T570" s="158"/>
      <c r="AT570" s="153" t="s">
        <v>177</v>
      </c>
      <c r="AU570" s="153" t="s">
        <v>91</v>
      </c>
      <c r="AV570" s="12" t="s">
        <v>91</v>
      </c>
      <c r="AW570" s="12" t="s">
        <v>36</v>
      </c>
      <c r="AX570" s="12" t="s">
        <v>81</v>
      </c>
      <c r="AY570" s="153" t="s">
        <v>129</v>
      </c>
    </row>
    <row r="571" spans="2:65" s="13" customFormat="1" ht="11.25">
      <c r="B571" s="159"/>
      <c r="D571" s="144" t="s">
        <v>177</v>
      </c>
      <c r="E571" s="160" t="s">
        <v>1</v>
      </c>
      <c r="F571" s="161" t="s">
        <v>178</v>
      </c>
      <c r="H571" s="162">
        <v>2</v>
      </c>
      <c r="I571" s="163"/>
      <c r="L571" s="159"/>
      <c r="M571" s="164"/>
      <c r="T571" s="165"/>
      <c r="AT571" s="160" t="s">
        <v>177</v>
      </c>
      <c r="AU571" s="160" t="s">
        <v>91</v>
      </c>
      <c r="AV571" s="13" t="s">
        <v>153</v>
      </c>
      <c r="AW571" s="13" t="s">
        <v>36</v>
      </c>
      <c r="AX571" s="13" t="s">
        <v>89</v>
      </c>
      <c r="AY571" s="160" t="s">
        <v>129</v>
      </c>
    </row>
    <row r="572" spans="2:65" s="1" customFormat="1" ht="24.2" customHeight="1">
      <c r="B572" s="31"/>
      <c r="C572" s="130" t="s">
        <v>1009</v>
      </c>
      <c r="D572" s="130" t="s">
        <v>130</v>
      </c>
      <c r="E572" s="131" t="s">
        <v>1010</v>
      </c>
      <c r="F572" s="132" t="s">
        <v>1011</v>
      </c>
      <c r="G572" s="133" t="s">
        <v>145</v>
      </c>
      <c r="H572" s="134">
        <v>2</v>
      </c>
      <c r="I572" s="135"/>
      <c r="J572" s="136">
        <f>ROUND(I572*H572,2)</f>
        <v>0</v>
      </c>
      <c r="K572" s="137"/>
      <c r="L572" s="31"/>
      <c r="M572" s="138" t="s">
        <v>1</v>
      </c>
      <c r="N572" s="139" t="s">
        <v>46</v>
      </c>
      <c r="P572" s="140">
        <f>O572*H572</f>
        <v>0</v>
      </c>
      <c r="Q572" s="140">
        <v>0</v>
      </c>
      <c r="R572" s="140">
        <f>Q572*H572</f>
        <v>0</v>
      </c>
      <c r="S572" s="140">
        <v>0</v>
      </c>
      <c r="T572" s="141">
        <f>S572*H572</f>
        <v>0</v>
      </c>
      <c r="AR572" s="142" t="s">
        <v>128</v>
      </c>
      <c r="AT572" s="142" t="s">
        <v>130</v>
      </c>
      <c r="AU572" s="142" t="s">
        <v>91</v>
      </c>
      <c r="AY572" s="16" t="s">
        <v>129</v>
      </c>
      <c r="BE572" s="143">
        <f>IF(N572="základní",J572,0)</f>
        <v>0</v>
      </c>
      <c r="BF572" s="143">
        <f>IF(N572="snížená",J572,0)</f>
        <v>0</v>
      </c>
      <c r="BG572" s="143">
        <f>IF(N572="zákl. přenesená",J572,0)</f>
        <v>0</v>
      </c>
      <c r="BH572" s="143">
        <f>IF(N572="sníž. přenesená",J572,0)</f>
        <v>0</v>
      </c>
      <c r="BI572" s="143">
        <f>IF(N572="nulová",J572,0)</f>
        <v>0</v>
      </c>
      <c r="BJ572" s="16" t="s">
        <v>89</v>
      </c>
      <c r="BK572" s="143">
        <f>ROUND(I572*H572,2)</f>
        <v>0</v>
      </c>
      <c r="BL572" s="16" t="s">
        <v>128</v>
      </c>
      <c r="BM572" s="142" t="s">
        <v>1012</v>
      </c>
    </row>
    <row r="573" spans="2:65" s="1" customFormat="1" ht="97.5">
      <c r="B573" s="31"/>
      <c r="D573" s="144" t="s">
        <v>136</v>
      </c>
      <c r="F573" s="145" t="s">
        <v>1013</v>
      </c>
      <c r="I573" s="146"/>
      <c r="L573" s="31"/>
      <c r="M573" s="147"/>
      <c r="T573" s="55"/>
      <c r="AT573" s="16" t="s">
        <v>136</v>
      </c>
      <c r="AU573" s="16" t="s">
        <v>91</v>
      </c>
    </row>
    <row r="574" spans="2:65" s="1" customFormat="1" ht="24.2" customHeight="1">
      <c r="B574" s="31"/>
      <c r="C574" s="130" t="s">
        <v>1014</v>
      </c>
      <c r="D574" s="130" t="s">
        <v>130</v>
      </c>
      <c r="E574" s="131" t="s">
        <v>1015</v>
      </c>
      <c r="F574" s="132" t="s">
        <v>1016</v>
      </c>
      <c r="G574" s="133" t="s">
        <v>223</v>
      </c>
      <c r="H574" s="134">
        <v>35.200000000000003</v>
      </c>
      <c r="I574" s="135"/>
      <c r="J574" s="136">
        <f>ROUND(I574*H574,2)</f>
        <v>0</v>
      </c>
      <c r="K574" s="137"/>
      <c r="L574" s="31"/>
      <c r="M574" s="138" t="s">
        <v>1</v>
      </c>
      <c r="N574" s="139" t="s">
        <v>46</v>
      </c>
      <c r="P574" s="140">
        <f>O574*H574</f>
        <v>0</v>
      </c>
      <c r="Q574" s="140">
        <v>0</v>
      </c>
      <c r="R574" s="140">
        <f>Q574*H574</f>
        <v>0</v>
      </c>
      <c r="S574" s="140">
        <v>0</v>
      </c>
      <c r="T574" s="141">
        <f>S574*H574</f>
        <v>0</v>
      </c>
      <c r="AR574" s="142" t="s">
        <v>128</v>
      </c>
      <c r="AT574" s="142" t="s">
        <v>130</v>
      </c>
      <c r="AU574" s="142" t="s">
        <v>91</v>
      </c>
      <c r="AY574" s="16" t="s">
        <v>129</v>
      </c>
      <c r="BE574" s="143">
        <f>IF(N574="základní",J574,0)</f>
        <v>0</v>
      </c>
      <c r="BF574" s="143">
        <f>IF(N574="snížená",J574,0)</f>
        <v>0</v>
      </c>
      <c r="BG574" s="143">
        <f>IF(N574="zákl. přenesená",J574,0)</f>
        <v>0</v>
      </c>
      <c r="BH574" s="143">
        <f>IF(N574="sníž. přenesená",J574,0)</f>
        <v>0</v>
      </c>
      <c r="BI574" s="143">
        <f>IF(N574="nulová",J574,0)</f>
        <v>0</v>
      </c>
      <c r="BJ574" s="16" t="s">
        <v>89</v>
      </c>
      <c r="BK574" s="143">
        <f>ROUND(I574*H574,2)</f>
        <v>0</v>
      </c>
      <c r="BL574" s="16" t="s">
        <v>128</v>
      </c>
      <c r="BM574" s="142" t="s">
        <v>1017</v>
      </c>
    </row>
    <row r="575" spans="2:65" s="1" customFormat="1" ht="390">
      <c r="B575" s="31"/>
      <c r="D575" s="144" t="s">
        <v>136</v>
      </c>
      <c r="F575" s="145" t="s">
        <v>1018</v>
      </c>
      <c r="I575" s="146"/>
      <c r="L575" s="31"/>
      <c r="M575" s="147"/>
      <c r="T575" s="55"/>
      <c r="AT575" s="16" t="s">
        <v>136</v>
      </c>
      <c r="AU575" s="16" t="s">
        <v>91</v>
      </c>
    </row>
    <row r="576" spans="2:65" s="1" customFormat="1" ht="44.25" customHeight="1">
      <c r="B576" s="31"/>
      <c r="C576" s="130" t="s">
        <v>1019</v>
      </c>
      <c r="D576" s="130" t="s">
        <v>130</v>
      </c>
      <c r="E576" s="131" t="s">
        <v>1020</v>
      </c>
      <c r="F576" s="132" t="s">
        <v>1021</v>
      </c>
      <c r="G576" s="133" t="s">
        <v>223</v>
      </c>
      <c r="H576" s="134">
        <v>8.8000000000000007</v>
      </c>
      <c r="I576" s="135"/>
      <c r="J576" s="136">
        <f>ROUND(I576*H576,2)</f>
        <v>0</v>
      </c>
      <c r="K576" s="137"/>
      <c r="L576" s="31"/>
      <c r="M576" s="138" t="s">
        <v>1</v>
      </c>
      <c r="N576" s="139" t="s">
        <v>46</v>
      </c>
      <c r="P576" s="140">
        <f>O576*H576</f>
        <v>0</v>
      </c>
      <c r="Q576" s="140">
        <v>0</v>
      </c>
      <c r="R576" s="140">
        <f>Q576*H576</f>
        <v>0</v>
      </c>
      <c r="S576" s="140">
        <v>0</v>
      </c>
      <c r="T576" s="141">
        <f>S576*H576</f>
        <v>0</v>
      </c>
      <c r="AR576" s="142" t="s">
        <v>128</v>
      </c>
      <c r="AT576" s="142" t="s">
        <v>130</v>
      </c>
      <c r="AU576" s="142" t="s">
        <v>91</v>
      </c>
      <c r="AY576" s="16" t="s">
        <v>129</v>
      </c>
      <c r="BE576" s="143">
        <f>IF(N576="základní",J576,0)</f>
        <v>0</v>
      </c>
      <c r="BF576" s="143">
        <f>IF(N576="snížená",J576,0)</f>
        <v>0</v>
      </c>
      <c r="BG576" s="143">
        <f>IF(N576="zákl. přenesená",J576,0)</f>
        <v>0</v>
      </c>
      <c r="BH576" s="143">
        <f>IF(N576="sníž. přenesená",J576,0)</f>
        <v>0</v>
      </c>
      <c r="BI576" s="143">
        <f>IF(N576="nulová",J576,0)</f>
        <v>0</v>
      </c>
      <c r="BJ576" s="16" t="s">
        <v>89</v>
      </c>
      <c r="BK576" s="143">
        <f>ROUND(I576*H576,2)</f>
        <v>0</v>
      </c>
      <c r="BL576" s="16" t="s">
        <v>128</v>
      </c>
      <c r="BM576" s="142" t="s">
        <v>1022</v>
      </c>
    </row>
    <row r="577" spans="2:65" s="1" customFormat="1" ht="29.25">
      <c r="B577" s="31"/>
      <c r="D577" s="144" t="s">
        <v>136</v>
      </c>
      <c r="F577" s="145" t="s">
        <v>1021</v>
      </c>
      <c r="I577" s="146"/>
      <c r="L577" s="31"/>
      <c r="M577" s="147"/>
      <c r="T577" s="55"/>
      <c r="AT577" s="16" t="s">
        <v>136</v>
      </c>
      <c r="AU577" s="16" t="s">
        <v>91</v>
      </c>
    </row>
    <row r="578" spans="2:65" s="12" customFormat="1" ht="11.25">
      <c r="B578" s="152"/>
      <c r="D578" s="144" t="s">
        <v>177</v>
      </c>
      <c r="E578" s="153" t="s">
        <v>1</v>
      </c>
      <c r="F578" s="154" t="s">
        <v>1023</v>
      </c>
      <c r="H578" s="155">
        <v>8.8000000000000007</v>
      </c>
      <c r="I578" s="156"/>
      <c r="L578" s="152"/>
      <c r="M578" s="157"/>
      <c r="T578" s="158"/>
      <c r="AT578" s="153" t="s">
        <v>177</v>
      </c>
      <c r="AU578" s="153" t="s">
        <v>91</v>
      </c>
      <c r="AV578" s="12" t="s">
        <v>91</v>
      </c>
      <c r="AW578" s="12" t="s">
        <v>36</v>
      </c>
      <c r="AX578" s="12" t="s">
        <v>89</v>
      </c>
      <c r="AY578" s="153" t="s">
        <v>129</v>
      </c>
    </row>
    <row r="579" spans="2:65" s="1" customFormat="1" ht="16.5" customHeight="1">
      <c r="B579" s="31"/>
      <c r="C579" s="130" t="s">
        <v>1024</v>
      </c>
      <c r="D579" s="130" t="s">
        <v>130</v>
      </c>
      <c r="E579" s="131" t="s">
        <v>1025</v>
      </c>
      <c r="F579" s="132" t="s">
        <v>1026</v>
      </c>
      <c r="G579" s="133" t="s">
        <v>223</v>
      </c>
      <c r="H579" s="134">
        <v>15</v>
      </c>
      <c r="I579" s="135"/>
      <c r="J579" s="136">
        <f>ROUND(I579*H579,2)</f>
        <v>0</v>
      </c>
      <c r="K579" s="137"/>
      <c r="L579" s="31"/>
      <c r="M579" s="138" t="s">
        <v>1</v>
      </c>
      <c r="N579" s="139" t="s">
        <v>46</v>
      </c>
      <c r="P579" s="140">
        <f>O579*H579</f>
        <v>0</v>
      </c>
      <c r="Q579" s="140">
        <v>0</v>
      </c>
      <c r="R579" s="140">
        <f>Q579*H579</f>
        <v>0</v>
      </c>
      <c r="S579" s="140">
        <v>0</v>
      </c>
      <c r="T579" s="141">
        <f>S579*H579</f>
        <v>0</v>
      </c>
      <c r="AR579" s="142" t="s">
        <v>128</v>
      </c>
      <c r="AT579" s="142" t="s">
        <v>130</v>
      </c>
      <c r="AU579" s="142" t="s">
        <v>91</v>
      </c>
      <c r="AY579" s="16" t="s">
        <v>129</v>
      </c>
      <c r="BE579" s="143">
        <f>IF(N579="základní",J579,0)</f>
        <v>0</v>
      </c>
      <c r="BF579" s="143">
        <f>IF(N579="snížená",J579,0)</f>
        <v>0</v>
      </c>
      <c r="BG579" s="143">
        <f>IF(N579="zákl. přenesená",J579,0)</f>
        <v>0</v>
      </c>
      <c r="BH579" s="143">
        <f>IF(N579="sníž. přenesená",J579,0)</f>
        <v>0</v>
      </c>
      <c r="BI579" s="143">
        <f>IF(N579="nulová",J579,0)</f>
        <v>0</v>
      </c>
      <c r="BJ579" s="16" t="s">
        <v>89</v>
      </c>
      <c r="BK579" s="143">
        <f>ROUND(I579*H579,2)</f>
        <v>0</v>
      </c>
      <c r="BL579" s="16" t="s">
        <v>128</v>
      </c>
      <c r="BM579" s="142" t="s">
        <v>1027</v>
      </c>
    </row>
    <row r="580" spans="2:65" s="1" customFormat="1" ht="48.75">
      <c r="B580" s="31"/>
      <c r="D580" s="144" t="s">
        <v>136</v>
      </c>
      <c r="F580" s="145" t="s">
        <v>1028</v>
      </c>
      <c r="I580" s="146"/>
      <c r="L580" s="31"/>
      <c r="M580" s="147"/>
      <c r="T580" s="55"/>
      <c r="AT580" s="16" t="s">
        <v>136</v>
      </c>
      <c r="AU580" s="16" t="s">
        <v>91</v>
      </c>
    </row>
    <row r="581" spans="2:65" s="1" customFormat="1" ht="21.75" customHeight="1">
      <c r="B581" s="31"/>
      <c r="C581" s="130" t="s">
        <v>1029</v>
      </c>
      <c r="D581" s="130" t="s">
        <v>130</v>
      </c>
      <c r="E581" s="131" t="s">
        <v>1030</v>
      </c>
      <c r="F581" s="132" t="s">
        <v>1031</v>
      </c>
      <c r="G581" s="133" t="s">
        <v>145</v>
      </c>
      <c r="H581" s="134">
        <v>1</v>
      </c>
      <c r="I581" s="135"/>
      <c r="J581" s="136">
        <f>ROUND(I581*H581,2)</f>
        <v>0</v>
      </c>
      <c r="K581" s="137"/>
      <c r="L581" s="31"/>
      <c r="M581" s="138" t="s">
        <v>1</v>
      </c>
      <c r="N581" s="139" t="s">
        <v>46</v>
      </c>
      <c r="P581" s="140">
        <f>O581*H581</f>
        <v>0</v>
      </c>
      <c r="Q581" s="140">
        <v>0</v>
      </c>
      <c r="R581" s="140">
        <f>Q581*H581</f>
        <v>0</v>
      </c>
      <c r="S581" s="140">
        <v>0</v>
      </c>
      <c r="T581" s="141">
        <f>S581*H581</f>
        <v>0</v>
      </c>
      <c r="AR581" s="142" t="s">
        <v>128</v>
      </c>
      <c r="AT581" s="142" t="s">
        <v>130</v>
      </c>
      <c r="AU581" s="142" t="s">
        <v>91</v>
      </c>
      <c r="AY581" s="16" t="s">
        <v>129</v>
      </c>
      <c r="BE581" s="143">
        <f>IF(N581="základní",J581,0)</f>
        <v>0</v>
      </c>
      <c r="BF581" s="143">
        <f>IF(N581="snížená",J581,0)</f>
        <v>0</v>
      </c>
      <c r="BG581" s="143">
        <f>IF(N581="zákl. přenesená",J581,0)</f>
        <v>0</v>
      </c>
      <c r="BH581" s="143">
        <f>IF(N581="sníž. přenesená",J581,0)</f>
        <v>0</v>
      </c>
      <c r="BI581" s="143">
        <f>IF(N581="nulová",J581,0)</f>
        <v>0</v>
      </c>
      <c r="BJ581" s="16" t="s">
        <v>89</v>
      </c>
      <c r="BK581" s="143">
        <f>ROUND(I581*H581,2)</f>
        <v>0</v>
      </c>
      <c r="BL581" s="16" t="s">
        <v>128</v>
      </c>
      <c r="BM581" s="142" t="s">
        <v>1032</v>
      </c>
    </row>
    <row r="582" spans="2:65" s="1" customFormat="1" ht="68.25">
      <c r="B582" s="31"/>
      <c r="D582" s="144" t="s">
        <v>136</v>
      </c>
      <c r="F582" s="145" t="s">
        <v>1033</v>
      </c>
      <c r="I582" s="146"/>
      <c r="L582" s="31"/>
      <c r="M582" s="147"/>
      <c r="T582" s="55"/>
      <c r="AT582" s="16" t="s">
        <v>136</v>
      </c>
      <c r="AU582" s="16" t="s">
        <v>91</v>
      </c>
    </row>
    <row r="583" spans="2:65" s="1" customFormat="1" ht="16.5" customHeight="1">
      <c r="B583" s="31"/>
      <c r="C583" s="130" t="s">
        <v>1034</v>
      </c>
      <c r="D583" s="130" t="s">
        <v>130</v>
      </c>
      <c r="E583" s="131" t="s">
        <v>1035</v>
      </c>
      <c r="F583" s="132" t="s">
        <v>1036</v>
      </c>
      <c r="G583" s="133" t="s">
        <v>145</v>
      </c>
      <c r="H583" s="134">
        <v>1</v>
      </c>
      <c r="I583" s="135"/>
      <c r="J583" s="136">
        <f>ROUND(I583*H583,2)</f>
        <v>0</v>
      </c>
      <c r="K583" s="137"/>
      <c r="L583" s="31"/>
      <c r="M583" s="138" t="s">
        <v>1</v>
      </c>
      <c r="N583" s="139" t="s">
        <v>46</v>
      </c>
      <c r="P583" s="140">
        <f>O583*H583</f>
        <v>0</v>
      </c>
      <c r="Q583" s="140">
        <v>0</v>
      </c>
      <c r="R583" s="140">
        <f>Q583*H583</f>
        <v>0</v>
      </c>
      <c r="S583" s="140">
        <v>0</v>
      </c>
      <c r="T583" s="141">
        <f>S583*H583</f>
        <v>0</v>
      </c>
      <c r="AR583" s="142" t="s">
        <v>128</v>
      </c>
      <c r="AT583" s="142" t="s">
        <v>130</v>
      </c>
      <c r="AU583" s="142" t="s">
        <v>91</v>
      </c>
      <c r="AY583" s="16" t="s">
        <v>129</v>
      </c>
      <c r="BE583" s="143">
        <f>IF(N583="základní",J583,0)</f>
        <v>0</v>
      </c>
      <c r="BF583" s="143">
        <f>IF(N583="snížená",J583,0)</f>
        <v>0</v>
      </c>
      <c r="BG583" s="143">
        <f>IF(N583="zákl. přenesená",J583,0)</f>
        <v>0</v>
      </c>
      <c r="BH583" s="143">
        <f>IF(N583="sníž. přenesená",J583,0)</f>
        <v>0</v>
      </c>
      <c r="BI583" s="143">
        <f>IF(N583="nulová",J583,0)</f>
        <v>0</v>
      </c>
      <c r="BJ583" s="16" t="s">
        <v>89</v>
      </c>
      <c r="BK583" s="143">
        <f>ROUND(I583*H583,2)</f>
        <v>0</v>
      </c>
      <c r="BL583" s="16" t="s">
        <v>128</v>
      </c>
      <c r="BM583" s="142" t="s">
        <v>1037</v>
      </c>
    </row>
    <row r="584" spans="2:65" s="1" customFormat="1" ht="204.75">
      <c r="B584" s="31"/>
      <c r="D584" s="144" t="s">
        <v>136</v>
      </c>
      <c r="F584" s="145" t="s">
        <v>1038</v>
      </c>
      <c r="I584" s="146"/>
      <c r="L584" s="31"/>
      <c r="M584" s="147"/>
      <c r="T584" s="55"/>
      <c r="AT584" s="16" t="s">
        <v>136</v>
      </c>
      <c r="AU584" s="16" t="s">
        <v>91</v>
      </c>
    </row>
    <row r="585" spans="2:65" s="1" customFormat="1" ht="16.5" customHeight="1">
      <c r="B585" s="31"/>
      <c r="C585" s="130" t="s">
        <v>1039</v>
      </c>
      <c r="D585" s="130" t="s">
        <v>130</v>
      </c>
      <c r="E585" s="131" t="s">
        <v>1040</v>
      </c>
      <c r="F585" s="132" t="s">
        <v>1041</v>
      </c>
      <c r="G585" s="133" t="s">
        <v>145</v>
      </c>
      <c r="H585" s="134">
        <v>1</v>
      </c>
      <c r="I585" s="135"/>
      <c r="J585" s="136">
        <f>ROUND(I585*H585,2)</f>
        <v>0</v>
      </c>
      <c r="K585" s="137"/>
      <c r="L585" s="31"/>
      <c r="M585" s="138" t="s">
        <v>1</v>
      </c>
      <c r="N585" s="139" t="s">
        <v>46</v>
      </c>
      <c r="P585" s="140">
        <f>O585*H585</f>
        <v>0</v>
      </c>
      <c r="Q585" s="140">
        <v>0</v>
      </c>
      <c r="R585" s="140">
        <f>Q585*H585</f>
        <v>0</v>
      </c>
      <c r="S585" s="140">
        <v>0</v>
      </c>
      <c r="T585" s="141">
        <f>S585*H585</f>
        <v>0</v>
      </c>
      <c r="AR585" s="142" t="s">
        <v>128</v>
      </c>
      <c r="AT585" s="142" t="s">
        <v>130</v>
      </c>
      <c r="AU585" s="142" t="s">
        <v>91</v>
      </c>
      <c r="AY585" s="16" t="s">
        <v>129</v>
      </c>
      <c r="BE585" s="143">
        <f>IF(N585="základní",J585,0)</f>
        <v>0</v>
      </c>
      <c r="BF585" s="143">
        <f>IF(N585="snížená",J585,0)</f>
        <v>0</v>
      </c>
      <c r="BG585" s="143">
        <f>IF(N585="zákl. přenesená",J585,0)</f>
        <v>0</v>
      </c>
      <c r="BH585" s="143">
        <f>IF(N585="sníž. přenesená",J585,0)</f>
        <v>0</v>
      </c>
      <c r="BI585" s="143">
        <f>IF(N585="nulová",J585,0)</f>
        <v>0</v>
      </c>
      <c r="BJ585" s="16" t="s">
        <v>89</v>
      </c>
      <c r="BK585" s="143">
        <f>ROUND(I585*H585,2)</f>
        <v>0</v>
      </c>
      <c r="BL585" s="16" t="s">
        <v>128</v>
      </c>
      <c r="BM585" s="142" t="s">
        <v>1042</v>
      </c>
    </row>
    <row r="586" spans="2:65" s="1" customFormat="1" ht="136.5">
      <c r="B586" s="31"/>
      <c r="D586" s="144" t="s">
        <v>136</v>
      </c>
      <c r="F586" s="145" t="s">
        <v>1043</v>
      </c>
      <c r="I586" s="146"/>
      <c r="L586" s="31"/>
      <c r="M586" s="147"/>
      <c r="T586" s="55"/>
      <c r="AT586" s="16" t="s">
        <v>136</v>
      </c>
      <c r="AU586" s="16" t="s">
        <v>91</v>
      </c>
    </row>
    <row r="587" spans="2:65" s="1" customFormat="1" ht="16.5" customHeight="1">
      <c r="B587" s="31"/>
      <c r="C587" s="130" t="s">
        <v>1044</v>
      </c>
      <c r="D587" s="130" t="s">
        <v>130</v>
      </c>
      <c r="E587" s="131" t="s">
        <v>1045</v>
      </c>
      <c r="F587" s="132" t="s">
        <v>1046</v>
      </c>
      <c r="G587" s="133" t="s">
        <v>145</v>
      </c>
      <c r="H587" s="134">
        <v>1</v>
      </c>
      <c r="I587" s="135"/>
      <c r="J587" s="136">
        <f>ROUND(I587*H587,2)</f>
        <v>0</v>
      </c>
      <c r="K587" s="137"/>
      <c r="L587" s="31"/>
      <c r="M587" s="138" t="s">
        <v>1</v>
      </c>
      <c r="N587" s="139" t="s">
        <v>46</v>
      </c>
      <c r="P587" s="140">
        <f>O587*H587</f>
        <v>0</v>
      </c>
      <c r="Q587" s="140">
        <v>0</v>
      </c>
      <c r="R587" s="140">
        <f>Q587*H587</f>
        <v>0</v>
      </c>
      <c r="S587" s="140">
        <v>0</v>
      </c>
      <c r="T587" s="141">
        <f>S587*H587</f>
        <v>0</v>
      </c>
      <c r="AR587" s="142" t="s">
        <v>128</v>
      </c>
      <c r="AT587" s="142" t="s">
        <v>130</v>
      </c>
      <c r="AU587" s="142" t="s">
        <v>91</v>
      </c>
      <c r="AY587" s="16" t="s">
        <v>129</v>
      </c>
      <c r="BE587" s="143">
        <f>IF(N587="základní",J587,0)</f>
        <v>0</v>
      </c>
      <c r="BF587" s="143">
        <f>IF(N587="snížená",J587,0)</f>
        <v>0</v>
      </c>
      <c r="BG587" s="143">
        <f>IF(N587="zákl. přenesená",J587,0)</f>
        <v>0</v>
      </c>
      <c r="BH587" s="143">
        <f>IF(N587="sníž. přenesená",J587,0)</f>
        <v>0</v>
      </c>
      <c r="BI587" s="143">
        <f>IF(N587="nulová",J587,0)</f>
        <v>0</v>
      </c>
      <c r="BJ587" s="16" t="s">
        <v>89</v>
      </c>
      <c r="BK587" s="143">
        <f>ROUND(I587*H587,2)</f>
        <v>0</v>
      </c>
      <c r="BL587" s="16" t="s">
        <v>128</v>
      </c>
      <c r="BM587" s="142" t="s">
        <v>1047</v>
      </c>
    </row>
    <row r="588" spans="2:65" s="1" customFormat="1" ht="107.25">
      <c r="B588" s="31"/>
      <c r="D588" s="144" t="s">
        <v>136</v>
      </c>
      <c r="F588" s="145" t="s">
        <v>1048</v>
      </c>
      <c r="I588" s="146"/>
      <c r="L588" s="31"/>
      <c r="M588" s="147"/>
      <c r="T588" s="55"/>
      <c r="AT588" s="16" t="s">
        <v>136</v>
      </c>
      <c r="AU588" s="16" t="s">
        <v>91</v>
      </c>
    </row>
    <row r="589" spans="2:65" s="1" customFormat="1" ht="21.75" customHeight="1">
      <c r="B589" s="31"/>
      <c r="C589" s="130" t="s">
        <v>1049</v>
      </c>
      <c r="D589" s="130" t="s">
        <v>130</v>
      </c>
      <c r="E589" s="131" t="s">
        <v>1050</v>
      </c>
      <c r="F589" s="132" t="s">
        <v>1051</v>
      </c>
      <c r="G589" s="133" t="s">
        <v>653</v>
      </c>
      <c r="H589" s="134">
        <v>1</v>
      </c>
      <c r="I589" s="135"/>
      <c r="J589" s="136">
        <f>ROUND(I589*H589,2)</f>
        <v>0</v>
      </c>
      <c r="K589" s="137"/>
      <c r="L589" s="31"/>
      <c r="M589" s="138" t="s">
        <v>1</v>
      </c>
      <c r="N589" s="139" t="s">
        <v>46</v>
      </c>
      <c r="P589" s="140">
        <f>O589*H589</f>
        <v>0</v>
      </c>
      <c r="Q589" s="140">
        <v>0</v>
      </c>
      <c r="R589" s="140">
        <f>Q589*H589</f>
        <v>0</v>
      </c>
      <c r="S589" s="140">
        <v>0</v>
      </c>
      <c r="T589" s="141">
        <f>S589*H589</f>
        <v>0</v>
      </c>
      <c r="AR589" s="142" t="s">
        <v>128</v>
      </c>
      <c r="AT589" s="142" t="s">
        <v>130</v>
      </c>
      <c r="AU589" s="142" t="s">
        <v>91</v>
      </c>
      <c r="AY589" s="16" t="s">
        <v>129</v>
      </c>
      <c r="BE589" s="143">
        <f>IF(N589="základní",J589,0)</f>
        <v>0</v>
      </c>
      <c r="BF589" s="143">
        <f>IF(N589="snížená",J589,0)</f>
        <v>0</v>
      </c>
      <c r="BG589" s="143">
        <f>IF(N589="zákl. přenesená",J589,0)</f>
        <v>0</v>
      </c>
      <c r="BH589" s="143">
        <f>IF(N589="sníž. přenesená",J589,0)</f>
        <v>0</v>
      </c>
      <c r="BI589" s="143">
        <f>IF(N589="nulová",J589,0)</f>
        <v>0</v>
      </c>
      <c r="BJ589" s="16" t="s">
        <v>89</v>
      </c>
      <c r="BK589" s="143">
        <f>ROUND(I589*H589,2)</f>
        <v>0</v>
      </c>
      <c r="BL589" s="16" t="s">
        <v>128</v>
      </c>
      <c r="BM589" s="142" t="s">
        <v>1052</v>
      </c>
    </row>
    <row r="590" spans="2:65" s="1" customFormat="1" ht="243.75">
      <c r="B590" s="31"/>
      <c r="D590" s="144" t="s">
        <v>136</v>
      </c>
      <c r="F590" s="145" t="s">
        <v>1053</v>
      </c>
      <c r="I590" s="146"/>
      <c r="L590" s="31"/>
      <c r="M590" s="147"/>
      <c r="T590" s="55"/>
      <c r="AT590" s="16" t="s">
        <v>136</v>
      </c>
      <c r="AU590" s="16" t="s">
        <v>91</v>
      </c>
    </row>
    <row r="591" spans="2:65" s="1" customFormat="1" ht="24.2" customHeight="1">
      <c r="B591" s="31"/>
      <c r="C591" s="130" t="s">
        <v>1054</v>
      </c>
      <c r="D591" s="130" t="s">
        <v>130</v>
      </c>
      <c r="E591" s="131" t="s">
        <v>1055</v>
      </c>
      <c r="F591" s="132" t="s">
        <v>1056</v>
      </c>
      <c r="G591" s="133" t="s">
        <v>145</v>
      </c>
      <c r="H591" s="134">
        <v>1</v>
      </c>
      <c r="I591" s="135"/>
      <c r="J591" s="136">
        <f>ROUND(I591*H591,2)</f>
        <v>0</v>
      </c>
      <c r="K591" s="137"/>
      <c r="L591" s="31"/>
      <c r="M591" s="138" t="s">
        <v>1</v>
      </c>
      <c r="N591" s="139" t="s">
        <v>46</v>
      </c>
      <c r="P591" s="140">
        <f>O591*H591</f>
        <v>0</v>
      </c>
      <c r="Q591" s="140">
        <v>0</v>
      </c>
      <c r="R591" s="140">
        <f>Q591*H591</f>
        <v>0</v>
      </c>
      <c r="S591" s="140">
        <v>0</v>
      </c>
      <c r="T591" s="141">
        <f>S591*H591</f>
        <v>0</v>
      </c>
      <c r="AR591" s="142" t="s">
        <v>128</v>
      </c>
      <c r="AT591" s="142" t="s">
        <v>130</v>
      </c>
      <c r="AU591" s="142" t="s">
        <v>91</v>
      </c>
      <c r="AY591" s="16" t="s">
        <v>129</v>
      </c>
      <c r="BE591" s="143">
        <f>IF(N591="základní",J591,0)</f>
        <v>0</v>
      </c>
      <c r="BF591" s="143">
        <f>IF(N591="snížená",J591,0)</f>
        <v>0</v>
      </c>
      <c r="BG591" s="143">
        <f>IF(N591="zákl. přenesená",J591,0)</f>
        <v>0</v>
      </c>
      <c r="BH591" s="143">
        <f>IF(N591="sníž. přenesená",J591,0)</f>
        <v>0</v>
      </c>
      <c r="BI591" s="143">
        <f>IF(N591="nulová",J591,0)</f>
        <v>0</v>
      </c>
      <c r="BJ591" s="16" t="s">
        <v>89</v>
      </c>
      <c r="BK591" s="143">
        <f>ROUND(I591*H591,2)</f>
        <v>0</v>
      </c>
      <c r="BL591" s="16" t="s">
        <v>128</v>
      </c>
      <c r="BM591" s="142" t="s">
        <v>1057</v>
      </c>
    </row>
    <row r="592" spans="2:65" s="1" customFormat="1" ht="165.75">
      <c r="B592" s="31"/>
      <c r="D592" s="144" t="s">
        <v>136</v>
      </c>
      <c r="F592" s="145" t="s">
        <v>1058</v>
      </c>
      <c r="I592" s="146"/>
      <c r="L592" s="31"/>
      <c r="M592" s="147"/>
      <c r="T592" s="55"/>
      <c r="AT592" s="16" t="s">
        <v>136</v>
      </c>
      <c r="AU592" s="16" t="s">
        <v>91</v>
      </c>
    </row>
    <row r="593" spans="2:65" s="1" customFormat="1" ht="21.75" customHeight="1">
      <c r="B593" s="31"/>
      <c r="C593" s="130" t="s">
        <v>1059</v>
      </c>
      <c r="D593" s="130" t="s">
        <v>130</v>
      </c>
      <c r="E593" s="131" t="s">
        <v>1060</v>
      </c>
      <c r="F593" s="132" t="s">
        <v>1061</v>
      </c>
      <c r="G593" s="133" t="s">
        <v>991</v>
      </c>
      <c r="H593" s="134">
        <v>7</v>
      </c>
      <c r="I593" s="135"/>
      <c r="J593" s="136">
        <f>ROUND(I593*H593,2)</f>
        <v>0</v>
      </c>
      <c r="K593" s="137"/>
      <c r="L593" s="31"/>
      <c r="M593" s="138" t="s">
        <v>1</v>
      </c>
      <c r="N593" s="139" t="s">
        <v>46</v>
      </c>
      <c r="P593" s="140">
        <f>O593*H593</f>
        <v>0</v>
      </c>
      <c r="Q593" s="140">
        <v>0</v>
      </c>
      <c r="R593" s="140">
        <f>Q593*H593</f>
        <v>0</v>
      </c>
      <c r="S593" s="140">
        <v>0</v>
      </c>
      <c r="T593" s="141">
        <f>S593*H593</f>
        <v>0</v>
      </c>
      <c r="AR593" s="142" t="s">
        <v>128</v>
      </c>
      <c r="AT593" s="142" t="s">
        <v>130</v>
      </c>
      <c r="AU593" s="142" t="s">
        <v>91</v>
      </c>
      <c r="AY593" s="16" t="s">
        <v>129</v>
      </c>
      <c r="BE593" s="143">
        <f>IF(N593="základní",J593,0)</f>
        <v>0</v>
      </c>
      <c r="BF593" s="143">
        <f>IF(N593="snížená",J593,0)</f>
        <v>0</v>
      </c>
      <c r="BG593" s="143">
        <f>IF(N593="zákl. přenesená",J593,0)</f>
        <v>0</v>
      </c>
      <c r="BH593" s="143">
        <f>IF(N593="sníž. přenesená",J593,0)</f>
        <v>0</v>
      </c>
      <c r="BI593" s="143">
        <f>IF(N593="nulová",J593,0)</f>
        <v>0</v>
      </c>
      <c r="BJ593" s="16" t="s">
        <v>89</v>
      </c>
      <c r="BK593" s="143">
        <f>ROUND(I593*H593,2)</f>
        <v>0</v>
      </c>
      <c r="BL593" s="16" t="s">
        <v>128</v>
      </c>
      <c r="BM593" s="142" t="s">
        <v>1062</v>
      </c>
    </row>
    <row r="594" spans="2:65" s="1" customFormat="1" ht="136.5">
      <c r="B594" s="31"/>
      <c r="D594" s="144" t="s">
        <v>136</v>
      </c>
      <c r="F594" s="145" t="s">
        <v>1063</v>
      </c>
      <c r="I594" s="146"/>
      <c r="L594" s="31"/>
      <c r="M594" s="147"/>
      <c r="T594" s="55"/>
      <c r="AT594" s="16" t="s">
        <v>136</v>
      </c>
      <c r="AU594" s="16" t="s">
        <v>91</v>
      </c>
    </row>
    <row r="595" spans="2:65" s="1" customFormat="1" ht="24.2" customHeight="1">
      <c r="B595" s="31"/>
      <c r="C595" s="130" t="s">
        <v>1064</v>
      </c>
      <c r="D595" s="130" t="s">
        <v>130</v>
      </c>
      <c r="E595" s="131" t="s">
        <v>1065</v>
      </c>
      <c r="F595" s="132" t="s">
        <v>1066</v>
      </c>
      <c r="G595" s="133" t="s">
        <v>223</v>
      </c>
      <c r="H595" s="134">
        <v>12.2</v>
      </c>
      <c r="I595" s="135"/>
      <c r="J595" s="136">
        <f>ROUND(I595*H595,2)</f>
        <v>0</v>
      </c>
      <c r="K595" s="137"/>
      <c r="L595" s="31"/>
      <c r="M595" s="138" t="s">
        <v>1</v>
      </c>
      <c r="N595" s="139" t="s">
        <v>46</v>
      </c>
      <c r="P595" s="140">
        <f>O595*H595</f>
        <v>0</v>
      </c>
      <c r="Q595" s="140">
        <v>0</v>
      </c>
      <c r="R595" s="140">
        <f>Q595*H595</f>
        <v>0</v>
      </c>
      <c r="S595" s="140">
        <v>0</v>
      </c>
      <c r="T595" s="141">
        <f>S595*H595</f>
        <v>0</v>
      </c>
      <c r="AR595" s="142" t="s">
        <v>128</v>
      </c>
      <c r="AT595" s="142" t="s">
        <v>130</v>
      </c>
      <c r="AU595" s="142" t="s">
        <v>91</v>
      </c>
      <c r="AY595" s="16" t="s">
        <v>129</v>
      </c>
      <c r="BE595" s="143">
        <f>IF(N595="základní",J595,0)</f>
        <v>0</v>
      </c>
      <c r="BF595" s="143">
        <f>IF(N595="snížená",J595,0)</f>
        <v>0</v>
      </c>
      <c r="BG595" s="143">
        <f>IF(N595="zákl. přenesená",J595,0)</f>
        <v>0</v>
      </c>
      <c r="BH595" s="143">
        <f>IF(N595="sníž. přenesená",J595,0)</f>
        <v>0</v>
      </c>
      <c r="BI595" s="143">
        <f>IF(N595="nulová",J595,0)</f>
        <v>0</v>
      </c>
      <c r="BJ595" s="16" t="s">
        <v>89</v>
      </c>
      <c r="BK595" s="143">
        <f>ROUND(I595*H595,2)</f>
        <v>0</v>
      </c>
      <c r="BL595" s="16" t="s">
        <v>128</v>
      </c>
      <c r="BM595" s="142" t="s">
        <v>1067</v>
      </c>
    </row>
    <row r="596" spans="2:65" s="1" customFormat="1" ht="19.5">
      <c r="B596" s="31"/>
      <c r="D596" s="144" t="s">
        <v>136</v>
      </c>
      <c r="F596" s="145" t="s">
        <v>1066</v>
      </c>
      <c r="I596" s="146"/>
      <c r="L596" s="31"/>
      <c r="M596" s="147"/>
      <c r="T596" s="55"/>
      <c r="AT596" s="16" t="s">
        <v>136</v>
      </c>
      <c r="AU596" s="16" t="s">
        <v>91</v>
      </c>
    </row>
    <row r="597" spans="2:65" s="1" customFormat="1" ht="49.15" customHeight="1">
      <c r="B597" s="31"/>
      <c r="C597" s="130" t="s">
        <v>1068</v>
      </c>
      <c r="D597" s="130" t="s">
        <v>130</v>
      </c>
      <c r="E597" s="131" t="s">
        <v>1069</v>
      </c>
      <c r="F597" s="132" t="s">
        <v>1070</v>
      </c>
      <c r="G597" s="133" t="s">
        <v>145</v>
      </c>
      <c r="H597" s="134">
        <v>1</v>
      </c>
      <c r="I597" s="135"/>
      <c r="J597" s="136">
        <f>ROUND(I597*H597,2)</f>
        <v>0</v>
      </c>
      <c r="K597" s="137"/>
      <c r="L597" s="31"/>
      <c r="M597" s="138" t="s">
        <v>1</v>
      </c>
      <c r="N597" s="139" t="s">
        <v>46</v>
      </c>
      <c r="P597" s="140">
        <f>O597*H597</f>
        <v>0</v>
      </c>
      <c r="Q597" s="140">
        <v>0</v>
      </c>
      <c r="R597" s="140">
        <f>Q597*H597</f>
        <v>0</v>
      </c>
      <c r="S597" s="140">
        <v>0</v>
      </c>
      <c r="T597" s="141">
        <f>S597*H597</f>
        <v>0</v>
      </c>
      <c r="AR597" s="142" t="s">
        <v>128</v>
      </c>
      <c r="AT597" s="142" t="s">
        <v>130</v>
      </c>
      <c r="AU597" s="142" t="s">
        <v>91</v>
      </c>
      <c r="AY597" s="16" t="s">
        <v>129</v>
      </c>
      <c r="BE597" s="143">
        <f>IF(N597="základní",J597,0)</f>
        <v>0</v>
      </c>
      <c r="BF597" s="143">
        <f>IF(N597="snížená",J597,0)</f>
        <v>0</v>
      </c>
      <c r="BG597" s="143">
        <f>IF(N597="zákl. přenesená",J597,0)</f>
        <v>0</v>
      </c>
      <c r="BH597" s="143">
        <f>IF(N597="sníž. přenesená",J597,0)</f>
        <v>0</v>
      </c>
      <c r="BI597" s="143">
        <f>IF(N597="nulová",J597,0)</f>
        <v>0</v>
      </c>
      <c r="BJ597" s="16" t="s">
        <v>89</v>
      </c>
      <c r="BK597" s="143">
        <f>ROUND(I597*H597,2)</f>
        <v>0</v>
      </c>
      <c r="BL597" s="16" t="s">
        <v>128</v>
      </c>
      <c r="BM597" s="142" t="s">
        <v>1071</v>
      </c>
    </row>
    <row r="598" spans="2:65" s="1" customFormat="1" ht="39">
      <c r="B598" s="31"/>
      <c r="D598" s="144" t="s">
        <v>136</v>
      </c>
      <c r="F598" s="145" t="s">
        <v>1072</v>
      </c>
      <c r="I598" s="146"/>
      <c r="L598" s="31"/>
      <c r="M598" s="147"/>
      <c r="T598" s="55"/>
      <c r="AT598" s="16" t="s">
        <v>136</v>
      </c>
      <c r="AU598" s="16" t="s">
        <v>91</v>
      </c>
    </row>
    <row r="599" spans="2:65" s="11" customFormat="1" ht="25.9" customHeight="1">
      <c r="B599" s="120"/>
      <c r="D599" s="121" t="s">
        <v>80</v>
      </c>
      <c r="E599" s="122" t="s">
        <v>1073</v>
      </c>
      <c r="F599" s="122" t="s">
        <v>1074</v>
      </c>
      <c r="I599" s="123"/>
      <c r="J599" s="124">
        <f>BK599</f>
        <v>0</v>
      </c>
      <c r="L599" s="120"/>
      <c r="M599" s="125"/>
      <c r="P599" s="126">
        <f>P600+P609+P623+P630+P801+P945+P1000+P1004+P1058</f>
        <v>0</v>
      </c>
      <c r="R599" s="126">
        <f>R600+R609+R623+R630+R801+R945+R1000+R1004+R1058</f>
        <v>50.973731919999992</v>
      </c>
      <c r="T599" s="127">
        <f>T600+T609+T623+T630+T801+T945+T1000+T1004+T1058</f>
        <v>13.74058</v>
      </c>
      <c r="AR599" s="121" t="s">
        <v>91</v>
      </c>
      <c r="AT599" s="128" t="s">
        <v>80</v>
      </c>
      <c r="AU599" s="128" t="s">
        <v>81</v>
      </c>
      <c r="AY599" s="121" t="s">
        <v>129</v>
      </c>
      <c r="BK599" s="129">
        <f>BK600+BK609+BK623+BK630+BK801+BK945+BK1000+BK1004+BK1058</f>
        <v>0</v>
      </c>
    </row>
    <row r="600" spans="2:65" s="11" customFormat="1" ht="22.9" customHeight="1">
      <c r="B600" s="120"/>
      <c r="D600" s="121" t="s">
        <v>80</v>
      </c>
      <c r="E600" s="150" t="s">
        <v>1075</v>
      </c>
      <c r="F600" s="150" t="s">
        <v>1076</v>
      </c>
      <c r="I600" s="123"/>
      <c r="J600" s="151">
        <f>BK600</f>
        <v>0</v>
      </c>
      <c r="L600" s="120"/>
      <c r="M600" s="125"/>
      <c r="P600" s="126">
        <f>SUM(P601:P608)</f>
        <v>0</v>
      </c>
      <c r="R600" s="126">
        <f>SUM(R601:R608)</f>
        <v>0.31399499999999997</v>
      </c>
      <c r="T600" s="127">
        <f>SUM(T601:T608)</f>
        <v>0</v>
      </c>
      <c r="AR600" s="121" t="s">
        <v>91</v>
      </c>
      <c r="AT600" s="128" t="s">
        <v>80</v>
      </c>
      <c r="AU600" s="128" t="s">
        <v>89</v>
      </c>
      <c r="AY600" s="121" t="s">
        <v>129</v>
      </c>
      <c r="BK600" s="129">
        <f>SUM(BK601:BK608)</f>
        <v>0</v>
      </c>
    </row>
    <row r="601" spans="2:65" s="1" customFormat="1" ht="24.2" customHeight="1">
      <c r="B601" s="31"/>
      <c r="C601" s="130" t="s">
        <v>1077</v>
      </c>
      <c r="D601" s="130" t="s">
        <v>130</v>
      </c>
      <c r="E601" s="131" t="s">
        <v>1078</v>
      </c>
      <c r="F601" s="132" t="s">
        <v>1079</v>
      </c>
      <c r="G601" s="133" t="s">
        <v>223</v>
      </c>
      <c r="H601" s="134">
        <v>129.75</v>
      </c>
      <c r="I601" s="135"/>
      <c r="J601" s="136">
        <f>ROUND(I601*H601,2)</f>
        <v>0</v>
      </c>
      <c r="K601" s="137"/>
      <c r="L601" s="31"/>
      <c r="M601" s="138" t="s">
        <v>1</v>
      </c>
      <c r="N601" s="139" t="s">
        <v>46</v>
      </c>
      <c r="P601" s="140">
        <f>O601*H601</f>
        <v>0</v>
      </c>
      <c r="Q601" s="140">
        <v>2.4199999999999998E-3</v>
      </c>
      <c r="R601" s="140">
        <f>Q601*H601</f>
        <v>0.31399499999999997</v>
      </c>
      <c r="S601" s="140">
        <v>0</v>
      </c>
      <c r="T601" s="141">
        <f>S601*H601</f>
        <v>0</v>
      </c>
      <c r="AR601" s="142" t="s">
        <v>313</v>
      </c>
      <c r="AT601" s="142" t="s">
        <v>130</v>
      </c>
      <c r="AU601" s="142" t="s">
        <v>91</v>
      </c>
      <c r="AY601" s="16" t="s">
        <v>129</v>
      </c>
      <c r="BE601" s="143">
        <f>IF(N601="základní",J601,0)</f>
        <v>0</v>
      </c>
      <c r="BF601" s="143">
        <f>IF(N601="snížená",J601,0)</f>
        <v>0</v>
      </c>
      <c r="BG601" s="143">
        <f>IF(N601="zákl. přenesená",J601,0)</f>
        <v>0</v>
      </c>
      <c r="BH601" s="143">
        <f>IF(N601="sníž. přenesená",J601,0)</f>
        <v>0</v>
      </c>
      <c r="BI601" s="143">
        <f>IF(N601="nulová",J601,0)</f>
        <v>0</v>
      </c>
      <c r="BJ601" s="16" t="s">
        <v>89</v>
      </c>
      <c r="BK601" s="143">
        <f>ROUND(I601*H601,2)</f>
        <v>0</v>
      </c>
      <c r="BL601" s="16" t="s">
        <v>313</v>
      </c>
      <c r="BM601" s="142" t="s">
        <v>1080</v>
      </c>
    </row>
    <row r="602" spans="2:65" s="1" customFormat="1" ht="29.25">
      <c r="B602" s="31"/>
      <c r="D602" s="144" t="s">
        <v>136</v>
      </c>
      <c r="F602" s="145" t="s">
        <v>1081</v>
      </c>
      <c r="I602" s="146"/>
      <c r="L602" s="31"/>
      <c r="M602" s="147"/>
      <c r="T602" s="55"/>
      <c r="AT602" s="16" t="s">
        <v>136</v>
      </c>
      <c r="AU602" s="16" t="s">
        <v>91</v>
      </c>
    </row>
    <row r="603" spans="2:65" s="1" customFormat="1" ht="11.25">
      <c r="B603" s="31"/>
      <c r="D603" s="148" t="s">
        <v>137</v>
      </c>
      <c r="F603" s="149" t="s">
        <v>1082</v>
      </c>
      <c r="I603" s="146"/>
      <c r="L603" s="31"/>
      <c r="M603" s="147"/>
      <c r="T603" s="55"/>
      <c r="AT603" s="16" t="s">
        <v>137</v>
      </c>
      <c r="AU603" s="16" t="s">
        <v>91</v>
      </c>
    </row>
    <row r="604" spans="2:65" s="12" customFormat="1" ht="11.25">
      <c r="B604" s="152"/>
      <c r="D604" s="144" t="s">
        <v>177</v>
      </c>
      <c r="E604" s="153" t="s">
        <v>1</v>
      </c>
      <c r="F604" s="154" t="s">
        <v>1083</v>
      </c>
      <c r="H604" s="155">
        <v>129.75</v>
      </c>
      <c r="I604" s="156"/>
      <c r="L604" s="152"/>
      <c r="M604" s="157"/>
      <c r="T604" s="158"/>
      <c r="AT604" s="153" t="s">
        <v>177</v>
      </c>
      <c r="AU604" s="153" t="s">
        <v>91</v>
      </c>
      <c r="AV604" s="12" t="s">
        <v>91</v>
      </c>
      <c r="AW604" s="12" t="s">
        <v>36</v>
      </c>
      <c r="AX604" s="12" t="s">
        <v>81</v>
      </c>
      <c r="AY604" s="153" t="s">
        <v>129</v>
      </c>
    </row>
    <row r="605" spans="2:65" s="13" customFormat="1" ht="11.25">
      <c r="B605" s="159"/>
      <c r="D605" s="144" t="s">
        <v>177</v>
      </c>
      <c r="E605" s="160" t="s">
        <v>1</v>
      </c>
      <c r="F605" s="161" t="s">
        <v>178</v>
      </c>
      <c r="H605" s="162">
        <v>129.75</v>
      </c>
      <c r="I605" s="163"/>
      <c r="L605" s="159"/>
      <c r="M605" s="164"/>
      <c r="T605" s="165"/>
      <c r="AT605" s="160" t="s">
        <v>177</v>
      </c>
      <c r="AU605" s="160" t="s">
        <v>91</v>
      </c>
      <c r="AV605" s="13" t="s">
        <v>153</v>
      </c>
      <c r="AW605" s="13" t="s">
        <v>36</v>
      </c>
      <c r="AX605" s="13" t="s">
        <v>89</v>
      </c>
      <c r="AY605" s="160" t="s">
        <v>129</v>
      </c>
    </row>
    <row r="606" spans="2:65" s="1" customFormat="1" ht="33" customHeight="1">
      <c r="B606" s="31"/>
      <c r="C606" s="130" t="s">
        <v>1084</v>
      </c>
      <c r="D606" s="130" t="s">
        <v>130</v>
      </c>
      <c r="E606" s="131" t="s">
        <v>1085</v>
      </c>
      <c r="F606" s="132" t="s">
        <v>1086</v>
      </c>
      <c r="G606" s="133" t="s">
        <v>272</v>
      </c>
      <c r="H606" s="134">
        <v>0.314</v>
      </c>
      <c r="I606" s="135"/>
      <c r="J606" s="136">
        <f>ROUND(I606*H606,2)</f>
        <v>0</v>
      </c>
      <c r="K606" s="137"/>
      <c r="L606" s="31"/>
      <c r="M606" s="138" t="s">
        <v>1</v>
      </c>
      <c r="N606" s="139" t="s">
        <v>46</v>
      </c>
      <c r="P606" s="140">
        <f>O606*H606</f>
        <v>0</v>
      </c>
      <c r="Q606" s="140">
        <v>0</v>
      </c>
      <c r="R606" s="140">
        <f>Q606*H606</f>
        <v>0</v>
      </c>
      <c r="S606" s="140">
        <v>0</v>
      </c>
      <c r="T606" s="141">
        <f>S606*H606</f>
        <v>0</v>
      </c>
      <c r="AR606" s="142" t="s">
        <v>313</v>
      </c>
      <c r="AT606" s="142" t="s">
        <v>130</v>
      </c>
      <c r="AU606" s="142" t="s">
        <v>91</v>
      </c>
      <c r="AY606" s="16" t="s">
        <v>129</v>
      </c>
      <c r="BE606" s="143">
        <f>IF(N606="základní",J606,0)</f>
        <v>0</v>
      </c>
      <c r="BF606" s="143">
        <f>IF(N606="snížená",J606,0)</f>
        <v>0</v>
      </c>
      <c r="BG606" s="143">
        <f>IF(N606="zákl. přenesená",J606,0)</f>
        <v>0</v>
      </c>
      <c r="BH606" s="143">
        <f>IF(N606="sníž. přenesená",J606,0)</f>
        <v>0</v>
      </c>
      <c r="BI606" s="143">
        <f>IF(N606="nulová",J606,0)</f>
        <v>0</v>
      </c>
      <c r="BJ606" s="16" t="s">
        <v>89</v>
      </c>
      <c r="BK606" s="143">
        <f>ROUND(I606*H606,2)</f>
        <v>0</v>
      </c>
      <c r="BL606" s="16" t="s">
        <v>313</v>
      </c>
      <c r="BM606" s="142" t="s">
        <v>1087</v>
      </c>
    </row>
    <row r="607" spans="2:65" s="1" customFormat="1" ht="29.25">
      <c r="B607" s="31"/>
      <c r="D607" s="144" t="s">
        <v>136</v>
      </c>
      <c r="F607" s="145" t="s">
        <v>1088</v>
      </c>
      <c r="I607" s="146"/>
      <c r="L607" s="31"/>
      <c r="M607" s="147"/>
      <c r="T607" s="55"/>
      <c r="AT607" s="16" t="s">
        <v>136</v>
      </c>
      <c r="AU607" s="16" t="s">
        <v>91</v>
      </c>
    </row>
    <row r="608" spans="2:65" s="1" customFormat="1" ht="11.25">
      <c r="B608" s="31"/>
      <c r="D608" s="148" t="s">
        <v>137</v>
      </c>
      <c r="F608" s="149" t="s">
        <v>1089</v>
      </c>
      <c r="I608" s="146"/>
      <c r="L608" s="31"/>
      <c r="M608" s="147"/>
      <c r="T608" s="55"/>
      <c r="AT608" s="16" t="s">
        <v>137</v>
      </c>
      <c r="AU608" s="16" t="s">
        <v>91</v>
      </c>
    </row>
    <row r="609" spans="2:65" s="11" customFormat="1" ht="22.9" customHeight="1">
      <c r="B609" s="120"/>
      <c r="D609" s="121" t="s">
        <v>80</v>
      </c>
      <c r="E609" s="150" t="s">
        <v>1090</v>
      </c>
      <c r="F609" s="150" t="s">
        <v>1091</v>
      </c>
      <c r="I609" s="123"/>
      <c r="J609" s="151">
        <f>BK609</f>
        <v>0</v>
      </c>
      <c r="L609" s="120"/>
      <c r="M609" s="125"/>
      <c r="P609" s="126">
        <f>SUM(P610:P622)</f>
        <v>0</v>
      </c>
      <c r="R609" s="126">
        <f>SUM(R610:R622)</f>
        <v>0</v>
      </c>
      <c r="T609" s="127">
        <f>SUM(T610:T622)</f>
        <v>0.4521</v>
      </c>
      <c r="AR609" s="121" t="s">
        <v>91</v>
      </c>
      <c r="AT609" s="128" t="s">
        <v>80</v>
      </c>
      <c r="AU609" s="128" t="s">
        <v>89</v>
      </c>
      <c r="AY609" s="121" t="s">
        <v>129</v>
      </c>
      <c r="BK609" s="129">
        <f>SUM(BK610:BK622)</f>
        <v>0</v>
      </c>
    </row>
    <row r="610" spans="2:65" s="1" customFormat="1" ht="24.2" customHeight="1">
      <c r="B610" s="31"/>
      <c r="C610" s="130" t="s">
        <v>1092</v>
      </c>
      <c r="D610" s="130" t="s">
        <v>130</v>
      </c>
      <c r="E610" s="131" t="s">
        <v>1093</v>
      </c>
      <c r="F610" s="132" t="s">
        <v>1094</v>
      </c>
      <c r="G610" s="133" t="s">
        <v>223</v>
      </c>
      <c r="H610" s="134">
        <v>685</v>
      </c>
      <c r="I610" s="135"/>
      <c r="J610" s="136">
        <f>ROUND(I610*H610,2)</f>
        <v>0</v>
      </c>
      <c r="K610" s="137"/>
      <c r="L610" s="31"/>
      <c r="M610" s="138" t="s">
        <v>1</v>
      </c>
      <c r="N610" s="139" t="s">
        <v>46</v>
      </c>
      <c r="P610" s="140">
        <f>O610*H610</f>
        <v>0</v>
      </c>
      <c r="Q610" s="140">
        <v>0</v>
      </c>
      <c r="R610" s="140">
        <f>Q610*H610</f>
        <v>0</v>
      </c>
      <c r="S610" s="140">
        <v>6.6E-4</v>
      </c>
      <c r="T610" s="141">
        <f>S610*H610</f>
        <v>0.4521</v>
      </c>
      <c r="AR610" s="142" t="s">
        <v>313</v>
      </c>
      <c r="AT610" s="142" t="s">
        <v>130</v>
      </c>
      <c r="AU610" s="142" t="s">
        <v>91</v>
      </c>
      <c r="AY610" s="16" t="s">
        <v>129</v>
      </c>
      <c r="BE610" s="143">
        <f>IF(N610="základní",J610,0)</f>
        <v>0</v>
      </c>
      <c r="BF610" s="143">
        <f>IF(N610="snížená",J610,0)</f>
        <v>0</v>
      </c>
      <c r="BG610" s="143">
        <f>IF(N610="zákl. přenesená",J610,0)</f>
        <v>0</v>
      </c>
      <c r="BH610" s="143">
        <f>IF(N610="sníž. přenesená",J610,0)</f>
        <v>0</v>
      </c>
      <c r="BI610" s="143">
        <f>IF(N610="nulová",J610,0)</f>
        <v>0</v>
      </c>
      <c r="BJ610" s="16" t="s">
        <v>89</v>
      </c>
      <c r="BK610" s="143">
        <f>ROUND(I610*H610,2)</f>
        <v>0</v>
      </c>
      <c r="BL610" s="16" t="s">
        <v>313</v>
      </c>
      <c r="BM610" s="142" t="s">
        <v>1095</v>
      </c>
    </row>
    <row r="611" spans="2:65" s="1" customFormat="1" ht="19.5">
      <c r="B611" s="31"/>
      <c r="D611" s="144" t="s">
        <v>136</v>
      </c>
      <c r="F611" s="145" t="s">
        <v>1096</v>
      </c>
      <c r="I611" s="146"/>
      <c r="L611" s="31"/>
      <c r="M611" s="147"/>
      <c r="T611" s="55"/>
      <c r="AT611" s="16" t="s">
        <v>136</v>
      </c>
      <c r="AU611" s="16" t="s">
        <v>91</v>
      </c>
    </row>
    <row r="612" spans="2:65" s="1" customFormat="1" ht="11.25">
      <c r="B612" s="31"/>
      <c r="D612" s="148" t="s">
        <v>137</v>
      </c>
      <c r="F612" s="149" t="s">
        <v>1097</v>
      </c>
      <c r="I612" s="146"/>
      <c r="L612" s="31"/>
      <c r="M612" s="147"/>
      <c r="T612" s="55"/>
      <c r="AT612" s="16" t="s">
        <v>137</v>
      </c>
      <c r="AU612" s="16" t="s">
        <v>91</v>
      </c>
    </row>
    <row r="613" spans="2:65" s="1" customFormat="1" ht="24.2" customHeight="1">
      <c r="B613" s="31"/>
      <c r="C613" s="130" t="s">
        <v>1098</v>
      </c>
      <c r="D613" s="130" t="s">
        <v>130</v>
      </c>
      <c r="E613" s="131" t="s">
        <v>1099</v>
      </c>
      <c r="F613" s="132" t="s">
        <v>1100</v>
      </c>
      <c r="G613" s="133" t="s">
        <v>1101</v>
      </c>
      <c r="H613" s="188"/>
      <c r="I613" s="135"/>
      <c r="J613" s="136">
        <f>ROUND(I613*H613,2)</f>
        <v>0</v>
      </c>
      <c r="K613" s="137"/>
      <c r="L613" s="31"/>
      <c r="M613" s="138" t="s">
        <v>1</v>
      </c>
      <c r="N613" s="139" t="s">
        <v>46</v>
      </c>
      <c r="P613" s="140">
        <f>O613*H613</f>
        <v>0</v>
      </c>
      <c r="Q613" s="140">
        <v>0</v>
      </c>
      <c r="R613" s="140">
        <f>Q613*H613</f>
        <v>0</v>
      </c>
      <c r="S613" s="140">
        <v>0</v>
      </c>
      <c r="T613" s="141">
        <f>S613*H613</f>
        <v>0</v>
      </c>
      <c r="AR613" s="142" t="s">
        <v>313</v>
      </c>
      <c r="AT613" s="142" t="s">
        <v>130</v>
      </c>
      <c r="AU613" s="142" t="s">
        <v>91</v>
      </c>
      <c r="AY613" s="16" t="s">
        <v>129</v>
      </c>
      <c r="BE613" s="143">
        <f>IF(N613="základní",J613,0)</f>
        <v>0</v>
      </c>
      <c r="BF613" s="143">
        <f>IF(N613="snížená",J613,0)</f>
        <v>0</v>
      </c>
      <c r="BG613" s="143">
        <f>IF(N613="zákl. přenesená",J613,0)</f>
        <v>0</v>
      </c>
      <c r="BH613" s="143">
        <f>IF(N613="sníž. přenesená",J613,0)</f>
        <v>0</v>
      </c>
      <c r="BI613" s="143">
        <f>IF(N613="nulová",J613,0)</f>
        <v>0</v>
      </c>
      <c r="BJ613" s="16" t="s">
        <v>89</v>
      </c>
      <c r="BK613" s="143">
        <f>ROUND(I613*H613,2)</f>
        <v>0</v>
      </c>
      <c r="BL613" s="16" t="s">
        <v>313</v>
      </c>
      <c r="BM613" s="142" t="s">
        <v>1102</v>
      </c>
    </row>
    <row r="614" spans="2:65" s="1" customFormat="1" ht="29.25">
      <c r="B614" s="31"/>
      <c r="D614" s="144" t="s">
        <v>136</v>
      </c>
      <c r="F614" s="145" t="s">
        <v>1103</v>
      </c>
      <c r="I614" s="146"/>
      <c r="L614" s="31"/>
      <c r="M614" s="147"/>
      <c r="T614" s="55"/>
      <c r="AT614" s="16" t="s">
        <v>136</v>
      </c>
      <c r="AU614" s="16" t="s">
        <v>91</v>
      </c>
    </row>
    <row r="615" spans="2:65" s="1" customFormat="1" ht="11.25">
      <c r="B615" s="31"/>
      <c r="D615" s="148" t="s">
        <v>137</v>
      </c>
      <c r="F615" s="149" t="s">
        <v>1104</v>
      </c>
      <c r="I615" s="146"/>
      <c r="L615" s="31"/>
      <c r="M615" s="147"/>
      <c r="T615" s="55"/>
      <c r="AT615" s="16" t="s">
        <v>137</v>
      </c>
      <c r="AU615" s="16" t="s">
        <v>91</v>
      </c>
    </row>
    <row r="616" spans="2:65" s="1" customFormat="1" ht="24.2" customHeight="1">
      <c r="B616" s="31"/>
      <c r="C616" s="130" t="s">
        <v>1105</v>
      </c>
      <c r="D616" s="130" t="s">
        <v>130</v>
      </c>
      <c r="E616" s="131" t="s">
        <v>1106</v>
      </c>
      <c r="F616" s="132" t="s">
        <v>1107</v>
      </c>
      <c r="G616" s="133" t="s">
        <v>223</v>
      </c>
      <c r="H616" s="134">
        <v>47.64</v>
      </c>
      <c r="I616" s="135"/>
      <c r="J616" s="136">
        <f>ROUND(I616*H616,2)</f>
        <v>0</v>
      </c>
      <c r="K616" s="137"/>
      <c r="L616" s="31"/>
      <c r="M616" s="138" t="s">
        <v>1</v>
      </c>
      <c r="N616" s="139" t="s">
        <v>46</v>
      </c>
      <c r="P616" s="140">
        <f>O616*H616</f>
        <v>0</v>
      </c>
      <c r="Q616" s="140">
        <v>0</v>
      </c>
      <c r="R616" s="140">
        <f>Q616*H616</f>
        <v>0</v>
      </c>
      <c r="S616" s="140">
        <v>0</v>
      </c>
      <c r="T616" s="141">
        <f>S616*H616</f>
        <v>0</v>
      </c>
      <c r="AR616" s="142" t="s">
        <v>313</v>
      </c>
      <c r="AT616" s="142" t="s">
        <v>130</v>
      </c>
      <c r="AU616" s="142" t="s">
        <v>91</v>
      </c>
      <c r="AY616" s="16" t="s">
        <v>129</v>
      </c>
      <c r="BE616" s="143">
        <f>IF(N616="základní",J616,0)</f>
        <v>0</v>
      </c>
      <c r="BF616" s="143">
        <f>IF(N616="snížená",J616,0)</f>
        <v>0</v>
      </c>
      <c r="BG616" s="143">
        <f>IF(N616="zákl. přenesená",J616,0)</f>
        <v>0</v>
      </c>
      <c r="BH616" s="143">
        <f>IF(N616="sníž. přenesená",J616,0)</f>
        <v>0</v>
      </c>
      <c r="BI616" s="143">
        <f>IF(N616="nulová",J616,0)</f>
        <v>0</v>
      </c>
      <c r="BJ616" s="16" t="s">
        <v>89</v>
      </c>
      <c r="BK616" s="143">
        <f>ROUND(I616*H616,2)</f>
        <v>0</v>
      </c>
      <c r="BL616" s="16" t="s">
        <v>313</v>
      </c>
      <c r="BM616" s="142" t="s">
        <v>1108</v>
      </c>
    </row>
    <row r="617" spans="2:65" s="1" customFormat="1" ht="409.5">
      <c r="B617" s="31"/>
      <c r="D617" s="144" t="s">
        <v>136</v>
      </c>
      <c r="F617" s="145" t="s">
        <v>1109</v>
      </c>
      <c r="I617" s="146"/>
      <c r="L617" s="31"/>
      <c r="M617" s="147"/>
      <c r="T617" s="55"/>
      <c r="AT617" s="16" t="s">
        <v>136</v>
      </c>
      <c r="AU617" s="16" t="s">
        <v>91</v>
      </c>
    </row>
    <row r="618" spans="2:65" s="12" customFormat="1" ht="11.25">
      <c r="B618" s="152"/>
      <c r="D618" s="144" t="s">
        <v>177</v>
      </c>
      <c r="E618" s="153" t="s">
        <v>1</v>
      </c>
      <c r="F618" s="154" t="s">
        <v>1110</v>
      </c>
      <c r="H618" s="155">
        <v>44.4</v>
      </c>
      <c r="I618" s="156"/>
      <c r="L618" s="152"/>
      <c r="M618" s="157"/>
      <c r="T618" s="158"/>
      <c r="AT618" s="153" t="s">
        <v>177</v>
      </c>
      <c r="AU618" s="153" t="s">
        <v>91</v>
      </c>
      <c r="AV618" s="12" t="s">
        <v>91</v>
      </c>
      <c r="AW618" s="12" t="s">
        <v>36</v>
      </c>
      <c r="AX618" s="12" t="s">
        <v>81</v>
      </c>
      <c r="AY618" s="153" t="s">
        <v>129</v>
      </c>
    </row>
    <row r="619" spans="2:65" s="13" customFormat="1" ht="11.25">
      <c r="B619" s="159"/>
      <c r="D619" s="144" t="s">
        <v>177</v>
      </c>
      <c r="E619" s="160" t="s">
        <v>1</v>
      </c>
      <c r="F619" s="161" t="s">
        <v>1111</v>
      </c>
      <c r="H619" s="162">
        <v>44.4</v>
      </c>
      <c r="I619" s="163"/>
      <c r="L619" s="159"/>
      <c r="M619" s="164"/>
      <c r="T619" s="165"/>
      <c r="AT619" s="160" t="s">
        <v>177</v>
      </c>
      <c r="AU619" s="160" t="s">
        <v>91</v>
      </c>
      <c r="AV619" s="13" t="s">
        <v>153</v>
      </c>
      <c r="AW619" s="13" t="s">
        <v>36</v>
      </c>
      <c r="AX619" s="13" t="s">
        <v>81</v>
      </c>
      <c r="AY619" s="160" t="s">
        <v>129</v>
      </c>
    </row>
    <row r="620" spans="2:65" s="12" customFormat="1" ht="11.25">
      <c r="B620" s="152"/>
      <c r="D620" s="144" t="s">
        <v>177</v>
      </c>
      <c r="E620" s="153" t="s">
        <v>1</v>
      </c>
      <c r="F620" s="154" t="s">
        <v>1112</v>
      </c>
      <c r="H620" s="155">
        <v>3.24</v>
      </c>
      <c r="I620" s="156"/>
      <c r="L620" s="152"/>
      <c r="M620" s="157"/>
      <c r="T620" s="158"/>
      <c r="AT620" s="153" t="s">
        <v>177</v>
      </c>
      <c r="AU620" s="153" t="s">
        <v>91</v>
      </c>
      <c r="AV620" s="12" t="s">
        <v>91</v>
      </c>
      <c r="AW620" s="12" t="s">
        <v>36</v>
      </c>
      <c r="AX620" s="12" t="s">
        <v>81</v>
      </c>
      <c r="AY620" s="153" t="s">
        <v>129</v>
      </c>
    </row>
    <row r="621" spans="2:65" s="13" customFormat="1" ht="11.25">
      <c r="B621" s="159"/>
      <c r="D621" s="144" t="s">
        <v>177</v>
      </c>
      <c r="E621" s="160" t="s">
        <v>1</v>
      </c>
      <c r="F621" s="161" t="s">
        <v>1113</v>
      </c>
      <c r="H621" s="162">
        <v>3.24</v>
      </c>
      <c r="I621" s="163"/>
      <c r="L621" s="159"/>
      <c r="M621" s="164"/>
      <c r="T621" s="165"/>
      <c r="AT621" s="160" t="s">
        <v>177</v>
      </c>
      <c r="AU621" s="160" t="s">
        <v>91</v>
      </c>
      <c r="AV621" s="13" t="s">
        <v>153</v>
      </c>
      <c r="AW621" s="13" t="s">
        <v>36</v>
      </c>
      <c r="AX621" s="13" t="s">
        <v>81</v>
      </c>
      <c r="AY621" s="160" t="s">
        <v>129</v>
      </c>
    </row>
    <row r="622" spans="2:65" s="14" customFormat="1" ht="11.25">
      <c r="B622" s="169"/>
      <c r="D622" s="144" t="s">
        <v>177</v>
      </c>
      <c r="E622" s="170" t="s">
        <v>1</v>
      </c>
      <c r="F622" s="171" t="s">
        <v>248</v>
      </c>
      <c r="H622" s="172">
        <v>47.64</v>
      </c>
      <c r="I622" s="173"/>
      <c r="L622" s="169"/>
      <c r="M622" s="174"/>
      <c r="T622" s="175"/>
      <c r="AT622" s="170" t="s">
        <v>177</v>
      </c>
      <c r="AU622" s="170" t="s">
        <v>91</v>
      </c>
      <c r="AV622" s="14" t="s">
        <v>128</v>
      </c>
      <c r="AW622" s="14" t="s">
        <v>36</v>
      </c>
      <c r="AX622" s="14" t="s">
        <v>89</v>
      </c>
      <c r="AY622" s="170" t="s">
        <v>129</v>
      </c>
    </row>
    <row r="623" spans="2:65" s="11" customFormat="1" ht="22.9" customHeight="1">
      <c r="B623" s="120"/>
      <c r="D623" s="121" t="s">
        <v>80</v>
      </c>
      <c r="E623" s="150" t="s">
        <v>1114</v>
      </c>
      <c r="F623" s="150" t="s">
        <v>1115</v>
      </c>
      <c r="I623" s="123"/>
      <c r="J623" s="151">
        <f>BK623</f>
        <v>0</v>
      </c>
      <c r="L623" s="120"/>
      <c r="M623" s="125"/>
      <c r="P623" s="126">
        <f>SUM(P624:P629)</f>
        <v>0</v>
      </c>
      <c r="R623" s="126">
        <f>SUM(R624:R629)</f>
        <v>0</v>
      </c>
      <c r="T623" s="127">
        <f>SUM(T624:T629)</f>
        <v>0</v>
      </c>
      <c r="AR623" s="121" t="s">
        <v>91</v>
      </c>
      <c r="AT623" s="128" t="s">
        <v>80</v>
      </c>
      <c r="AU623" s="128" t="s">
        <v>89</v>
      </c>
      <c r="AY623" s="121" t="s">
        <v>129</v>
      </c>
      <c r="BK623" s="129">
        <f>SUM(BK624:BK629)</f>
        <v>0</v>
      </c>
    </row>
    <row r="624" spans="2:65" s="1" customFormat="1" ht="21.75" customHeight="1">
      <c r="B624" s="31"/>
      <c r="C624" s="130" t="s">
        <v>1116</v>
      </c>
      <c r="D624" s="130" t="s">
        <v>130</v>
      </c>
      <c r="E624" s="131" t="s">
        <v>1117</v>
      </c>
      <c r="F624" s="132" t="s">
        <v>1118</v>
      </c>
      <c r="G624" s="133" t="s">
        <v>685</v>
      </c>
      <c r="H624" s="134">
        <v>85</v>
      </c>
      <c r="I624" s="135"/>
      <c r="J624" s="136">
        <f>ROUND(I624*H624,2)</f>
        <v>0</v>
      </c>
      <c r="K624" s="137"/>
      <c r="L624" s="31"/>
      <c r="M624" s="138" t="s">
        <v>1</v>
      </c>
      <c r="N624" s="139" t="s">
        <v>46</v>
      </c>
      <c r="P624" s="140">
        <f>O624*H624</f>
        <v>0</v>
      </c>
      <c r="Q624" s="140">
        <v>0</v>
      </c>
      <c r="R624" s="140">
        <f>Q624*H624</f>
        <v>0</v>
      </c>
      <c r="S624" s="140">
        <v>0</v>
      </c>
      <c r="T624" s="141">
        <f>S624*H624</f>
        <v>0</v>
      </c>
      <c r="AR624" s="142" t="s">
        <v>313</v>
      </c>
      <c r="AT624" s="142" t="s">
        <v>130</v>
      </c>
      <c r="AU624" s="142" t="s">
        <v>91</v>
      </c>
      <c r="AY624" s="16" t="s">
        <v>129</v>
      </c>
      <c r="BE624" s="143">
        <f>IF(N624="základní",J624,0)</f>
        <v>0</v>
      </c>
      <c r="BF624" s="143">
        <f>IF(N624="snížená",J624,0)</f>
        <v>0</v>
      </c>
      <c r="BG624" s="143">
        <f>IF(N624="zákl. přenesená",J624,0)</f>
        <v>0</v>
      </c>
      <c r="BH624" s="143">
        <f>IF(N624="sníž. přenesená",J624,0)</f>
        <v>0</v>
      </c>
      <c r="BI624" s="143">
        <f>IF(N624="nulová",J624,0)</f>
        <v>0</v>
      </c>
      <c r="BJ624" s="16" t="s">
        <v>89</v>
      </c>
      <c r="BK624" s="143">
        <f>ROUND(I624*H624,2)</f>
        <v>0</v>
      </c>
      <c r="BL624" s="16" t="s">
        <v>313</v>
      </c>
      <c r="BM624" s="142" t="s">
        <v>1119</v>
      </c>
    </row>
    <row r="625" spans="2:65" s="1" customFormat="1" ht="11.25">
      <c r="B625" s="31"/>
      <c r="D625" s="144" t="s">
        <v>136</v>
      </c>
      <c r="F625" s="145" t="s">
        <v>1118</v>
      </c>
      <c r="I625" s="146"/>
      <c r="L625" s="31"/>
      <c r="M625" s="147"/>
      <c r="T625" s="55"/>
      <c r="AT625" s="16" t="s">
        <v>136</v>
      </c>
      <c r="AU625" s="16" t="s">
        <v>91</v>
      </c>
    </row>
    <row r="626" spans="2:65" s="1" customFormat="1" ht="16.5" customHeight="1">
      <c r="B626" s="31"/>
      <c r="C626" s="130" t="s">
        <v>1120</v>
      </c>
      <c r="D626" s="130" t="s">
        <v>130</v>
      </c>
      <c r="E626" s="131" t="s">
        <v>1121</v>
      </c>
      <c r="F626" s="132" t="s">
        <v>1122</v>
      </c>
      <c r="G626" s="133" t="s">
        <v>145</v>
      </c>
      <c r="H626" s="134">
        <v>4</v>
      </c>
      <c r="I626" s="135"/>
      <c r="J626" s="136">
        <f>ROUND(I626*H626,2)</f>
        <v>0</v>
      </c>
      <c r="K626" s="137"/>
      <c r="L626" s="31"/>
      <c r="M626" s="138" t="s">
        <v>1</v>
      </c>
      <c r="N626" s="139" t="s">
        <v>46</v>
      </c>
      <c r="P626" s="140">
        <f>O626*H626</f>
        <v>0</v>
      </c>
      <c r="Q626" s="140">
        <v>0</v>
      </c>
      <c r="R626" s="140">
        <f>Q626*H626</f>
        <v>0</v>
      </c>
      <c r="S626" s="140">
        <v>0</v>
      </c>
      <c r="T626" s="141">
        <f>S626*H626</f>
        <v>0</v>
      </c>
      <c r="AR626" s="142" t="s">
        <v>313</v>
      </c>
      <c r="AT626" s="142" t="s">
        <v>130</v>
      </c>
      <c r="AU626" s="142" t="s">
        <v>91</v>
      </c>
      <c r="AY626" s="16" t="s">
        <v>129</v>
      </c>
      <c r="BE626" s="143">
        <f>IF(N626="základní",J626,0)</f>
        <v>0</v>
      </c>
      <c r="BF626" s="143">
        <f>IF(N626="snížená",J626,0)</f>
        <v>0</v>
      </c>
      <c r="BG626" s="143">
        <f>IF(N626="zákl. přenesená",J626,0)</f>
        <v>0</v>
      </c>
      <c r="BH626" s="143">
        <f>IF(N626="sníž. přenesená",J626,0)</f>
        <v>0</v>
      </c>
      <c r="BI626" s="143">
        <f>IF(N626="nulová",J626,0)</f>
        <v>0</v>
      </c>
      <c r="BJ626" s="16" t="s">
        <v>89</v>
      </c>
      <c r="BK626" s="143">
        <f>ROUND(I626*H626,2)</f>
        <v>0</v>
      </c>
      <c r="BL626" s="16" t="s">
        <v>313</v>
      </c>
      <c r="BM626" s="142" t="s">
        <v>1123</v>
      </c>
    </row>
    <row r="627" spans="2:65" s="1" customFormat="1" ht="11.25">
      <c r="B627" s="31"/>
      <c r="D627" s="144" t="s">
        <v>136</v>
      </c>
      <c r="F627" s="145" t="s">
        <v>1122</v>
      </c>
      <c r="I627" s="146"/>
      <c r="L627" s="31"/>
      <c r="M627" s="147"/>
      <c r="T627" s="55"/>
      <c r="AT627" s="16" t="s">
        <v>136</v>
      </c>
      <c r="AU627" s="16" t="s">
        <v>91</v>
      </c>
    </row>
    <row r="628" spans="2:65" s="1" customFormat="1" ht="16.5" customHeight="1">
      <c r="B628" s="31"/>
      <c r="C628" s="130" t="s">
        <v>1124</v>
      </c>
      <c r="D628" s="130" t="s">
        <v>130</v>
      </c>
      <c r="E628" s="131" t="s">
        <v>1125</v>
      </c>
      <c r="F628" s="132" t="s">
        <v>1126</v>
      </c>
      <c r="G628" s="133" t="s">
        <v>145</v>
      </c>
      <c r="H628" s="134">
        <v>4</v>
      </c>
      <c r="I628" s="135"/>
      <c r="J628" s="136">
        <f>ROUND(I628*H628,2)</f>
        <v>0</v>
      </c>
      <c r="K628" s="137"/>
      <c r="L628" s="31"/>
      <c r="M628" s="138" t="s">
        <v>1</v>
      </c>
      <c r="N628" s="139" t="s">
        <v>46</v>
      </c>
      <c r="P628" s="140">
        <f>O628*H628</f>
        <v>0</v>
      </c>
      <c r="Q628" s="140">
        <v>0</v>
      </c>
      <c r="R628" s="140">
        <f>Q628*H628</f>
        <v>0</v>
      </c>
      <c r="S628" s="140">
        <v>0</v>
      </c>
      <c r="T628" s="141">
        <f>S628*H628</f>
        <v>0</v>
      </c>
      <c r="AR628" s="142" t="s">
        <v>313</v>
      </c>
      <c r="AT628" s="142" t="s">
        <v>130</v>
      </c>
      <c r="AU628" s="142" t="s">
        <v>91</v>
      </c>
      <c r="AY628" s="16" t="s">
        <v>129</v>
      </c>
      <c r="BE628" s="143">
        <f>IF(N628="základní",J628,0)</f>
        <v>0</v>
      </c>
      <c r="BF628" s="143">
        <f>IF(N628="snížená",J628,0)</f>
        <v>0</v>
      </c>
      <c r="BG628" s="143">
        <f>IF(N628="zákl. přenesená",J628,0)</f>
        <v>0</v>
      </c>
      <c r="BH628" s="143">
        <f>IF(N628="sníž. přenesená",J628,0)</f>
        <v>0</v>
      </c>
      <c r="BI628" s="143">
        <f>IF(N628="nulová",J628,0)</f>
        <v>0</v>
      </c>
      <c r="BJ628" s="16" t="s">
        <v>89</v>
      </c>
      <c r="BK628" s="143">
        <f>ROUND(I628*H628,2)</f>
        <v>0</v>
      </c>
      <c r="BL628" s="16" t="s">
        <v>313</v>
      </c>
      <c r="BM628" s="142" t="s">
        <v>1127</v>
      </c>
    </row>
    <row r="629" spans="2:65" s="1" customFormat="1" ht="11.25">
      <c r="B629" s="31"/>
      <c r="D629" s="144" t="s">
        <v>136</v>
      </c>
      <c r="F629" s="145" t="s">
        <v>1126</v>
      </c>
      <c r="I629" s="146"/>
      <c r="L629" s="31"/>
      <c r="M629" s="147"/>
      <c r="T629" s="55"/>
      <c r="AT629" s="16" t="s">
        <v>136</v>
      </c>
      <c r="AU629" s="16" t="s">
        <v>91</v>
      </c>
    </row>
    <row r="630" spans="2:65" s="11" customFormat="1" ht="22.9" customHeight="1">
      <c r="B630" s="120"/>
      <c r="D630" s="121" t="s">
        <v>80</v>
      </c>
      <c r="E630" s="150" t="s">
        <v>1128</v>
      </c>
      <c r="F630" s="150" t="s">
        <v>1129</v>
      </c>
      <c r="I630" s="123"/>
      <c r="J630" s="151">
        <f>BK630</f>
        <v>0</v>
      </c>
      <c r="L630" s="120"/>
      <c r="M630" s="125"/>
      <c r="P630" s="126">
        <f>SUM(P631:P800)</f>
        <v>0</v>
      </c>
      <c r="R630" s="126">
        <f>SUM(R631:R800)</f>
        <v>23.84997272</v>
      </c>
      <c r="T630" s="127">
        <f>SUM(T631:T800)</f>
        <v>6.8858800000000002</v>
      </c>
      <c r="AR630" s="121" t="s">
        <v>91</v>
      </c>
      <c r="AT630" s="128" t="s">
        <v>80</v>
      </c>
      <c r="AU630" s="128" t="s">
        <v>89</v>
      </c>
      <c r="AY630" s="121" t="s">
        <v>129</v>
      </c>
      <c r="BK630" s="129">
        <f>SUM(BK631:BK800)</f>
        <v>0</v>
      </c>
    </row>
    <row r="631" spans="2:65" s="1" customFormat="1" ht="16.5" customHeight="1">
      <c r="B631" s="31"/>
      <c r="C631" s="130" t="s">
        <v>1130</v>
      </c>
      <c r="D631" s="130" t="s">
        <v>130</v>
      </c>
      <c r="E631" s="131" t="s">
        <v>1131</v>
      </c>
      <c r="F631" s="132" t="s">
        <v>1132</v>
      </c>
      <c r="G631" s="133" t="s">
        <v>234</v>
      </c>
      <c r="H631" s="134">
        <v>2.8</v>
      </c>
      <c r="I631" s="135"/>
      <c r="J631" s="136">
        <f>ROUND(I631*H631,2)</f>
        <v>0</v>
      </c>
      <c r="K631" s="137"/>
      <c r="L631" s="31"/>
      <c r="M631" s="138" t="s">
        <v>1</v>
      </c>
      <c r="N631" s="139" t="s">
        <v>46</v>
      </c>
      <c r="P631" s="140">
        <f>O631*H631</f>
        <v>0</v>
      </c>
      <c r="Q631" s="140">
        <v>0</v>
      </c>
      <c r="R631" s="140">
        <f>Q631*H631</f>
        <v>0</v>
      </c>
      <c r="S631" s="140">
        <v>0</v>
      </c>
      <c r="T631" s="141">
        <f>S631*H631</f>
        <v>0</v>
      </c>
      <c r="AR631" s="142" t="s">
        <v>313</v>
      </c>
      <c r="AT631" s="142" t="s">
        <v>130</v>
      </c>
      <c r="AU631" s="142" t="s">
        <v>91</v>
      </c>
      <c r="AY631" s="16" t="s">
        <v>129</v>
      </c>
      <c r="BE631" s="143">
        <f>IF(N631="základní",J631,0)</f>
        <v>0</v>
      </c>
      <c r="BF631" s="143">
        <f>IF(N631="snížená",J631,0)</f>
        <v>0</v>
      </c>
      <c r="BG631" s="143">
        <f>IF(N631="zákl. přenesená",J631,0)</f>
        <v>0</v>
      </c>
      <c r="BH631" s="143">
        <f>IF(N631="sníž. přenesená",J631,0)</f>
        <v>0</v>
      </c>
      <c r="BI631" s="143">
        <f>IF(N631="nulová",J631,0)</f>
        <v>0</v>
      </c>
      <c r="BJ631" s="16" t="s">
        <v>89</v>
      </c>
      <c r="BK631" s="143">
        <f>ROUND(I631*H631,2)</f>
        <v>0</v>
      </c>
      <c r="BL631" s="16" t="s">
        <v>313</v>
      </c>
      <c r="BM631" s="142" t="s">
        <v>1133</v>
      </c>
    </row>
    <row r="632" spans="2:65" s="1" customFormat="1" ht="11.25">
      <c r="B632" s="31"/>
      <c r="D632" s="144" t="s">
        <v>136</v>
      </c>
      <c r="F632" s="145" t="s">
        <v>1134</v>
      </c>
      <c r="I632" s="146"/>
      <c r="L632" s="31"/>
      <c r="M632" s="147"/>
      <c r="T632" s="55"/>
      <c r="AT632" s="16" t="s">
        <v>136</v>
      </c>
      <c r="AU632" s="16" t="s">
        <v>91</v>
      </c>
    </row>
    <row r="633" spans="2:65" s="1" customFormat="1" ht="11.25">
      <c r="B633" s="31"/>
      <c r="D633" s="148" t="s">
        <v>137</v>
      </c>
      <c r="F633" s="149" t="s">
        <v>1135</v>
      </c>
      <c r="I633" s="146"/>
      <c r="L633" s="31"/>
      <c r="M633" s="147"/>
      <c r="T633" s="55"/>
      <c r="AT633" s="16" t="s">
        <v>137</v>
      </c>
      <c r="AU633" s="16" t="s">
        <v>91</v>
      </c>
    </row>
    <row r="634" spans="2:65" s="1" customFormat="1" ht="24.2" customHeight="1">
      <c r="B634" s="31"/>
      <c r="C634" s="130" t="s">
        <v>1136</v>
      </c>
      <c r="D634" s="130" t="s">
        <v>130</v>
      </c>
      <c r="E634" s="131" t="s">
        <v>1137</v>
      </c>
      <c r="F634" s="132" t="s">
        <v>1138</v>
      </c>
      <c r="G634" s="133" t="s">
        <v>234</v>
      </c>
      <c r="H634" s="134">
        <v>25.661000000000001</v>
      </c>
      <c r="I634" s="135"/>
      <c r="J634" s="136">
        <f>ROUND(I634*H634,2)</f>
        <v>0</v>
      </c>
      <c r="K634" s="137"/>
      <c r="L634" s="31"/>
      <c r="M634" s="138" t="s">
        <v>1</v>
      </c>
      <c r="N634" s="139" t="s">
        <v>46</v>
      </c>
      <c r="P634" s="140">
        <f>O634*H634</f>
        <v>0</v>
      </c>
      <c r="Q634" s="140">
        <v>1.2199999999999999E-3</v>
      </c>
      <c r="R634" s="140">
        <f>Q634*H634</f>
        <v>3.1306420000000001E-2</v>
      </c>
      <c r="S634" s="140">
        <v>0</v>
      </c>
      <c r="T634" s="141">
        <f>S634*H634</f>
        <v>0</v>
      </c>
      <c r="AR634" s="142" t="s">
        <v>313</v>
      </c>
      <c r="AT634" s="142" t="s">
        <v>130</v>
      </c>
      <c r="AU634" s="142" t="s">
        <v>91</v>
      </c>
      <c r="AY634" s="16" t="s">
        <v>129</v>
      </c>
      <c r="BE634" s="143">
        <f>IF(N634="základní",J634,0)</f>
        <v>0</v>
      </c>
      <c r="BF634" s="143">
        <f>IF(N634="snížená",J634,0)</f>
        <v>0</v>
      </c>
      <c r="BG634" s="143">
        <f>IF(N634="zákl. přenesená",J634,0)</f>
        <v>0</v>
      </c>
      <c r="BH634" s="143">
        <f>IF(N634="sníž. přenesená",J634,0)</f>
        <v>0</v>
      </c>
      <c r="BI634" s="143">
        <f>IF(N634="nulová",J634,0)</f>
        <v>0</v>
      </c>
      <c r="BJ634" s="16" t="s">
        <v>89</v>
      </c>
      <c r="BK634" s="143">
        <f>ROUND(I634*H634,2)</f>
        <v>0</v>
      </c>
      <c r="BL634" s="16" t="s">
        <v>313</v>
      </c>
      <c r="BM634" s="142" t="s">
        <v>1139</v>
      </c>
    </row>
    <row r="635" spans="2:65" s="1" customFormat="1" ht="19.5">
      <c r="B635" s="31"/>
      <c r="D635" s="144" t="s">
        <v>136</v>
      </c>
      <c r="F635" s="145" t="s">
        <v>1140</v>
      </c>
      <c r="I635" s="146"/>
      <c r="L635" s="31"/>
      <c r="M635" s="147"/>
      <c r="T635" s="55"/>
      <c r="AT635" s="16" t="s">
        <v>136</v>
      </c>
      <c r="AU635" s="16" t="s">
        <v>91</v>
      </c>
    </row>
    <row r="636" spans="2:65" s="1" customFormat="1" ht="11.25">
      <c r="B636" s="31"/>
      <c r="D636" s="148" t="s">
        <v>137</v>
      </c>
      <c r="F636" s="149" t="s">
        <v>1141</v>
      </c>
      <c r="I636" s="146"/>
      <c r="L636" s="31"/>
      <c r="M636" s="147"/>
      <c r="T636" s="55"/>
      <c r="AT636" s="16" t="s">
        <v>137</v>
      </c>
      <c r="AU636" s="16" t="s">
        <v>91</v>
      </c>
    </row>
    <row r="637" spans="2:65" s="12" customFormat="1" ht="11.25">
      <c r="B637" s="152"/>
      <c r="D637" s="144" t="s">
        <v>177</v>
      </c>
      <c r="E637" s="153" t="s">
        <v>1</v>
      </c>
      <c r="F637" s="154" t="s">
        <v>1142</v>
      </c>
      <c r="H637" s="155">
        <v>25.661000000000001</v>
      </c>
      <c r="I637" s="156"/>
      <c r="L637" s="152"/>
      <c r="M637" s="157"/>
      <c r="T637" s="158"/>
      <c r="AT637" s="153" t="s">
        <v>177</v>
      </c>
      <c r="AU637" s="153" t="s">
        <v>91</v>
      </c>
      <c r="AV637" s="12" t="s">
        <v>91</v>
      </c>
      <c r="AW637" s="12" t="s">
        <v>36</v>
      </c>
      <c r="AX637" s="12" t="s">
        <v>81</v>
      </c>
      <c r="AY637" s="153" t="s">
        <v>129</v>
      </c>
    </row>
    <row r="638" spans="2:65" s="13" customFormat="1" ht="11.25">
      <c r="B638" s="159"/>
      <c r="D638" s="144" t="s">
        <v>177</v>
      </c>
      <c r="E638" s="160" t="s">
        <v>1</v>
      </c>
      <c r="F638" s="161" t="s">
        <v>1143</v>
      </c>
      <c r="H638" s="162">
        <v>25.661000000000001</v>
      </c>
      <c r="I638" s="163"/>
      <c r="L638" s="159"/>
      <c r="M638" s="164"/>
      <c r="T638" s="165"/>
      <c r="AT638" s="160" t="s">
        <v>177</v>
      </c>
      <c r="AU638" s="160" t="s">
        <v>91</v>
      </c>
      <c r="AV638" s="13" t="s">
        <v>153</v>
      </c>
      <c r="AW638" s="13" t="s">
        <v>36</v>
      </c>
      <c r="AX638" s="13" t="s">
        <v>89</v>
      </c>
      <c r="AY638" s="160" t="s">
        <v>129</v>
      </c>
    </row>
    <row r="639" spans="2:65" s="1" customFormat="1" ht="24.2" customHeight="1">
      <c r="B639" s="31"/>
      <c r="C639" s="130" t="s">
        <v>1144</v>
      </c>
      <c r="D639" s="130" t="s">
        <v>130</v>
      </c>
      <c r="E639" s="131" t="s">
        <v>1145</v>
      </c>
      <c r="F639" s="132" t="s">
        <v>1146</v>
      </c>
      <c r="G639" s="133" t="s">
        <v>223</v>
      </c>
      <c r="H639" s="134">
        <v>252.001</v>
      </c>
      <c r="I639" s="135"/>
      <c r="J639" s="136">
        <f>ROUND(I639*H639,2)</f>
        <v>0</v>
      </c>
      <c r="K639" s="137"/>
      <c r="L639" s="31"/>
      <c r="M639" s="138" t="s">
        <v>1</v>
      </c>
      <c r="N639" s="139" t="s">
        <v>46</v>
      </c>
      <c r="P639" s="140">
        <f>O639*H639</f>
        <v>0</v>
      </c>
      <c r="Q639" s="140">
        <v>0</v>
      </c>
      <c r="R639" s="140">
        <f>Q639*H639</f>
        <v>0</v>
      </c>
      <c r="S639" s="140">
        <v>0</v>
      </c>
      <c r="T639" s="141">
        <f>S639*H639</f>
        <v>0</v>
      </c>
      <c r="AR639" s="142" t="s">
        <v>128</v>
      </c>
      <c r="AT639" s="142" t="s">
        <v>130</v>
      </c>
      <c r="AU639" s="142" t="s">
        <v>91</v>
      </c>
      <c r="AY639" s="16" t="s">
        <v>129</v>
      </c>
      <c r="BE639" s="143">
        <f>IF(N639="základní",J639,0)</f>
        <v>0</v>
      </c>
      <c r="BF639" s="143">
        <f>IF(N639="snížená",J639,0)</f>
        <v>0</v>
      </c>
      <c r="BG639" s="143">
        <f>IF(N639="zákl. přenesená",J639,0)</f>
        <v>0</v>
      </c>
      <c r="BH639" s="143">
        <f>IF(N639="sníž. přenesená",J639,0)</f>
        <v>0</v>
      </c>
      <c r="BI639" s="143">
        <f>IF(N639="nulová",J639,0)</f>
        <v>0</v>
      </c>
      <c r="BJ639" s="16" t="s">
        <v>89</v>
      </c>
      <c r="BK639" s="143">
        <f>ROUND(I639*H639,2)</f>
        <v>0</v>
      </c>
      <c r="BL639" s="16" t="s">
        <v>128</v>
      </c>
      <c r="BM639" s="142" t="s">
        <v>1147</v>
      </c>
    </row>
    <row r="640" spans="2:65" s="1" customFormat="1" ht="11.25">
      <c r="B640" s="31"/>
      <c r="D640" s="144" t="s">
        <v>136</v>
      </c>
      <c r="F640" s="145" t="s">
        <v>1148</v>
      </c>
      <c r="I640" s="146"/>
      <c r="L640" s="31"/>
      <c r="M640" s="147"/>
      <c r="T640" s="55"/>
      <c r="AT640" s="16" t="s">
        <v>136</v>
      </c>
      <c r="AU640" s="16" t="s">
        <v>91</v>
      </c>
    </row>
    <row r="641" spans="2:65" s="1" customFormat="1" ht="11.25">
      <c r="B641" s="31"/>
      <c r="D641" s="148" t="s">
        <v>137</v>
      </c>
      <c r="F641" s="149" t="s">
        <v>1149</v>
      </c>
      <c r="I641" s="146"/>
      <c r="L641" s="31"/>
      <c r="M641" s="147"/>
      <c r="T641" s="55"/>
      <c r="AT641" s="16" t="s">
        <v>137</v>
      </c>
      <c r="AU641" s="16" t="s">
        <v>91</v>
      </c>
    </row>
    <row r="642" spans="2:65" s="1" customFormat="1" ht="24.2" customHeight="1">
      <c r="B642" s="31"/>
      <c r="C642" s="176" t="s">
        <v>1150</v>
      </c>
      <c r="D642" s="176" t="s">
        <v>290</v>
      </c>
      <c r="E642" s="177" t="s">
        <v>1151</v>
      </c>
      <c r="F642" s="178" t="s">
        <v>1152</v>
      </c>
      <c r="G642" s="179" t="s">
        <v>234</v>
      </c>
      <c r="H642" s="180">
        <v>7.2069999999999999</v>
      </c>
      <c r="I642" s="181"/>
      <c r="J642" s="182">
        <f>ROUND(I642*H642,2)</f>
        <v>0</v>
      </c>
      <c r="K642" s="183"/>
      <c r="L642" s="184"/>
      <c r="M642" s="185" t="s">
        <v>1</v>
      </c>
      <c r="N642" s="186" t="s">
        <v>46</v>
      </c>
      <c r="P642" s="140">
        <f>O642*H642</f>
        <v>0</v>
      </c>
      <c r="Q642" s="140">
        <v>0.55000000000000004</v>
      </c>
      <c r="R642" s="140">
        <f>Q642*H642</f>
        <v>3.9638500000000003</v>
      </c>
      <c r="S642" s="140">
        <v>0</v>
      </c>
      <c r="T642" s="141">
        <f>S642*H642</f>
        <v>0</v>
      </c>
      <c r="AR642" s="142" t="s">
        <v>181</v>
      </c>
      <c r="AT642" s="142" t="s">
        <v>290</v>
      </c>
      <c r="AU642" s="142" t="s">
        <v>91</v>
      </c>
      <c r="AY642" s="16" t="s">
        <v>129</v>
      </c>
      <c r="BE642" s="143">
        <f>IF(N642="základní",J642,0)</f>
        <v>0</v>
      </c>
      <c r="BF642" s="143">
        <f>IF(N642="snížená",J642,0)</f>
        <v>0</v>
      </c>
      <c r="BG642" s="143">
        <f>IF(N642="zákl. přenesená",J642,0)</f>
        <v>0</v>
      </c>
      <c r="BH642" s="143">
        <f>IF(N642="sníž. přenesená",J642,0)</f>
        <v>0</v>
      </c>
      <c r="BI642" s="143">
        <f>IF(N642="nulová",J642,0)</f>
        <v>0</v>
      </c>
      <c r="BJ642" s="16" t="s">
        <v>89</v>
      </c>
      <c r="BK642" s="143">
        <f>ROUND(I642*H642,2)</f>
        <v>0</v>
      </c>
      <c r="BL642" s="16" t="s">
        <v>128</v>
      </c>
      <c r="BM642" s="142" t="s">
        <v>1153</v>
      </c>
    </row>
    <row r="643" spans="2:65" s="1" customFormat="1" ht="11.25">
      <c r="B643" s="31"/>
      <c r="D643" s="144" t="s">
        <v>136</v>
      </c>
      <c r="F643" s="145" t="s">
        <v>1152</v>
      </c>
      <c r="I643" s="146"/>
      <c r="L643" s="31"/>
      <c r="M643" s="147"/>
      <c r="T643" s="55"/>
      <c r="AT643" s="16" t="s">
        <v>136</v>
      </c>
      <c r="AU643" s="16" t="s">
        <v>91</v>
      </c>
    </row>
    <row r="644" spans="2:65" s="1" customFormat="1" ht="24.2" customHeight="1">
      <c r="B644" s="31"/>
      <c r="C644" s="130" t="s">
        <v>1154</v>
      </c>
      <c r="D644" s="130" t="s">
        <v>130</v>
      </c>
      <c r="E644" s="131" t="s">
        <v>1155</v>
      </c>
      <c r="F644" s="132" t="s">
        <v>1156</v>
      </c>
      <c r="G644" s="133" t="s">
        <v>685</v>
      </c>
      <c r="H644" s="134">
        <v>37</v>
      </c>
      <c r="I644" s="135"/>
      <c r="J644" s="136">
        <f>ROUND(I644*H644,2)</f>
        <v>0</v>
      </c>
      <c r="K644" s="137"/>
      <c r="L644" s="31"/>
      <c r="M644" s="138" t="s">
        <v>1</v>
      </c>
      <c r="N644" s="139" t="s">
        <v>46</v>
      </c>
      <c r="P644" s="140">
        <f>O644*H644</f>
        <v>0</v>
      </c>
      <c r="Q644" s="140">
        <v>0</v>
      </c>
      <c r="R644" s="140">
        <f>Q644*H644</f>
        <v>0</v>
      </c>
      <c r="S644" s="140">
        <v>1.2319999999999999E-2</v>
      </c>
      <c r="T644" s="141">
        <f>S644*H644</f>
        <v>0.45583999999999997</v>
      </c>
      <c r="AR644" s="142" t="s">
        <v>313</v>
      </c>
      <c r="AT644" s="142" t="s">
        <v>130</v>
      </c>
      <c r="AU644" s="142" t="s">
        <v>91</v>
      </c>
      <c r="AY644" s="16" t="s">
        <v>129</v>
      </c>
      <c r="BE644" s="143">
        <f>IF(N644="základní",J644,0)</f>
        <v>0</v>
      </c>
      <c r="BF644" s="143">
        <f>IF(N644="snížená",J644,0)</f>
        <v>0</v>
      </c>
      <c r="BG644" s="143">
        <f>IF(N644="zákl. přenesená",J644,0)</f>
        <v>0</v>
      </c>
      <c r="BH644" s="143">
        <f>IF(N644="sníž. přenesená",J644,0)</f>
        <v>0</v>
      </c>
      <c r="BI644" s="143">
        <f>IF(N644="nulová",J644,0)</f>
        <v>0</v>
      </c>
      <c r="BJ644" s="16" t="s">
        <v>89</v>
      </c>
      <c r="BK644" s="143">
        <f>ROUND(I644*H644,2)</f>
        <v>0</v>
      </c>
      <c r="BL644" s="16" t="s">
        <v>313</v>
      </c>
      <c r="BM644" s="142" t="s">
        <v>1157</v>
      </c>
    </row>
    <row r="645" spans="2:65" s="1" customFormat="1" ht="29.25">
      <c r="B645" s="31"/>
      <c r="D645" s="144" t="s">
        <v>136</v>
      </c>
      <c r="F645" s="145" t="s">
        <v>1158</v>
      </c>
      <c r="I645" s="146"/>
      <c r="L645" s="31"/>
      <c r="M645" s="147"/>
      <c r="T645" s="55"/>
      <c r="AT645" s="16" t="s">
        <v>136</v>
      </c>
      <c r="AU645" s="16" t="s">
        <v>91</v>
      </c>
    </row>
    <row r="646" spans="2:65" s="1" customFormat="1" ht="11.25">
      <c r="B646" s="31"/>
      <c r="D646" s="148" t="s">
        <v>137</v>
      </c>
      <c r="F646" s="149" t="s">
        <v>1159</v>
      </c>
      <c r="I646" s="146"/>
      <c r="L646" s="31"/>
      <c r="M646" s="147"/>
      <c r="T646" s="55"/>
      <c r="AT646" s="16" t="s">
        <v>137</v>
      </c>
      <c r="AU646" s="16" t="s">
        <v>91</v>
      </c>
    </row>
    <row r="647" spans="2:65" s="12" customFormat="1" ht="11.25">
      <c r="B647" s="152"/>
      <c r="D647" s="144" t="s">
        <v>177</v>
      </c>
      <c r="E647" s="153" t="s">
        <v>1</v>
      </c>
      <c r="F647" s="154" t="s">
        <v>1160</v>
      </c>
      <c r="H647" s="155">
        <v>1</v>
      </c>
      <c r="I647" s="156"/>
      <c r="L647" s="152"/>
      <c r="M647" s="157"/>
      <c r="T647" s="158"/>
      <c r="AT647" s="153" t="s">
        <v>177</v>
      </c>
      <c r="AU647" s="153" t="s">
        <v>91</v>
      </c>
      <c r="AV647" s="12" t="s">
        <v>91</v>
      </c>
      <c r="AW647" s="12" t="s">
        <v>36</v>
      </c>
      <c r="AX647" s="12" t="s">
        <v>81</v>
      </c>
      <c r="AY647" s="153" t="s">
        <v>129</v>
      </c>
    </row>
    <row r="648" spans="2:65" s="12" customFormat="1" ht="11.25">
      <c r="B648" s="152"/>
      <c r="D648" s="144" t="s">
        <v>177</v>
      </c>
      <c r="E648" s="153" t="s">
        <v>1</v>
      </c>
      <c r="F648" s="154" t="s">
        <v>1161</v>
      </c>
      <c r="H648" s="155">
        <v>10.5</v>
      </c>
      <c r="I648" s="156"/>
      <c r="L648" s="152"/>
      <c r="M648" s="157"/>
      <c r="T648" s="158"/>
      <c r="AT648" s="153" t="s">
        <v>177</v>
      </c>
      <c r="AU648" s="153" t="s">
        <v>91</v>
      </c>
      <c r="AV648" s="12" t="s">
        <v>91</v>
      </c>
      <c r="AW648" s="12" t="s">
        <v>36</v>
      </c>
      <c r="AX648" s="12" t="s">
        <v>81</v>
      </c>
      <c r="AY648" s="153" t="s">
        <v>129</v>
      </c>
    </row>
    <row r="649" spans="2:65" s="13" customFormat="1" ht="11.25">
      <c r="B649" s="159"/>
      <c r="D649" s="144" t="s">
        <v>177</v>
      </c>
      <c r="E649" s="160" t="s">
        <v>1</v>
      </c>
      <c r="F649" s="161" t="s">
        <v>1162</v>
      </c>
      <c r="H649" s="162">
        <v>11.5</v>
      </c>
      <c r="I649" s="163"/>
      <c r="L649" s="159"/>
      <c r="M649" s="164"/>
      <c r="T649" s="165"/>
      <c r="AT649" s="160" t="s">
        <v>177</v>
      </c>
      <c r="AU649" s="160" t="s">
        <v>91</v>
      </c>
      <c r="AV649" s="13" t="s">
        <v>153</v>
      </c>
      <c r="AW649" s="13" t="s">
        <v>36</v>
      </c>
      <c r="AX649" s="13" t="s">
        <v>81</v>
      </c>
      <c r="AY649" s="160" t="s">
        <v>129</v>
      </c>
    </row>
    <row r="650" spans="2:65" s="12" customFormat="1" ht="11.25">
      <c r="B650" s="152"/>
      <c r="D650" s="144" t="s">
        <v>177</v>
      </c>
      <c r="E650" s="153" t="s">
        <v>1</v>
      </c>
      <c r="F650" s="154" t="s">
        <v>1163</v>
      </c>
      <c r="H650" s="155">
        <v>2</v>
      </c>
      <c r="I650" s="156"/>
      <c r="L650" s="152"/>
      <c r="M650" s="157"/>
      <c r="T650" s="158"/>
      <c r="AT650" s="153" t="s">
        <v>177</v>
      </c>
      <c r="AU650" s="153" t="s">
        <v>91</v>
      </c>
      <c r="AV650" s="12" t="s">
        <v>91</v>
      </c>
      <c r="AW650" s="12" t="s">
        <v>36</v>
      </c>
      <c r="AX650" s="12" t="s">
        <v>81</v>
      </c>
      <c r="AY650" s="153" t="s">
        <v>129</v>
      </c>
    </row>
    <row r="651" spans="2:65" s="12" customFormat="1" ht="11.25">
      <c r="B651" s="152"/>
      <c r="D651" s="144" t="s">
        <v>177</v>
      </c>
      <c r="E651" s="153" t="s">
        <v>1</v>
      </c>
      <c r="F651" s="154" t="s">
        <v>1164</v>
      </c>
      <c r="H651" s="155">
        <v>3.5</v>
      </c>
      <c r="I651" s="156"/>
      <c r="L651" s="152"/>
      <c r="M651" s="157"/>
      <c r="T651" s="158"/>
      <c r="AT651" s="153" t="s">
        <v>177</v>
      </c>
      <c r="AU651" s="153" t="s">
        <v>91</v>
      </c>
      <c r="AV651" s="12" t="s">
        <v>91</v>
      </c>
      <c r="AW651" s="12" t="s">
        <v>36</v>
      </c>
      <c r="AX651" s="12" t="s">
        <v>81</v>
      </c>
      <c r="AY651" s="153" t="s">
        <v>129</v>
      </c>
    </row>
    <row r="652" spans="2:65" s="13" customFormat="1" ht="11.25">
      <c r="B652" s="159"/>
      <c r="D652" s="144" t="s">
        <v>177</v>
      </c>
      <c r="E652" s="160" t="s">
        <v>1</v>
      </c>
      <c r="F652" s="161" t="s">
        <v>1165</v>
      </c>
      <c r="H652" s="162">
        <v>5.5</v>
      </c>
      <c r="I652" s="163"/>
      <c r="L652" s="159"/>
      <c r="M652" s="164"/>
      <c r="T652" s="165"/>
      <c r="AT652" s="160" t="s">
        <v>177</v>
      </c>
      <c r="AU652" s="160" t="s">
        <v>91</v>
      </c>
      <c r="AV652" s="13" t="s">
        <v>153</v>
      </c>
      <c r="AW652" s="13" t="s">
        <v>36</v>
      </c>
      <c r="AX652" s="13" t="s">
        <v>81</v>
      </c>
      <c r="AY652" s="160" t="s">
        <v>129</v>
      </c>
    </row>
    <row r="653" spans="2:65" s="12" customFormat="1" ht="11.25">
      <c r="B653" s="152"/>
      <c r="D653" s="144" t="s">
        <v>177</v>
      </c>
      <c r="E653" s="153" t="s">
        <v>1</v>
      </c>
      <c r="F653" s="154" t="s">
        <v>1163</v>
      </c>
      <c r="H653" s="155">
        <v>2</v>
      </c>
      <c r="I653" s="156"/>
      <c r="L653" s="152"/>
      <c r="M653" s="157"/>
      <c r="T653" s="158"/>
      <c r="AT653" s="153" t="s">
        <v>177</v>
      </c>
      <c r="AU653" s="153" t="s">
        <v>91</v>
      </c>
      <c r="AV653" s="12" t="s">
        <v>91</v>
      </c>
      <c r="AW653" s="12" t="s">
        <v>36</v>
      </c>
      <c r="AX653" s="12" t="s">
        <v>81</v>
      </c>
      <c r="AY653" s="153" t="s">
        <v>129</v>
      </c>
    </row>
    <row r="654" spans="2:65" s="13" customFormat="1" ht="11.25">
      <c r="B654" s="159"/>
      <c r="D654" s="144" t="s">
        <v>177</v>
      </c>
      <c r="E654" s="160" t="s">
        <v>1</v>
      </c>
      <c r="F654" s="161" t="s">
        <v>1166</v>
      </c>
      <c r="H654" s="162">
        <v>2</v>
      </c>
      <c r="I654" s="163"/>
      <c r="L654" s="159"/>
      <c r="M654" s="164"/>
      <c r="T654" s="165"/>
      <c r="AT654" s="160" t="s">
        <v>177</v>
      </c>
      <c r="AU654" s="160" t="s">
        <v>91</v>
      </c>
      <c r="AV654" s="13" t="s">
        <v>153</v>
      </c>
      <c r="AW654" s="13" t="s">
        <v>36</v>
      </c>
      <c r="AX654" s="13" t="s">
        <v>81</v>
      </c>
      <c r="AY654" s="160" t="s">
        <v>129</v>
      </c>
    </row>
    <row r="655" spans="2:65" s="12" customFormat="1" ht="11.25">
      <c r="B655" s="152"/>
      <c r="D655" s="144" t="s">
        <v>177</v>
      </c>
      <c r="E655" s="153" t="s">
        <v>1</v>
      </c>
      <c r="F655" s="154" t="s">
        <v>1163</v>
      </c>
      <c r="H655" s="155">
        <v>2</v>
      </c>
      <c r="I655" s="156"/>
      <c r="L655" s="152"/>
      <c r="M655" s="157"/>
      <c r="T655" s="158"/>
      <c r="AT655" s="153" t="s">
        <v>177</v>
      </c>
      <c r="AU655" s="153" t="s">
        <v>91</v>
      </c>
      <c r="AV655" s="12" t="s">
        <v>91</v>
      </c>
      <c r="AW655" s="12" t="s">
        <v>36</v>
      </c>
      <c r="AX655" s="12" t="s">
        <v>81</v>
      </c>
      <c r="AY655" s="153" t="s">
        <v>129</v>
      </c>
    </row>
    <row r="656" spans="2:65" s="12" customFormat="1" ht="11.25">
      <c r="B656" s="152"/>
      <c r="D656" s="144" t="s">
        <v>177</v>
      </c>
      <c r="E656" s="153" t="s">
        <v>1</v>
      </c>
      <c r="F656" s="154" t="s">
        <v>1167</v>
      </c>
      <c r="H656" s="155">
        <v>3</v>
      </c>
      <c r="I656" s="156"/>
      <c r="L656" s="152"/>
      <c r="M656" s="157"/>
      <c r="T656" s="158"/>
      <c r="AT656" s="153" t="s">
        <v>177</v>
      </c>
      <c r="AU656" s="153" t="s">
        <v>91</v>
      </c>
      <c r="AV656" s="12" t="s">
        <v>91</v>
      </c>
      <c r="AW656" s="12" t="s">
        <v>36</v>
      </c>
      <c r="AX656" s="12" t="s">
        <v>81</v>
      </c>
      <c r="AY656" s="153" t="s">
        <v>129</v>
      </c>
    </row>
    <row r="657" spans="2:65" s="13" customFormat="1" ht="11.25">
      <c r="B657" s="159"/>
      <c r="D657" s="144" t="s">
        <v>177</v>
      </c>
      <c r="E657" s="160" t="s">
        <v>1</v>
      </c>
      <c r="F657" s="161" t="s">
        <v>1168</v>
      </c>
      <c r="H657" s="162">
        <v>5</v>
      </c>
      <c r="I657" s="163"/>
      <c r="L657" s="159"/>
      <c r="M657" s="164"/>
      <c r="T657" s="165"/>
      <c r="AT657" s="160" t="s">
        <v>177</v>
      </c>
      <c r="AU657" s="160" t="s">
        <v>91</v>
      </c>
      <c r="AV657" s="13" t="s">
        <v>153</v>
      </c>
      <c r="AW657" s="13" t="s">
        <v>36</v>
      </c>
      <c r="AX657" s="13" t="s">
        <v>81</v>
      </c>
      <c r="AY657" s="160" t="s">
        <v>129</v>
      </c>
    </row>
    <row r="658" spans="2:65" s="12" customFormat="1" ht="11.25">
      <c r="B658" s="152"/>
      <c r="D658" s="144" t="s">
        <v>177</v>
      </c>
      <c r="E658" s="153" t="s">
        <v>1</v>
      </c>
      <c r="F658" s="154" t="s">
        <v>1169</v>
      </c>
      <c r="H658" s="155">
        <v>2</v>
      </c>
      <c r="I658" s="156"/>
      <c r="L658" s="152"/>
      <c r="M658" s="157"/>
      <c r="T658" s="158"/>
      <c r="AT658" s="153" t="s">
        <v>177</v>
      </c>
      <c r="AU658" s="153" t="s">
        <v>91</v>
      </c>
      <c r="AV658" s="12" t="s">
        <v>91</v>
      </c>
      <c r="AW658" s="12" t="s">
        <v>36</v>
      </c>
      <c r="AX658" s="12" t="s">
        <v>81</v>
      </c>
      <c r="AY658" s="153" t="s">
        <v>129</v>
      </c>
    </row>
    <row r="659" spans="2:65" s="12" customFormat="1" ht="11.25">
      <c r="B659" s="152"/>
      <c r="D659" s="144" t="s">
        <v>177</v>
      </c>
      <c r="E659" s="153" t="s">
        <v>1</v>
      </c>
      <c r="F659" s="154" t="s">
        <v>1170</v>
      </c>
      <c r="H659" s="155">
        <v>7.4</v>
      </c>
      <c r="I659" s="156"/>
      <c r="L659" s="152"/>
      <c r="M659" s="157"/>
      <c r="T659" s="158"/>
      <c r="AT659" s="153" t="s">
        <v>177</v>
      </c>
      <c r="AU659" s="153" t="s">
        <v>91</v>
      </c>
      <c r="AV659" s="12" t="s">
        <v>91</v>
      </c>
      <c r="AW659" s="12" t="s">
        <v>36</v>
      </c>
      <c r="AX659" s="12" t="s">
        <v>81</v>
      </c>
      <c r="AY659" s="153" t="s">
        <v>129</v>
      </c>
    </row>
    <row r="660" spans="2:65" s="13" customFormat="1" ht="11.25">
      <c r="B660" s="159"/>
      <c r="D660" s="144" t="s">
        <v>177</v>
      </c>
      <c r="E660" s="160" t="s">
        <v>1</v>
      </c>
      <c r="F660" s="161" t="s">
        <v>1171</v>
      </c>
      <c r="H660" s="162">
        <v>9.4</v>
      </c>
      <c r="I660" s="163"/>
      <c r="L660" s="159"/>
      <c r="M660" s="164"/>
      <c r="T660" s="165"/>
      <c r="AT660" s="160" t="s">
        <v>177</v>
      </c>
      <c r="AU660" s="160" t="s">
        <v>91</v>
      </c>
      <c r="AV660" s="13" t="s">
        <v>153</v>
      </c>
      <c r="AW660" s="13" t="s">
        <v>36</v>
      </c>
      <c r="AX660" s="13" t="s">
        <v>81</v>
      </c>
      <c r="AY660" s="160" t="s">
        <v>129</v>
      </c>
    </row>
    <row r="661" spans="2:65" s="12" customFormat="1" ht="11.25">
      <c r="B661" s="152"/>
      <c r="D661" s="144" t="s">
        <v>177</v>
      </c>
      <c r="E661" s="153" t="s">
        <v>1</v>
      </c>
      <c r="F661" s="154" t="s">
        <v>1172</v>
      </c>
      <c r="H661" s="155">
        <v>2.4</v>
      </c>
      <c r="I661" s="156"/>
      <c r="L661" s="152"/>
      <c r="M661" s="157"/>
      <c r="T661" s="158"/>
      <c r="AT661" s="153" t="s">
        <v>177</v>
      </c>
      <c r="AU661" s="153" t="s">
        <v>91</v>
      </c>
      <c r="AV661" s="12" t="s">
        <v>91</v>
      </c>
      <c r="AW661" s="12" t="s">
        <v>36</v>
      </c>
      <c r="AX661" s="12" t="s">
        <v>81</v>
      </c>
      <c r="AY661" s="153" t="s">
        <v>129</v>
      </c>
    </row>
    <row r="662" spans="2:65" s="13" customFormat="1" ht="11.25">
      <c r="B662" s="159"/>
      <c r="D662" s="144" t="s">
        <v>177</v>
      </c>
      <c r="E662" s="160" t="s">
        <v>1</v>
      </c>
      <c r="F662" s="161" t="s">
        <v>1173</v>
      </c>
      <c r="H662" s="162">
        <v>2.4</v>
      </c>
      <c r="I662" s="163"/>
      <c r="L662" s="159"/>
      <c r="M662" s="164"/>
      <c r="T662" s="165"/>
      <c r="AT662" s="160" t="s">
        <v>177</v>
      </c>
      <c r="AU662" s="160" t="s">
        <v>91</v>
      </c>
      <c r="AV662" s="13" t="s">
        <v>153</v>
      </c>
      <c r="AW662" s="13" t="s">
        <v>36</v>
      </c>
      <c r="AX662" s="13" t="s">
        <v>81</v>
      </c>
      <c r="AY662" s="160" t="s">
        <v>129</v>
      </c>
    </row>
    <row r="663" spans="2:65" s="12" customFormat="1" ht="11.25">
      <c r="B663" s="152"/>
      <c r="D663" s="144" t="s">
        <v>177</v>
      </c>
      <c r="E663" s="153" t="s">
        <v>1</v>
      </c>
      <c r="F663" s="154" t="s">
        <v>1174</v>
      </c>
      <c r="H663" s="155">
        <v>1.2</v>
      </c>
      <c r="I663" s="156"/>
      <c r="L663" s="152"/>
      <c r="M663" s="157"/>
      <c r="T663" s="158"/>
      <c r="AT663" s="153" t="s">
        <v>177</v>
      </c>
      <c r="AU663" s="153" t="s">
        <v>91</v>
      </c>
      <c r="AV663" s="12" t="s">
        <v>91</v>
      </c>
      <c r="AW663" s="12" t="s">
        <v>36</v>
      </c>
      <c r="AX663" s="12" t="s">
        <v>81</v>
      </c>
      <c r="AY663" s="153" t="s">
        <v>129</v>
      </c>
    </row>
    <row r="664" spans="2:65" s="13" customFormat="1" ht="11.25">
      <c r="B664" s="159"/>
      <c r="D664" s="144" t="s">
        <v>177</v>
      </c>
      <c r="E664" s="160" t="s">
        <v>1</v>
      </c>
      <c r="F664" s="161" t="s">
        <v>1175</v>
      </c>
      <c r="H664" s="162">
        <v>1.2</v>
      </c>
      <c r="I664" s="163"/>
      <c r="L664" s="159"/>
      <c r="M664" s="164"/>
      <c r="T664" s="165"/>
      <c r="AT664" s="160" t="s">
        <v>177</v>
      </c>
      <c r="AU664" s="160" t="s">
        <v>91</v>
      </c>
      <c r="AV664" s="13" t="s">
        <v>153</v>
      </c>
      <c r="AW664" s="13" t="s">
        <v>36</v>
      </c>
      <c r="AX664" s="13" t="s">
        <v>81</v>
      </c>
      <c r="AY664" s="160" t="s">
        <v>129</v>
      </c>
    </row>
    <row r="665" spans="2:65" s="14" customFormat="1" ht="11.25">
      <c r="B665" s="169"/>
      <c r="D665" s="144" t="s">
        <v>177</v>
      </c>
      <c r="E665" s="170" t="s">
        <v>1</v>
      </c>
      <c r="F665" s="171" t="s">
        <v>248</v>
      </c>
      <c r="H665" s="172">
        <v>37</v>
      </c>
      <c r="I665" s="173"/>
      <c r="L665" s="169"/>
      <c r="M665" s="174"/>
      <c r="T665" s="175"/>
      <c r="AT665" s="170" t="s">
        <v>177</v>
      </c>
      <c r="AU665" s="170" t="s">
        <v>91</v>
      </c>
      <c r="AV665" s="14" t="s">
        <v>128</v>
      </c>
      <c r="AW665" s="14" t="s">
        <v>36</v>
      </c>
      <c r="AX665" s="14" t="s">
        <v>89</v>
      </c>
      <c r="AY665" s="170" t="s">
        <v>129</v>
      </c>
    </row>
    <row r="666" spans="2:65" s="1" customFormat="1" ht="24.2" customHeight="1">
      <c r="B666" s="31"/>
      <c r="C666" s="130" t="s">
        <v>1176</v>
      </c>
      <c r="D666" s="130" t="s">
        <v>130</v>
      </c>
      <c r="E666" s="131" t="s">
        <v>1177</v>
      </c>
      <c r="F666" s="132" t="s">
        <v>1178</v>
      </c>
      <c r="G666" s="133" t="s">
        <v>685</v>
      </c>
      <c r="H666" s="134">
        <v>3.6</v>
      </c>
      <c r="I666" s="135"/>
      <c r="J666" s="136">
        <f>ROUND(I666*H666,2)</f>
        <v>0</v>
      </c>
      <c r="K666" s="137"/>
      <c r="L666" s="31"/>
      <c r="M666" s="138" t="s">
        <v>1</v>
      </c>
      <c r="N666" s="139" t="s">
        <v>46</v>
      </c>
      <c r="P666" s="140">
        <f>O666*H666</f>
        <v>0</v>
      </c>
      <c r="Q666" s="140">
        <v>0</v>
      </c>
      <c r="R666" s="140">
        <f>Q666*H666</f>
        <v>0</v>
      </c>
      <c r="S666" s="140">
        <v>1.2319999999999999E-2</v>
      </c>
      <c r="T666" s="141">
        <f>S666*H666</f>
        <v>4.4351999999999996E-2</v>
      </c>
      <c r="AR666" s="142" t="s">
        <v>313</v>
      </c>
      <c r="AT666" s="142" t="s">
        <v>130</v>
      </c>
      <c r="AU666" s="142" t="s">
        <v>91</v>
      </c>
      <c r="AY666" s="16" t="s">
        <v>129</v>
      </c>
      <c r="BE666" s="143">
        <f>IF(N666="základní",J666,0)</f>
        <v>0</v>
      </c>
      <c r="BF666" s="143">
        <f>IF(N666="snížená",J666,0)</f>
        <v>0</v>
      </c>
      <c r="BG666" s="143">
        <f>IF(N666="zákl. přenesená",J666,0)</f>
        <v>0</v>
      </c>
      <c r="BH666" s="143">
        <f>IF(N666="sníž. přenesená",J666,0)</f>
        <v>0</v>
      </c>
      <c r="BI666" s="143">
        <f>IF(N666="nulová",J666,0)</f>
        <v>0</v>
      </c>
      <c r="BJ666" s="16" t="s">
        <v>89</v>
      </c>
      <c r="BK666" s="143">
        <f>ROUND(I666*H666,2)</f>
        <v>0</v>
      </c>
      <c r="BL666" s="16" t="s">
        <v>313</v>
      </c>
      <c r="BM666" s="142" t="s">
        <v>1179</v>
      </c>
    </row>
    <row r="667" spans="2:65" s="1" customFormat="1" ht="29.25">
      <c r="B667" s="31"/>
      <c r="D667" s="144" t="s">
        <v>136</v>
      </c>
      <c r="F667" s="145" t="s">
        <v>1180</v>
      </c>
      <c r="I667" s="146"/>
      <c r="L667" s="31"/>
      <c r="M667" s="147"/>
      <c r="T667" s="55"/>
      <c r="AT667" s="16" t="s">
        <v>136</v>
      </c>
      <c r="AU667" s="16" t="s">
        <v>91</v>
      </c>
    </row>
    <row r="668" spans="2:65" s="1" customFormat="1" ht="11.25">
      <c r="B668" s="31"/>
      <c r="D668" s="148" t="s">
        <v>137</v>
      </c>
      <c r="F668" s="149" t="s">
        <v>1181</v>
      </c>
      <c r="I668" s="146"/>
      <c r="L668" s="31"/>
      <c r="M668" s="147"/>
      <c r="T668" s="55"/>
      <c r="AT668" s="16" t="s">
        <v>137</v>
      </c>
      <c r="AU668" s="16" t="s">
        <v>91</v>
      </c>
    </row>
    <row r="669" spans="2:65" s="12" customFormat="1" ht="11.25">
      <c r="B669" s="152"/>
      <c r="D669" s="144" t="s">
        <v>177</v>
      </c>
      <c r="E669" s="153" t="s">
        <v>1</v>
      </c>
      <c r="F669" s="154" t="s">
        <v>1182</v>
      </c>
      <c r="H669" s="155">
        <v>3.6</v>
      </c>
      <c r="I669" s="156"/>
      <c r="L669" s="152"/>
      <c r="M669" s="157"/>
      <c r="T669" s="158"/>
      <c r="AT669" s="153" t="s">
        <v>177</v>
      </c>
      <c r="AU669" s="153" t="s">
        <v>91</v>
      </c>
      <c r="AV669" s="12" t="s">
        <v>91</v>
      </c>
      <c r="AW669" s="12" t="s">
        <v>36</v>
      </c>
      <c r="AX669" s="12" t="s">
        <v>81</v>
      </c>
      <c r="AY669" s="153" t="s">
        <v>129</v>
      </c>
    </row>
    <row r="670" spans="2:65" s="13" customFormat="1" ht="11.25">
      <c r="B670" s="159"/>
      <c r="D670" s="144" t="s">
        <v>177</v>
      </c>
      <c r="E670" s="160" t="s">
        <v>1</v>
      </c>
      <c r="F670" s="161" t="s">
        <v>1183</v>
      </c>
      <c r="H670" s="162">
        <v>3.6</v>
      </c>
      <c r="I670" s="163"/>
      <c r="L670" s="159"/>
      <c r="M670" s="164"/>
      <c r="T670" s="165"/>
      <c r="AT670" s="160" t="s">
        <v>177</v>
      </c>
      <c r="AU670" s="160" t="s">
        <v>91</v>
      </c>
      <c r="AV670" s="13" t="s">
        <v>153</v>
      </c>
      <c r="AW670" s="13" t="s">
        <v>36</v>
      </c>
      <c r="AX670" s="13" t="s">
        <v>89</v>
      </c>
      <c r="AY670" s="160" t="s">
        <v>129</v>
      </c>
    </row>
    <row r="671" spans="2:65" s="1" customFormat="1" ht="24.2" customHeight="1">
      <c r="B671" s="31"/>
      <c r="C671" s="130" t="s">
        <v>1184</v>
      </c>
      <c r="D671" s="130" t="s">
        <v>130</v>
      </c>
      <c r="E671" s="131" t="s">
        <v>1185</v>
      </c>
      <c r="F671" s="132" t="s">
        <v>1186</v>
      </c>
      <c r="G671" s="133" t="s">
        <v>685</v>
      </c>
      <c r="H671" s="134">
        <v>38.9</v>
      </c>
      <c r="I671" s="135"/>
      <c r="J671" s="136">
        <f>ROUND(I671*H671,2)</f>
        <v>0</v>
      </c>
      <c r="K671" s="137"/>
      <c r="L671" s="31"/>
      <c r="M671" s="138" t="s">
        <v>1</v>
      </c>
      <c r="N671" s="139" t="s">
        <v>46</v>
      </c>
      <c r="P671" s="140">
        <f>O671*H671</f>
        <v>0</v>
      </c>
      <c r="Q671" s="140">
        <v>0</v>
      </c>
      <c r="R671" s="140">
        <f>Q671*H671</f>
        <v>0</v>
      </c>
      <c r="S671" s="140">
        <v>1.2319999999999999E-2</v>
      </c>
      <c r="T671" s="141">
        <f>S671*H671</f>
        <v>0.47924799999999995</v>
      </c>
      <c r="AR671" s="142" t="s">
        <v>313</v>
      </c>
      <c r="AT671" s="142" t="s">
        <v>130</v>
      </c>
      <c r="AU671" s="142" t="s">
        <v>91</v>
      </c>
      <c r="AY671" s="16" t="s">
        <v>129</v>
      </c>
      <c r="BE671" s="143">
        <f>IF(N671="základní",J671,0)</f>
        <v>0</v>
      </c>
      <c r="BF671" s="143">
        <f>IF(N671="snížená",J671,0)</f>
        <v>0</v>
      </c>
      <c r="BG671" s="143">
        <f>IF(N671="zákl. přenesená",J671,0)</f>
        <v>0</v>
      </c>
      <c r="BH671" s="143">
        <f>IF(N671="sníž. přenesená",J671,0)</f>
        <v>0</v>
      </c>
      <c r="BI671" s="143">
        <f>IF(N671="nulová",J671,0)</f>
        <v>0</v>
      </c>
      <c r="BJ671" s="16" t="s">
        <v>89</v>
      </c>
      <c r="BK671" s="143">
        <f>ROUND(I671*H671,2)</f>
        <v>0</v>
      </c>
      <c r="BL671" s="16" t="s">
        <v>313</v>
      </c>
      <c r="BM671" s="142" t="s">
        <v>1187</v>
      </c>
    </row>
    <row r="672" spans="2:65" s="1" customFormat="1" ht="29.25">
      <c r="B672" s="31"/>
      <c r="D672" s="144" t="s">
        <v>136</v>
      </c>
      <c r="F672" s="145" t="s">
        <v>1188</v>
      </c>
      <c r="I672" s="146"/>
      <c r="L672" s="31"/>
      <c r="M672" s="147"/>
      <c r="T672" s="55"/>
      <c r="AT672" s="16" t="s">
        <v>136</v>
      </c>
      <c r="AU672" s="16" t="s">
        <v>91</v>
      </c>
    </row>
    <row r="673" spans="2:65" s="1" customFormat="1" ht="11.25">
      <c r="B673" s="31"/>
      <c r="D673" s="148" t="s">
        <v>137</v>
      </c>
      <c r="F673" s="149" t="s">
        <v>1189</v>
      </c>
      <c r="I673" s="146"/>
      <c r="L673" s="31"/>
      <c r="M673" s="147"/>
      <c r="T673" s="55"/>
      <c r="AT673" s="16" t="s">
        <v>137</v>
      </c>
      <c r="AU673" s="16" t="s">
        <v>91</v>
      </c>
    </row>
    <row r="674" spans="2:65" s="12" customFormat="1" ht="11.25">
      <c r="B674" s="152"/>
      <c r="D674" s="144" t="s">
        <v>177</v>
      </c>
      <c r="E674" s="153" t="s">
        <v>1</v>
      </c>
      <c r="F674" s="154" t="s">
        <v>1190</v>
      </c>
      <c r="H674" s="155">
        <v>5.0999999999999996</v>
      </c>
      <c r="I674" s="156"/>
      <c r="L674" s="152"/>
      <c r="M674" s="157"/>
      <c r="T674" s="158"/>
      <c r="AT674" s="153" t="s">
        <v>177</v>
      </c>
      <c r="AU674" s="153" t="s">
        <v>91</v>
      </c>
      <c r="AV674" s="12" t="s">
        <v>91</v>
      </c>
      <c r="AW674" s="12" t="s">
        <v>36</v>
      </c>
      <c r="AX674" s="12" t="s">
        <v>81</v>
      </c>
      <c r="AY674" s="153" t="s">
        <v>129</v>
      </c>
    </row>
    <row r="675" spans="2:65" s="12" customFormat="1" ht="11.25">
      <c r="B675" s="152"/>
      <c r="D675" s="144" t="s">
        <v>177</v>
      </c>
      <c r="E675" s="153" t="s">
        <v>1</v>
      </c>
      <c r="F675" s="154" t="s">
        <v>1191</v>
      </c>
      <c r="H675" s="155">
        <v>6.2</v>
      </c>
      <c r="I675" s="156"/>
      <c r="L675" s="152"/>
      <c r="M675" s="157"/>
      <c r="T675" s="158"/>
      <c r="AT675" s="153" t="s">
        <v>177</v>
      </c>
      <c r="AU675" s="153" t="s">
        <v>91</v>
      </c>
      <c r="AV675" s="12" t="s">
        <v>91</v>
      </c>
      <c r="AW675" s="12" t="s">
        <v>36</v>
      </c>
      <c r="AX675" s="12" t="s">
        <v>81</v>
      </c>
      <c r="AY675" s="153" t="s">
        <v>129</v>
      </c>
    </row>
    <row r="676" spans="2:65" s="12" customFormat="1" ht="11.25">
      <c r="B676" s="152"/>
      <c r="D676" s="144" t="s">
        <v>177</v>
      </c>
      <c r="E676" s="153" t="s">
        <v>1</v>
      </c>
      <c r="F676" s="154" t="s">
        <v>1192</v>
      </c>
      <c r="H676" s="155">
        <v>6.5</v>
      </c>
      <c r="I676" s="156"/>
      <c r="L676" s="152"/>
      <c r="M676" s="157"/>
      <c r="T676" s="158"/>
      <c r="AT676" s="153" t="s">
        <v>177</v>
      </c>
      <c r="AU676" s="153" t="s">
        <v>91</v>
      </c>
      <c r="AV676" s="12" t="s">
        <v>91</v>
      </c>
      <c r="AW676" s="12" t="s">
        <v>36</v>
      </c>
      <c r="AX676" s="12" t="s">
        <v>81</v>
      </c>
      <c r="AY676" s="153" t="s">
        <v>129</v>
      </c>
    </row>
    <row r="677" spans="2:65" s="12" customFormat="1" ht="11.25">
      <c r="B677" s="152"/>
      <c r="D677" s="144" t="s">
        <v>177</v>
      </c>
      <c r="E677" s="153" t="s">
        <v>1</v>
      </c>
      <c r="F677" s="154" t="s">
        <v>1193</v>
      </c>
      <c r="H677" s="155">
        <v>14.4</v>
      </c>
      <c r="I677" s="156"/>
      <c r="L677" s="152"/>
      <c r="M677" s="157"/>
      <c r="T677" s="158"/>
      <c r="AT677" s="153" t="s">
        <v>177</v>
      </c>
      <c r="AU677" s="153" t="s">
        <v>91</v>
      </c>
      <c r="AV677" s="12" t="s">
        <v>91</v>
      </c>
      <c r="AW677" s="12" t="s">
        <v>36</v>
      </c>
      <c r="AX677" s="12" t="s">
        <v>81</v>
      </c>
      <c r="AY677" s="153" t="s">
        <v>129</v>
      </c>
    </row>
    <row r="678" spans="2:65" s="13" customFormat="1" ht="11.25">
      <c r="B678" s="159"/>
      <c r="D678" s="144" t="s">
        <v>177</v>
      </c>
      <c r="E678" s="160" t="s">
        <v>1</v>
      </c>
      <c r="F678" s="161" t="s">
        <v>1194</v>
      </c>
      <c r="H678" s="162">
        <v>32.200000000000003</v>
      </c>
      <c r="I678" s="163"/>
      <c r="L678" s="159"/>
      <c r="M678" s="164"/>
      <c r="T678" s="165"/>
      <c r="AT678" s="160" t="s">
        <v>177</v>
      </c>
      <c r="AU678" s="160" t="s">
        <v>91</v>
      </c>
      <c r="AV678" s="13" t="s">
        <v>153</v>
      </c>
      <c r="AW678" s="13" t="s">
        <v>36</v>
      </c>
      <c r="AX678" s="13" t="s">
        <v>81</v>
      </c>
      <c r="AY678" s="160" t="s">
        <v>129</v>
      </c>
    </row>
    <row r="679" spans="2:65" s="12" customFormat="1" ht="11.25">
      <c r="B679" s="152"/>
      <c r="D679" s="144" t="s">
        <v>177</v>
      </c>
      <c r="E679" s="153" t="s">
        <v>1</v>
      </c>
      <c r="F679" s="154" t="s">
        <v>1195</v>
      </c>
      <c r="H679" s="155">
        <v>6.7</v>
      </c>
      <c r="I679" s="156"/>
      <c r="L679" s="152"/>
      <c r="M679" s="157"/>
      <c r="T679" s="158"/>
      <c r="AT679" s="153" t="s">
        <v>177</v>
      </c>
      <c r="AU679" s="153" t="s">
        <v>91</v>
      </c>
      <c r="AV679" s="12" t="s">
        <v>91</v>
      </c>
      <c r="AW679" s="12" t="s">
        <v>36</v>
      </c>
      <c r="AX679" s="12" t="s">
        <v>81</v>
      </c>
      <c r="AY679" s="153" t="s">
        <v>129</v>
      </c>
    </row>
    <row r="680" spans="2:65" s="13" customFormat="1" ht="11.25">
      <c r="B680" s="159"/>
      <c r="D680" s="144" t="s">
        <v>177</v>
      </c>
      <c r="E680" s="160" t="s">
        <v>1</v>
      </c>
      <c r="F680" s="161" t="s">
        <v>1196</v>
      </c>
      <c r="H680" s="162">
        <v>6.7</v>
      </c>
      <c r="I680" s="163"/>
      <c r="L680" s="159"/>
      <c r="M680" s="164"/>
      <c r="T680" s="165"/>
      <c r="AT680" s="160" t="s">
        <v>177</v>
      </c>
      <c r="AU680" s="160" t="s">
        <v>91</v>
      </c>
      <c r="AV680" s="13" t="s">
        <v>153</v>
      </c>
      <c r="AW680" s="13" t="s">
        <v>36</v>
      </c>
      <c r="AX680" s="13" t="s">
        <v>81</v>
      </c>
      <c r="AY680" s="160" t="s">
        <v>129</v>
      </c>
    </row>
    <row r="681" spans="2:65" s="14" customFormat="1" ht="11.25">
      <c r="B681" s="169"/>
      <c r="D681" s="144" t="s">
        <v>177</v>
      </c>
      <c r="E681" s="170" t="s">
        <v>1</v>
      </c>
      <c r="F681" s="171" t="s">
        <v>248</v>
      </c>
      <c r="H681" s="172">
        <v>38.900000000000006</v>
      </c>
      <c r="I681" s="173"/>
      <c r="L681" s="169"/>
      <c r="M681" s="174"/>
      <c r="T681" s="175"/>
      <c r="AT681" s="170" t="s">
        <v>177</v>
      </c>
      <c r="AU681" s="170" t="s">
        <v>91</v>
      </c>
      <c r="AV681" s="14" t="s">
        <v>128</v>
      </c>
      <c r="AW681" s="14" t="s">
        <v>36</v>
      </c>
      <c r="AX681" s="14" t="s">
        <v>89</v>
      </c>
      <c r="AY681" s="170" t="s">
        <v>129</v>
      </c>
    </row>
    <row r="682" spans="2:65" s="1" customFormat="1" ht="24.2" customHeight="1">
      <c r="B682" s="31"/>
      <c r="C682" s="130" t="s">
        <v>1197</v>
      </c>
      <c r="D682" s="130" t="s">
        <v>130</v>
      </c>
      <c r="E682" s="131" t="s">
        <v>1198</v>
      </c>
      <c r="F682" s="132" t="s">
        <v>1199</v>
      </c>
      <c r="G682" s="133" t="s">
        <v>685</v>
      </c>
      <c r="H682" s="134">
        <v>40</v>
      </c>
      <c r="I682" s="135"/>
      <c r="J682" s="136">
        <f>ROUND(I682*H682,2)</f>
        <v>0</v>
      </c>
      <c r="K682" s="137"/>
      <c r="L682" s="31"/>
      <c r="M682" s="138" t="s">
        <v>1</v>
      </c>
      <c r="N682" s="139" t="s">
        <v>46</v>
      </c>
      <c r="P682" s="140">
        <f>O682*H682</f>
        <v>0</v>
      </c>
      <c r="Q682" s="140">
        <v>0</v>
      </c>
      <c r="R682" s="140">
        <f>Q682*H682</f>
        <v>0</v>
      </c>
      <c r="S682" s="140">
        <v>1.2319999999999999E-2</v>
      </c>
      <c r="T682" s="141">
        <f>S682*H682</f>
        <v>0.49279999999999996</v>
      </c>
      <c r="AR682" s="142" t="s">
        <v>313</v>
      </c>
      <c r="AT682" s="142" t="s">
        <v>130</v>
      </c>
      <c r="AU682" s="142" t="s">
        <v>91</v>
      </c>
      <c r="AY682" s="16" t="s">
        <v>129</v>
      </c>
      <c r="BE682" s="143">
        <f>IF(N682="základní",J682,0)</f>
        <v>0</v>
      </c>
      <c r="BF682" s="143">
        <f>IF(N682="snížená",J682,0)</f>
        <v>0</v>
      </c>
      <c r="BG682" s="143">
        <f>IF(N682="zákl. přenesená",J682,0)</f>
        <v>0</v>
      </c>
      <c r="BH682" s="143">
        <f>IF(N682="sníž. přenesená",J682,0)</f>
        <v>0</v>
      </c>
      <c r="BI682" s="143">
        <f>IF(N682="nulová",J682,0)</f>
        <v>0</v>
      </c>
      <c r="BJ682" s="16" t="s">
        <v>89</v>
      </c>
      <c r="BK682" s="143">
        <f>ROUND(I682*H682,2)</f>
        <v>0</v>
      </c>
      <c r="BL682" s="16" t="s">
        <v>313</v>
      </c>
      <c r="BM682" s="142" t="s">
        <v>1200</v>
      </c>
    </row>
    <row r="683" spans="2:65" s="1" customFormat="1" ht="29.25">
      <c r="B683" s="31"/>
      <c r="D683" s="144" t="s">
        <v>136</v>
      </c>
      <c r="F683" s="145" t="s">
        <v>1201</v>
      </c>
      <c r="I683" s="146"/>
      <c r="L683" s="31"/>
      <c r="M683" s="147"/>
      <c r="T683" s="55"/>
      <c r="AT683" s="16" t="s">
        <v>136</v>
      </c>
      <c r="AU683" s="16" t="s">
        <v>91</v>
      </c>
    </row>
    <row r="684" spans="2:65" s="1" customFormat="1" ht="11.25">
      <c r="B684" s="31"/>
      <c r="D684" s="148" t="s">
        <v>137</v>
      </c>
      <c r="F684" s="149" t="s">
        <v>1202</v>
      </c>
      <c r="I684" s="146"/>
      <c r="L684" s="31"/>
      <c r="M684" s="147"/>
      <c r="T684" s="55"/>
      <c r="AT684" s="16" t="s">
        <v>137</v>
      </c>
      <c r="AU684" s="16" t="s">
        <v>91</v>
      </c>
    </row>
    <row r="685" spans="2:65" s="12" customFormat="1" ht="11.25">
      <c r="B685" s="152"/>
      <c r="D685" s="144" t="s">
        <v>177</v>
      </c>
      <c r="E685" s="153" t="s">
        <v>1</v>
      </c>
      <c r="F685" s="154" t="s">
        <v>1203</v>
      </c>
      <c r="H685" s="155">
        <v>19</v>
      </c>
      <c r="I685" s="156"/>
      <c r="L685" s="152"/>
      <c r="M685" s="157"/>
      <c r="T685" s="158"/>
      <c r="AT685" s="153" t="s">
        <v>177</v>
      </c>
      <c r="AU685" s="153" t="s">
        <v>91</v>
      </c>
      <c r="AV685" s="12" t="s">
        <v>91</v>
      </c>
      <c r="AW685" s="12" t="s">
        <v>36</v>
      </c>
      <c r="AX685" s="12" t="s">
        <v>81</v>
      </c>
      <c r="AY685" s="153" t="s">
        <v>129</v>
      </c>
    </row>
    <row r="686" spans="2:65" s="12" customFormat="1" ht="11.25">
      <c r="B686" s="152"/>
      <c r="D686" s="144" t="s">
        <v>177</v>
      </c>
      <c r="E686" s="153" t="s">
        <v>1</v>
      </c>
      <c r="F686" s="154" t="s">
        <v>1204</v>
      </c>
      <c r="H686" s="155">
        <v>21</v>
      </c>
      <c r="I686" s="156"/>
      <c r="L686" s="152"/>
      <c r="M686" s="157"/>
      <c r="T686" s="158"/>
      <c r="AT686" s="153" t="s">
        <v>177</v>
      </c>
      <c r="AU686" s="153" t="s">
        <v>91</v>
      </c>
      <c r="AV686" s="12" t="s">
        <v>91</v>
      </c>
      <c r="AW686" s="12" t="s">
        <v>36</v>
      </c>
      <c r="AX686" s="12" t="s">
        <v>81</v>
      </c>
      <c r="AY686" s="153" t="s">
        <v>129</v>
      </c>
    </row>
    <row r="687" spans="2:65" s="13" customFormat="1" ht="11.25">
      <c r="B687" s="159"/>
      <c r="D687" s="144" t="s">
        <v>177</v>
      </c>
      <c r="E687" s="160" t="s">
        <v>1</v>
      </c>
      <c r="F687" s="161" t="s">
        <v>1205</v>
      </c>
      <c r="H687" s="162">
        <v>40</v>
      </c>
      <c r="I687" s="163"/>
      <c r="L687" s="159"/>
      <c r="M687" s="164"/>
      <c r="T687" s="165"/>
      <c r="AT687" s="160" t="s">
        <v>177</v>
      </c>
      <c r="AU687" s="160" t="s">
        <v>91</v>
      </c>
      <c r="AV687" s="13" t="s">
        <v>153</v>
      </c>
      <c r="AW687" s="13" t="s">
        <v>36</v>
      </c>
      <c r="AX687" s="13" t="s">
        <v>89</v>
      </c>
      <c r="AY687" s="160" t="s">
        <v>129</v>
      </c>
    </row>
    <row r="688" spans="2:65" s="1" customFormat="1" ht="24.2" customHeight="1">
      <c r="B688" s="31"/>
      <c r="C688" s="130" t="s">
        <v>1206</v>
      </c>
      <c r="D688" s="130" t="s">
        <v>130</v>
      </c>
      <c r="E688" s="131" t="s">
        <v>1207</v>
      </c>
      <c r="F688" s="132" t="s">
        <v>1208</v>
      </c>
      <c r="G688" s="133" t="s">
        <v>685</v>
      </c>
      <c r="H688" s="134">
        <v>21</v>
      </c>
      <c r="I688" s="135"/>
      <c r="J688" s="136">
        <f>ROUND(I688*H688,2)</f>
        <v>0</v>
      </c>
      <c r="K688" s="137"/>
      <c r="L688" s="31"/>
      <c r="M688" s="138" t="s">
        <v>1</v>
      </c>
      <c r="N688" s="139" t="s">
        <v>46</v>
      </c>
      <c r="P688" s="140">
        <f>O688*H688</f>
        <v>0</v>
      </c>
      <c r="Q688" s="140">
        <v>0</v>
      </c>
      <c r="R688" s="140">
        <f>Q688*H688</f>
        <v>0</v>
      </c>
      <c r="S688" s="140">
        <v>1.584E-2</v>
      </c>
      <c r="T688" s="141">
        <f>S688*H688</f>
        <v>0.33263999999999999</v>
      </c>
      <c r="AR688" s="142" t="s">
        <v>313</v>
      </c>
      <c r="AT688" s="142" t="s">
        <v>130</v>
      </c>
      <c r="AU688" s="142" t="s">
        <v>91</v>
      </c>
      <c r="AY688" s="16" t="s">
        <v>129</v>
      </c>
      <c r="BE688" s="143">
        <f>IF(N688="základní",J688,0)</f>
        <v>0</v>
      </c>
      <c r="BF688" s="143">
        <f>IF(N688="snížená",J688,0)</f>
        <v>0</v>
      </c>
      <c r="BG688" s="143">
        <f>IF(N688="zákl. přenesená",J688,0)</f>
        <v>0</v>
      </c>
      <c r="BH688" s="143">
        <f>IF(N688="sníž. přenesená",J688,0)</f>
        <v>0</v>
      </c>
      <c r="BI688" s="143">
        <f>IF(N688="nulová",J688,0)</f>
        <v>0</v>
      </c>
      <c r="BJ688" s="16" t="s">
        <v>89</v>
      </c>
      <c r="BK688" s="143">
        <f>ROUND(I688*H688,2)</f>
        <v>0</v>
      </c>
      <c r="BL688" s="16" t="s">
        <v>313</v>
      </c>
      <c r="BM688" s="142" t="s">
        <v>1209</v>
      </c>
    </row>
    <row r="689" spans="2:65" s="1" customFormat="1" ht="29.25">
      <c r="B689" s="31"/>
      <c r="D689" s="144" t="s">
        <v>136</v>
      </c>
      <c r="F689" s="145" t="s">
        <v>1210</v>
      </c>
      <c r="I689" s="146"/>
      <c r="L689" s="31"/>
      <c r="M689" s="147"/>
      <c r="T689" s="55"/>
      <c r="AT689" s="16" t="s">
        <v>136</v>
      </c>
      <c r="AU689" s="16" t="s">
        <v>91</v>
      </c>
    </row>
    <row r="690" spans="2:65" s="1" customFormat="1" ht="11.25">
      <c r="B690" s="31"/>
      <c r="D690" s="148" t="s">
        <v>137</v>
      </c>
      <c r="F690" s="149" t="s">
        <v>1211</v>
      </c>
      <c r="I690" s="146"/>
      <c r="L690" s="31"/>
      <c r="M690" s="147"/>
      <c r="T690" s="55"/>
      <c r="AT690" s="16" t="s">
        <v>137</v>
      </c>
      <c r="AU690" s="16" t="s">
        <v>91</v>
      </c>
    </row>
    <row r="691" spans="2:65" s="12" customFormat="1" ht="11.25">
      <c r="B691" s="152"/>
      <c r="D691" s="144" t="s">
        <v>177</v>
      </c>
      <c r="E691" s="153" t="s">
        <v>1</v>
      </c>
      <c r="F691" s="154" t="s">
        <v>1212</v>
      </c>
      <c r="H691" s="155">
        <v>6</v>
      </c>
      <c r="I691" s="156"/>
      <c r="L691" s="152"/>
      <c r="M691" s="157"/>
      <c r="T691" s="158"/>
      <c r="AT691" s="153" t="s">
        <v>177</v>
      </c>
      <c r="AU691" s="153" t="s">
        <v>91</v>
      </c>
      <c r="AV691" s="12" t="s">
        <v>91</v>
      </c>
      <c r="AW691" s="12" t="s">
        <v>36</v>
      </c>
      <c r="AX691" s="12" t="s">
        <v>81</v>
      </c>
      <c r="AY691" s="153" t="s">
        <v>129</v>
      </c>
    </row>
    <row r="692" spans="2:65" s="13" customFormat="1" ht="11.25">
      <c r="B692" s="159"/>
      <c r="D692" s="144" t="s">
        <v>177</v>
      </c>
      <c r="E692" s="160" t="s">
        <v>1</v>
      </c>
      <c r="F692" s="161" t="s">
        <v>1213</v>
      </c>
      <c r="H692" s="162">
        <v>6</v>
      </c>
      <c r="I692" s="163"/>
      <c r="L692" s="159"/>
      <c r="M692" s="164"/>
      <c r="T692" s="165"/>
      <c r="AT692" s="160" t="s">
        <v>177</v>
      </c>
      <c r="AU692" s="160" t="s">
        <v>91</v>
      </c>
      <c r="AV692" s="13" t="s">
        <v>153</v>
      </c>
      <c r="AW692" s="13" t="s">
        <v>36</v>
      </c>
      <c r="AX692" s="13" t="s">
        <v>81</v>
      </c>
      <c r="AY692" s="160" t="s">
        <v>129</v>
      </c>
    </row>
    <row r="693" spans="2:65" s="12" customFormat="1" ht="11.25">
      <c r="B693" s="152"/>
      <c r="D693" s="144" t="s">
        <v>177</v>
      </c>
      <c r="E693" s="153" t="s">
        <v>1</v>
      </c>
      <c r="F693" s="154" t="s">
        <v>1214</v>
      </c>
      <c r="H693" s="155">
        <v>0.8</v>
      </c>
      <c r="I693" s="156"/>
      <c r="L693" s="152"/>
      <c r="M693" s="157"/>
      <c r="T693" s="158"/>
      <c r="AT693" s="153" t="s">
        <v>177</v>
      </c>
      <c r="AU693" s="153" t="s">
        <v>91</v>
      </c>
      <c r="AV693" s="12" t="s">
        <v>91</v>
      </c>
      <c r="AW693" s="12" t="s">
        <v>36</v>
      </c>
      <c r="AX693" s="12" t="s">
        <v>81</v>
      </c>
      <c r="AY693" s="153" t="s">
        <v>129</v>
      </c>
    </row>
    <row r="694" spans="2:65" s="13" customFormat="1" ht="11.25">
      <c r="B694" s="159"/>
      <c r="D694" s="144" t="s">
        <v>177</v>
      </c>
      <c r="E694" s="160" t="s">
        <v>1</v>
      </c>
      <c r="F694" s="161" t="s">
        <v>1215</v>
      </c>
      <c r="H694" s="162">
        <v>0.8</v>
      </c>
      <c r="I694" s="163"/>
      <c r="L694" s="159"/>
      <c r="M694" s="164"/>
      <c r="T694" s="165"/>
      <c r="AT694" s="160" t="s">
        <v>177</v>
      </c>
      <c r="AU694" s="160" t="s">
        <v>91</v>
      </c>
      <c r="AV694" s="13" t="s">
        <v>153</v>
      </c>
      <c r="AW694" s="13" t="s">
        <v>36</v>
      </c>
      <c r="AX694" s="13" t="s">
        <v>81</v>
      </c>
      <c r="AY694" s="160" t="s">
        <v>129</v>
      </c>
    </row>
    <row r="695" spans="2:65" s="12" customFormat="1" ht="11.25">
      <c r="B695" s="152"/>
      <c r="D695" s="144" t="s">
        <v>177</v>
      </c>
      <c r="E695" s="153" t="s">
        <v>1</v>
      </c>
      <c r="F695" s="154" t="s">
        <v>1216</v>
      </c>
      <c r="H695" s="155">
        <v>14.2</v>
      </c>
      <c r="I695" s="156"/>
      <c r="L695" s="152"/>
      <c r="M695" s="157"/>
      <c r="T695" s="158"/>
      <c r="AT695" s="153" t="s">
        <v>177</v>
      </c>
      <c r="AU695" s="153" t="s">
        <v>91</v>
      </c>
      <c r="AV695" s="12" t="s">
        <v>91</v>
      </c>
      <c r="AW695" s="12" t="s">
        <v>36</v>
      </c>
      <c r="AX695" s="12" t="s">
        <v>81</v>
      </c>
      <c r="AY695" s="153" t="s">
        <v>129</v>
      </c>
    </row>
    <row r="696" spans="2:65" s="13" customFormat="1" ht="11.25">
      <c r="B696" s="159"/>
      <c r="D696" s="144" t="s">
        <v>177</v>
      </c>
      <c r="E696" s="160" t="s">
        <v>1</v>
      </c>
      <c r="F696" s="161" t="s">
        <v>1217</v>
      </c>
      <c r="H696" s="162">
        <v>14.2</v>
      </c>
      <c r="I696" s="163"/>
      <c r="L696" s="159"/>
      <c r="M696" s="164"/>
      <c r="T696" s="165"/>
      <c r="AT696" s="160" t="s">
        <v>177</v>
      </c>
      <c r="AU696" s="160" t="s">
        <v>91</v>
      </c>
      <c r="AV696" s="13" t="s">
        <v>153</v>
      </c>
      <c r="AW696" s="13" t="s">
        <v>36</v>
      </c>
      <c r="AX696" s="13" t="s">
        <v>81</v>
      </c>
      <c r="AY696" s="160" t="s">
        <v>129</v>
      </c>
    </row>
    <row r="697" spans="2:65" s="14" customFormat="1" ht="11.25">
      <c r="B697" s="169"/>
      <c r="D697" s="144" t="s">
        <v>177</v>
      </c>
      <c r="E697" s="170" t="s">
        <v>1</v>
      </c>
      <c r="F697" s="171" t="s">
        <v>248</v>
      </c>
      <c r="H697" s="172">
        <v>21</v>
      </c>
      <c r="I697" s="173"/>
      <c r="L697" s="169"/>
      <c r="M697" s="174"/>
      <c r="T697" s="175"/>
      <c r="AT697" s="170" t="s">
        <v>177</v>
      </c>
      <c r="AU697" s="170" t="s">
        <v>91</v>
      </c>
      <c r="AV697" s="14" t="s">
        <v>128</v>
      </c>
      <c r="AW697" s="14" t="s">
        <v>36</v>
      </c>
      <c r="AX697" s="14" t="s">
        <v>89</v>
      </c>
      <c r="AY697" s="170" t="s">
        <v>129</v>
      </c>
    </row>
    <row r="698" spans="2:65" s="1" customFormat="1" ht="24.2" customHeight="1">
      <c r="B698" s="31"/>
      <c r="C698" s="130" t="s">
        <v>1218</v>
      </c>
      <c r="D698" s="130" t="s">
        <v>130</v>
      </c>
      <c r="E698" s="131" t="s">
        <v>1219</v>
      </c>
      <c r="F698" s="132" t="s">
        <v>1220</v>
      </c>
      <c r="G698" s="133" t="s">
        <v>685</v>
      </c>
      <c r="H698" s="134">
        <v>38</v>
      </c>
      <c r="I698" s="135"/>
      <c r="J698" s="136">
        <f>ROUND(I698*H698,2)</f>
        <v>0</v>
      </c>
      <c r="K698" s="137"/>
      <c r="L698" s="31"/>
      <c r="M698" s="138" t="s">
        <v>1</v>
      </c>
      <c r="N698" s="139" t="s">
        <v>46</v>
      </c>
      <c r="P698" s="140">
        <f>O698*H698</f>
        <v>0</v>
      </c>
      <c r="Q698" s="140">
        <v>0</v>
      </c>
      <c r="R698" s="140">
        <f>Q698*H698</f>
        <v>0</v>
      </c>
      <c r="S698" s="140">
        <v>3.3000000000000002E-2</v>
      </c>
      <c r="T698" s="141">
        <f>S698*H698</f>
        <v>1.254</v>
      </c>
      <c r="AR698" s="142" t="s">
        <v>313</v>
      </c>
      <c r="AT698" s="142" t="s">
        <v>130</v>
      </c>
      <c r="AU698" s="142" t="s">
        <v>91</v>
      </c>
      <c r="AY698" s="16" t="s">
        <v>129</v>
      </c>
      <c r="BE698" s="143">
        <f>IF(N698="základní",J698,0)</f>
        <v>0</v>
      </c>
      <c r="BF698" s="143">
        <f>IF(N698="snížená",J698,0)</f>
        <v>0</v>
      </c>
      <c r="BG698" s="143">
        <f>IF(N698="zákl. přenesená",J698,0)</f>
        <v>0</v>
      </c>
      <c r="BH698" s="143">
        <f>IF(N698="sníž. přenesená",J698,0)</f>
        <v>0</v>
      </c>
      <c r="BI698" s="143">
        <f>IF(N698="nulová",J698,0)</f>
        <v>0</v>
      </c>
      <c r="BJ698" s="16" t="s">
        <v>89</v>
      </c>
      <c r="BK698" s="143">
        <f>ROUND(I698*H698,2)</f>
        <v>0</v>
      </c>
      <c r="BL698" s="16" t="s">
        <v>313</v>
      </c>
      <c r="BM698" s="142" t="s">
        <v>1221</v>
      </c>
    </row>
    <row r="699" spans="2:65" s="1" customFormat="1" ht="29.25">
      <c r="B699" s="31"/>
      <c r="D699" s="144" t="s">
        <v>136</v>
      </c>
      <c r="F699" s="145" t="s">
        <v>1222</v>
      </c>
      <c r="I699" s="146"/>
      <c r="L699" s="31"/>
      <c r="M699" s="147"/>
      <c r="T699" s="55"/>
      <c r="AT699" s="16" t="s">
        <v>136</v>
      </c>
      <c r="AU699" s="16" t="s">
        <v>91</v>
      </c>
    </row>
    <row r="700" spans="2:65" s="1" customFormat="1" ht="11.25">
      <c r="B700" s="31"/>
      <c r="D700" s="148" t="s">
        <v>137</v>
      </c>
      <c r="F700" s="149" t="s">
        <v>1223</v>
      </c>
      <c r="I700" s="146"/>
      <c r="L700" s="31"/>
      <c r="M700" s="147"/>
      <c r="T700" s="55"/>
      <c r="AT700" s="16" t="s">
        <v>137</v>
      </c>
      <c r="AU700" s="16" t="s">
        <v>91</v>
      </c>
    </row>
    <row r="701" spans="2:65" s="12" customFormat="1" ht="11.25">
      <c r="B701" s="152"/>
      <c r="D701" s="144" t="s">
        <v>177</v>
      </c>
      <c r="E701" s="153" t="s">
        <v>1</v>
      </c>
      <c r="F701" s="154" t="s">
        <v>1224</v>
      </c>
      <c r="H701" s="155">
        <v>16</v>
      </c>
      <c r="I701" s="156"/>
      <c r="L701" s="152"/>
      <c r="M701" s="157"/>
      <c r="T701" s="158"/>
      <c r="AT701" s="153" t="s">
        <v>177</v>
      </c>
      <c r="AU701" s="153" t="s">
        <v>91</v>
      </c>
      <c r="AV701" s="12" t="s">
        <v>91</v>
      </c>
      <c r="AW701" s="12" t="s">
        <v>36</v>
      </c>
      <c r="AX701" s="12" t="s">
        <v>81</v>
      </c>
      <c r="AY701" s="153" t="s">
        <v>129</v>
      </c>
    </row>
    <row r="702" spans="2:65" s="13" customFormat="1" ht="11.25">
      <c r="B702" s="159"/>
      <c r="D702" s="144" t="s">
        <v>177</v>
      </c>
      <c r="E702" s="160" t="s">
        <v>1</v>
      </c>
      <c r="F702" s="161" t="s">
        <v>1225</v>
      </c>
      <c r="H702" s="162">
        <v>16</v>
      </c>
      <c r="I702" s="163"/>
      <c r="L702" s="159"/>
      <c r="M702" s="164"/>
      <c r="T702" s="165"/>
      <c r="AT702" s="160" t="s">
        <v>177</v>
      </c>
      <c r="AU702" s="160" t="s">
        <v>91</v>
      </c>
      <c r="AV702" s="13" t="s">
        <v>153</v>
      </c>
      <c r="AW702" s="13" t="s">
        <v>36</v>
      </c>
      <c r="AX702" s="13" t="s">
        <v>81</v>
      </c>
      <c r="AY702" s="160" t="s">
        <v>129</v>
      </c>
    </row>
    <row r="703" spans="2:65" s="12" customFormat="1" ht="11.25">
      <c r="B703" s="152"/>
      <c r="D703" s="144" t="s">
        <v>177</v>
      </c>
      <c r="E703" s="153" t="s">
        <v>1</v>
      </c>
      <c r="F703" s="154" t="s">
        <v>1226</v>
      </c>
      <c r="H703" s="155">
        <v>9</v>
      </c>
      <c r="I703" s="156"/>
      <c r="L703" s="152"/>
      <c r="M703" s="157"/>
      <c r="T703" s="158"/>
      <c r="AT703" s="153" t="s">
        <v>177</v>
      </c>
      <c r="AU703" s="153" t="s">
        <v>91</v>
      </c>
      <c r="AV703" s="12" t="s">
        <v>91</v>
      </c>
      <c r="AW703" s="12" t="s">
        <v>36</v>
      </c>
      <c r="AX703" s="12" t="s">
        <v>81</v>
      </c>
      <c r="AY703" s="153" t="s">
        <v>129</v>
      </c>
    </row>
    <row r="704" spans="2:65" s="13" customFormat="1" ht="11.25">
      <c r="B704" s="159"/>
      <c r="D704" s="144" t="s">
        <v>177</v>
      </c>
      <c r="E704" s="160" t="s">
        <v>1</v>
      </c>
      <c r="F704" s="161" t="s">
        <v>1227</v>
      </c>
      <c r="H704" s="162">
        <v>9</v>
      </c>
      <c r="I704" s="163"/>
      <c r="L704" s="159"/>
      <c r="M704" s="164"/>
      <c r="T704" s="165"/>
      <c r="AT704" s="160" t="s">
        <v>177</v>
      </c>
      <c r="AU704" s="160" t="s">
        <v>91</v>
      </c>
      <c r="AV704" s="13" t="s">
        <v>153</v>
      </c>
      <c r="AW704" s="13" t="s">
        <v>36</v>
      </c>
      <c r="AX704" s="13" t="s">
        <v>81</v>
      </c>
      <c r="AY704" s="160" t="s">
        <v>129</v>
      </c>
    </row>
    <row r="705" spans="2:65" s="12" customFormat="1" ht="11.25">
      <c r="B705" s="152"/>
      <c r="D705" s="144" t="s">
        <v>177</v>
      </c>
      <c r="E705" s="153" t="s">
        <v>1</v>
      </c>
      <c r="F705" s="154" t="s">
        <v>1228</v>
      </c>
      <c r="H705" s="155">
        <v>13</v>
      </c>
      <c r="I705" s="156"/>
      <c r="L705" s="152"/>
      <c r="M705" s="157"/>
      <c r="T705" s="158"/>
      <c r="AT705" s="153" t="s">
        <v>177</v>
      </c>
      <c r="AU705" s="153" t="s">
        <v>91</v>
      </c>
      <c r="AV705" s="12" t="s">
        <v>91</v>
      </c>
      <c r="AW705" s="12" t="s">
        <v>36</v>
      </c>
      <c r="AX705" s="12" t="s">
        <v>81</v>
      </c>
      <c r="AY705" s="153" t="s">
        <v>129</v>
      </c>
    </row>
    <row r="706" spans="2:65" s="13" customFormat="1" ht="11.25">
      <c r="B706" s="159"/>
      <c r="D706" s="144" t="s">
        <v>177</v>
      </c>
      <c r="E706" s="160" t="s">
        <v>1</v>
      </c>
      <c r="F706" s="161" t="s">
        <v>1229</v>
      </c>
      <c r="H706" s="162">
        <v>13</v>
      </c>
      <c r="I706" s="163"/>
      <c r="L706" s="159"/>
      <c r="M706" s="164"/>
      <c r="T706" s="165"/>
      <c r="AT706" s="160" t="s">
        <v>177</v>
      </c>
      <c r="AU706" s="160" t="s">
        <v>91</v>
      </c>
      <c r="AV706" s="13" t="s">
        <v>153</v>
      </c>
      <c r="AW706" s="13" t="s">
        <v>36</v>
      </c>
      <c r="AX706" s="13" t="s">
        <v>81</v>
      </c>
      <c r="AY706" s="160" t="s">
        <v>129</v>
      </c>
    </row>
    <row r="707" spans="2:65" s="14" customFormat="1" ht="11.25">
      <c r="B707" s="169"/>
      <c r="D707" s="144" t="s">
        <v>177</v>
      </c>
      <c r="E707" s="170" t="s">
        <v>1</v>
      </c>
      <c r="F707" s="171" t="s">
        <v>248</v>
      </c>
      <c r="H707" s="172">
        <v>38</v>
      </c>
      <c r="I707" s="173"/>
      <c r="L707" s="169"/>
      <c r="M707" s="174"/>
      <c r="T707" s="175"/>
      <c r="AT707" s="170" t="s">
        <v>177</v>
      </c>
      <c r="AU707" s="170" t="s">
        <v>91</v>
      </c>
      <c r="AV707" s="14" t="s">
        <v>128</v>
      </c>
      <c r="AW707" s="14" t="s">
        <v>36</v>
      </c>
      <c r="AX707" s="14" t="s">
        <v>89</v>
      </c>
      <c r="AY707" s="170" t="s">
        <v>129</v>
      </c>
    </row>
    <row r="708" spans="2:65" s="1" customFormat="1" ht="24.2" customHeight="1">
      <c r="B708" s="31"/>
      <c r="C708" s="130" t="s">
        <v>1230</v>
      </c>
      <c r="D708" s="130" t="s">
        <v>130</v>
      </c>
      <c r="E708" s="131" t="s">
        <v>1231</v>
      </c>
      <c r="F708" s="132" t="s">
        <v>1232</v>
      </c>
      <c r="G708" s="133" t="s">
        <v>685</v>
      </c>
      <c r="H708" s="134">
        <v>44</v>
      </c>
      <c r="I708" s="135"/>
      <c r="J708" s="136">
        <f>ROUND(I708*H708,2)</f>
        <v>0</v>
      </c>
      <c r="K708" s="137"/>
      <c r="L708" s="31"/>
      <c r="M708" s="138" t="s">
        <v>1</v>
      </c>
      <c r="N708" s="139" t="s">
        <v>46</v>
      </c>
      <c r="P708" s="140">
        <f>O708*H708</f>
        <v>0</v>
      </c>
      <c r="Q708" s="140">
        <v>0</v>
      </c>
      <c r="R708" s="140">
        <f>Q708*H708</f>
        <v>0</v>
      </c>
      <c r="S708" s="140">
        <v>3.3000000000000002E-2</v>
      </c>
      <c r="T708" s="141">
        <f>S708*H708</f>
        <v>1.452</v>
      </c>
      <c r="AR708" s="142" t="s">
        <v>313</v>
      </c>
      <c r="AT708" s="142" t="s">
        <v>130</v>
      </c>
      <c r="AU708" s="142" t="s">
        <v>91</v>
      </c>
      <c r="AY708" s="16" t="s">
        <v>129</v>
      </c>
      <c r="BE708" s="143">
        <f>IF(N708="základní",J708,0)</f>
        <v>0</v>
      </c>
      <c r="BF708" s="143">
        <f>IF(N708="snížená",J708,0)</f>
        <v>0</v>
      </c>
      <c r="BG708" s="143">
        <f>IF(N708="zákl. přenesená",J708,0)</f>
        <v>0</v>
      </c>
      <c r="BH708" s="143">
        <f>IF(N708="sníž. přenesená",J708,0)</f>
        <v>0</v>
      </c>
      <c r="BI708" s="143">
        <f>IF(N708="nulová",J708,0)</f>
        <v>0</v>
      </c>
      <c r="BJ708" s="16" t="s">
        <v>89</v>
      </c>
      <c r="BK708" s="143">
        <f>ROUND(I708*H708,2)</f>
        <v>0</v>
      </c>
      <c r="BL708" s="16" t="s">
        <v>313</v>
      </c>
      <c r="BM708" s="142" t="s">
        <v>1233</v>
      </c>
    </row>
    <row r="709" spans="2:65" s="1" customFormat="1" ht="29.25">
      <c r="B709" s="31"/>
      <c r="D709" s="144" t="s">
        <v>136</v>
      </c>
      <c r="F709" s="145" t="s">
        <v>1234</v>
      </c>
      <c r="I709" s="146"/>
      <c r="L709" s="31"/>
      <c r="M709" s="147"/>
      <c r="T709" s="55"/>
      <c r="AT709" s="16" t="s">
        <v>136</v>
      </c>
      <c r="AU709" s="16" t="s">
        <v>91</v>
      </c>
    </row>
    <row r="710" spans="2:65" s="1" customFormat="1" ht="11.25">
      <c r="B710" s="31"/>
      <c r="D710" s="148" t="s">
        <v>137</v>
      </c>
      <c r="F710" s="149" t="s">
        <v>1235</v>
      </c>
      <c r="I710" s="146"/>
      <c r="L710" s="31"/>
      <c r="M710" s="147"/>
      <c r="T710" s="55"/>
      <c r="AT710" s="16" t="s">
        <v>137</v>
      </c>
      <c r="AU710" s="16" t="s">
        <v>91</v>
      </c>
    </row>
    <row r="711" spans="2:65" s="12" customFormat="1" ht="11.25">
      <c r="B711" s="152"/>
      <c r="D711" s="144" t="s">
        <v>177</v>
      </c>
      <c r="E711" s="153" t="s">
        <v>1</v>
      </c>
      <c r="F711" s="154" t="s">
        <v>1236</v>
      </c>
      <c r="H711" s="155">
        <v>36.799999999999997</v>
      </c>
      <c r="I711" s="156"/>
      <c r="L711" s="152"/>
      <c r="M711" s="157"/>
      <c r="T711" s="158"/>
      <c r="AT711" s="153" t="s">
        <v>177</v>
      </c>
      <c r="AU711" s="153" t="s">
        <v>91</v>
      </c>
      <c r="AV711" s="12" t="s">
        <v>91</v>
      </c>
      <c r="AW711" s="12" t="s">
        <v>36</v>
      </c>
      <c r="AX711" s="12" t="s">
        <v>81</v>
      </c>
      <c r="AY711" s="153" t="s">
        <v>129</v>
      </c>
    </row>
    <row r="712" spans="2:65" s="13" customFormat="1" ht="11.25">
      <c r="B712" s="159"/>
      <c r="D712" s="144" t="s">
        <v>177</v>
      </c>
      <c r="E712" s="160" t="s">
        <v>1</v>
      </c>
      <c r="F712" s="161" t="s">
        <v>1237</v>
      </c>
      <c r="H712" s="162">
        <v>36.799999999999997</v>
      </c>
      <c r="I712" s="163"/>
      <c r="L712" s="159"/>
      <c r="M712" s="164"/>
      <c r="T712" s="165"/>
      <c r="AT712" s="160" t="s">
        <v>177</v>
      </c>
      <c r="AU712" s="160" t="s">
        <v>91</v>
      </c>
      <c r="AV712" s="13" t="s">
        <v>153</v>
      </c>
      <c r="AW712" s="13" t="s">
        <v>36</v>
      </c>
      <c r="AX712" s="13" t="s">
        <v>81</v>
      </c>
      <c r="AY712" s="160" t="s">
        <v>129</v>
      </c>
    </row>
    <row r="713" spans="2:65" s="12" customFormat="1" ht="11.25">
      <c r="B713" s="152"/>
      <c r="D713" s="144" t="s">
        <v>177</v>
      </c>
      <c r="E713" s="153" t="s">
        <v>1</v>
      </c>
      <c r="F713" s="154" t="s">
        <v>1238</v>
      </c>
      <c r="H713" s="155">
        <v>7.2</v>
      </c>
      <c r="I713" s="156"/>
      <c r="L713" s="152"/>
      <c r="M713" s="157"/>
      <c r="T713" s="158"/>
      <c r="AT713" s="153" t="s">
        <v>177</v>
      </c>
      <c r="AU713" s="153" t="s">
        <v>91</v>
      </c>
      <c r="AV713" s="12" t="s">
        <v>91</v>
      </c>
      <c r="AW713" s="12" t="s">
        <v>36</v>
      </c>
      <c r="AX713" s="12" t="s">
        <v>81</v>
      </c>
      <c r="AY713" s="153" t="s">
        <v>129</v>
      </c>
    </row>
    <row r="714" spans="2:65" s="13" customFormat="1" ht="11.25">
      <c r="B714" s="159"/>
      <c r="D714" s="144" t="s">
        <v>177</v>
      </c>
      <c r="E714" s="160" t="s">
        <v>1</v>
      </c>
      <c r="F714" s="161" t="s">
        <v>1239</v>
      </c>
      <c r="H714" s="162">
        <v>7.2</v>
      </c>
      <c r="I714" s="163"/>
      <c r="L714" s="159"/>
      <c r="M714" s="164"/>
      <c r="T714" s="165"/>
      <c r="AT714" s="160" t="s">
        <v>177</v>
      </c>
      <c r="AU714" s="160" t="s">
        <v>91</v>
      </c>
      <c r="AV714" s="13" t="s">
        <v>153</v>
      </c>
      <c r="AW714" s="13" t="s">
        <v>36</v>
      </c>
      <c r="AX714" s="13" t="s">
        <v>81</v>
      </c>
      <c r="AY714" s="160" t="s">
        <v>129</v>
      </c>
    </row>
    <row r="715" spans="2:65" s="14" customFormat="1" ht="11.25">
      <c r="B715" s="169"/>
      <c r="D715" s="144" t="s">
        <v>177</v>
      </c>
      <c r="E715" s="170" t="s">
        <v>1</v>
      </c>
      <c r="F715" s="171" t="s">
        <v>1240</v>
      </c>
      <c r="H715" s="172">
        <v>44</v>
      </c>
      <c r="I715" s="173"/>
      <c r="L715" s="169"/>
      <c r="M715" s="174"/>
      <c r="T715" s="175"/>
      <c r="AT715" s="170" t="s">
        <v>177</v>
      </c>
      <c r="AU715" s="170" t="s">
        <v>91</v>
      </c>
      <c r="AV715" s="14" t="s">
        <v>128</v>
      </c>
      <c r="AW715" s="14" t="s">
        <v>36</v>
      </c>
      <c r="AX715" s="14" t="s">
        <v>89</v>
      </c>
      <c r="AY715" s="170" t="s">
        <v>129</v>
      </c>
    </row>
    <row r="716" spans="2:65" s="1" customFormat="1" ht="33" customHeight="1">
      <c r="B716" s="31"/>
      <c r="C716" s="130" t="s">
        <v>1241</v>
      </c>
      <c r="D716" s="130" t="s">
        <v>130</v>
      </c>
      <c r="E716" s="131" t="s">
        <v>1242</v>
      </c>
      <c r="F716" s="132" t="s">
        <v>1243</v>
      </c>
      <c r="G716" s="133" t="s">
        <v>685</v>
      </c>
      <c r="H716" s="134">
        <v>119.5</v>
      </c>
      <c r="I716" s="135"/>
      <c r="J716" s="136">
        <f>ROUND(I716*H716,2)</f>
        <v>0</v>
      </c>
      <c r="K716" s="137"/>
      <c r="L716" s="31"/>
      <c r="M716" s="138" t="s">
        <v>1</v>
      </c>
      <c r="N716" s="139" t="s">
        <v>46</v>
      </c>
      <c r="P716" s="140">
        <f>O716*H716</f>
        <v>0</v>
      </c>
      <c r="Q716" s="140">
        <v>1.363E-2</v>
      </c>
      <c r="R716" s="140">
        <f>Q716*H716</f>
        <v>1.6287849999999999</v>
      </c>
      <c r="S716" s="140">
        <v>0</v>
      </c>
      <c r="T716" s="141">
        <f>S716*H716</f>
        <v>0</v>
      </c>
      <c r="AR716" s="142" t="s">
        <v>313</v>
      </c>
      <c r="AT716" s="142" t="s">
        <v>130</v>
      </c>
      <c r="AU716" s="142" t="s">
        <v>91</v>
      </c>
      <c r="AY716" s="16" t="s">
        <v>129</v>
      </c>
      <c r="BE716" s="143">
        <f>IF(N716="základní",J716,0)</f>
        <v>0</v>
      </c>
      <c r="BF716" s="143">
        <f>IF(N716="snížená",J716,0)</f>
        <v>0</v>
      </c>
      <c r="BG716" s="143">
        <f>IF(N716="zákl. přenesená",J716,0)</f>
        <v>0</v>
      </c>
      <c r="BH716" s="143">
        <f>IF(N716="sníž. přenesená",J716,0)</f>
        <v>0</v>
      </c>
      <c r="BI716" s="143">
        <f>IF(N716="nulová",J716,0)</f>
        <v>0</v>
      </c>
      <c r="BJ716" s="16" t="s">
        <v>89</v>
      </c>
      <c r="BK716" s="143">
        <f>ROUND(I716*H716,2)</f>
        <v>0</v>
      </c>
      <c r="BL716" s="16" t="s">
        <v>313</v>
      </c>
      <c r="BM716" s="142" t="s">
        <v>1244</v>
      </c>
    </row>
    <row r="717" spans="2:65" s="1" customFormat="1" ht="19.5">
      <c r="B717" s="31"/>
      <c r="D717" s="144" t="s">
        <v>136</v>
      </c>
      <c r="F717" s="145" t="s">
        <v>1245</v>
      </c>
      <c r="I717" s="146"/>
      <c r="L717" s="31"/>
      <c r="M717" s="147"/>
      <c r="T717" s="55"/>
      <c r="AT717" s="16" t="s">
        <v>136</v>
      </c>
      <c r="AU717" s="16" t="s">
        <v>91</v>
      </c>
    </row>
    <row r="718" spans="2:65" s="1" customFormat="1" ht="11.25">
      <c r="B718" s="31"/>
      <c r="D718" s="148" t="s">
        <v>137</v>
      </c>
      <c r="F718" s="149" t="s">
        <v>1246</v>
      </c>
      <c r="I718" s="146"/>
      <c r="L718" s="31"/>
      <c r="M718" s="147"/>
      <c r="T718" s="55"/>
      <c r="AT718" s="16" t="s">
        <v>137</v>
      </c>
      <c r="AU718" s="16" t="s">
        <v>91</v>
      </c>
    </row>
    <row r="719" spans="2:65" s="12" customFormat="1" ht="11.25">
      <c r="B719" s="152"/>
      <c r="D719" s="144" t="s">
        <v>177</v>
      </c>
      <c r="E719" s="153" t="s">
        <v>1</v>
      </c>
      <c r="F719" s="154" t="s">
        <v>440</v>
      </c>
      <c r="H719" s="155">
        <v>37</v>
      </c>
      <c r="I719" s="156"/>
      <c r="L719" s="152"/>
      <c r="M719" s="157"/>
      <c r="T719" s="158"/>
      <c r="AT719" s="153" t="s">
        <v>177</v>
      </c>
      <c r="AU719" s="153" t="s">
        <v>91</v>
      </c>
      <c r="AV719" s="12" t="s">
        <v>91</v>
      </c>
      <c r="AW719" s="12" t="s">
        <v>36</v>
      </c>
      <c r="AX719" s="12" t="s">
        <v>81</v>
      </c>
      <c r="AY719" s="153" t="s">
        <v>129</v>
      </c>
    </row>
    <row r="720" spans="2:65" s="12" customFormat="1" ht="11.25">
      <c r="B720" s="152"/>
      <c r="D720" s="144" t="s">
        <v>177</v>
      </c>
      <c r="E720" s="153" t="s">
        <v>1</v>
      </c>
      <c r="F720" s="154" t="s">
        <v>1247</v>
      </c>
      <c r="H720" s="155">
        <v>3.6</v>
      </c>
      <c r="I720" s="156"/>
      <c r="L720" s="152"/>
      <c r="M720" s="157"/>
      <c r="T720" s="158"/>
      <c r="AT720" s="153" t="s">
        <v>177</v>
      </c>
      <c r="AU720" s="153" t="s">
        <v>91</v>
      </c>
      <c r="AV720" s="12" t="s">
        <v>91</v>
      </c>
      <c r="AW720" s="12" t="s">
        <v>36</v>
      </c>
      <c r="AX720" s="12" t="s">
        <v>81</v>
      </c>
      <c r="AY720" s="153" t="s">
        <v>129</v>
      </c>
    </row>
    <row r="721" spans="2:65" s="12" customFormat="1" ht="11.25">
      <c r="B721" s="152"/>
      <c r="D721" s="144" t="s">
        <v>177</v>
      </c>
      <c r="E721" s="153" t="s">
        <v>1</v>
      </c>
      <c r="F721" s="154" t="s">
        <v>1248</v>
      </c>
      <c r="H721" s="155">
        <v>38.9</v>
      </c>
      <c r="I721" s="156"/>
      <c r="L721" s="152"/>
      <c r="M721" s="157"/>
      <c r="T721" s="158"/>
      <c r="AT721" s="153" t="s">
        <v>177</v>
      </c>
      <c r="AU721" s="153" t="s">
        <v>91</v>
      </c>
      <c r="AV721" s="12" t="s">
        <v>91</v>
      </c>
      <c r="AW721" s="12" t="s">
        <v>36</v>
      </c>
      <c r="AX721" s="12" t="s">
        <v>81</v>
      </c>
      <c r="AY721" s="153" t="s">
        <v>129</v>
      </c>
    </row>
    <row r="722" spans="2:65" s="12" customFormat="1" ht="11.25">
      <c r="B722" s="152"/>
      <c r="D722" s="144" t="s">
        <v>177</v>
      </c>
      <c r="E722" s="153" t="s">
        <v>1</v>
      </c>
      <c r="F722" s="154" t="s">
        <v>455</v>
      </c>
      <c r="H722" s="155">
        <v>40</v>
      </c>
      <c r="I722" s="156"/>
      <c r="L722" s="152"/>
      <c r="M722" s="157"/>
      <c r="T722" s="158"/>
      <c r="AT722" s="153" t="s">
        <v>177</v>
      </c>
      <c r="AU722" s="153" t="s">
        <v>91</v>
      </c>
      <c r="AV722" s="12" t="s">
        <v>91</v>
      </c>
      <c r="AW722" s="12" t="s">
        <v>36</v>
      </c>
      <c r="AX722" s="12" t="s">
        <v>81</v>
      </c>
      <c r="AY722" s="153" t="s">
        <v>129</v>
      </c>
    </row>
    <row r="723" spans="2:65" s="13" customFormat="1" ht="11.25">
      <c r="B723" s="159"/>
      <c r="D723" s="144" t="s">
        <v>177</v>
      </c>
      <c r="E723" s="160" t="s">
        <v>1</v>
      </c>
      <c r="F723" s="161" t="s">
        <v>178</v>
      </c>
      <c r="H723" s="162">
        <v>119.5</v>
      </c>
      <c r="I723" s="163"/>
      <c r="L723" s="159"/>
      <c r="M723" s="164"/>
      <c r="T723" s="165"/>
      <c r="AT723" s="160" t="s">
        <v>177</v>
      </c>
      <c r="AU723" s="160" t="s">
        <v>91</v>
      </c>
      <c r="AV723" s="13" t="s">
        <v>153</v>
      </c>
      <c r="AW723" s="13" t="s">
        <v>36</v>
      </c>
      <c r="AX723" s="13" t="s">
        <v>81</v>
      </c>
      <c r="AY723" s="160" t="s">
        <v>129</v>
      </c>
    </row>
    <row r="724" spans="2:65" s="14" customFormat="1" ht="11.25">
      <c r="B724" s="169"/>
      <c r="D724" s="144" t="s">
        <v>177</v>
      </c>
      <c r="E724" s="170" t="s">
        <v>1</v>
      </c>
      <c r="F724" s="171" t="s">
        <v>248</v>
      </c>
      <c r="H724" s="172">
        <v>119.5</v>
      </c>
      <c r="I724" s="173"/>
      <c r="L724" s="169"/>
      <c r="M724" s="174"/>
      <c r="T724" s="175"/>
      <c r="AT724" s="170" t="s">
        <v>177</v>
      </c>
      <c r="AU724" s="170" t="s">
        <v>91</v>
      </c>
      <c r="AV724" s="14" t="s">
        <v>128</v>
      </c>
      <c r="AW724" s="14" t="s">
        <v>36</v>
      </c>
      <c r="AX724" s="14" t="s">
        <v>89</v>
      </c>
      <c r="AY724" s="170" t="s">
        <v>129</v>
      </c>
    </row>
    <row r="725" spans="2:65" s="1" customFormat="1" ht="33" customHeight="1">
      <c r="B725" s="31"/>
      <c r="C725" s="130" t="s">
        <v>1249</v>
      </c>
      <c r="D725" s="130" t="s">
        <v>130</v>
      </c>
      <c r="E725" s="131" t="s">
        <v>1250</v>
      </c>
      <c r="F725" s="132" t="s">
        <v>1251</v>
      </c>
      <c r="G725" s="133" t="s">
        <v>685</v>
      </c>
      <c r="H725" s="134">
        <v>21</v>
      </c>
      <c r="I725" s="135"/>
      <c r="J725" s="136">
        <f>ROUND(I725*H725,2)</f>
        <v>0</v>
      </c>
      <c r="K725" s="137"/>
      <c r="L725" s="31"/>
      <c r="M725" s="138" t="s">
        <v>1</v>
      </c>
      <c r="N725" s="139" t="s">
        <v>46</v>
      </c>
      <c r="P725" s="140">
        <f>O725*H725</f>
        <v>0</v>
      </c>
      <c r="Q725" s="140">
        <v>1.7520000000000001E-2</v>
      </c>
      <c r="R725" s="140">
        <f>Q725*H725</f>
        <v>0.36792000000000002</v>
      </c>
      <c r="S725" s="140">
        <v>0</v>
      </c>
      <c r="T725" s="141">
        <f>S725*H725</f>
        <v>0</v>
      </c>
      <c r="AR725" s="142" t="s">
        <v>313</v>
      </c>
      <c r="AT725" s="142" t="s">
        <v>130</v>
      </c>
      <c r="AU725" s="142" t="s">
        <v>91</v>
      </c>
      <c r="AY725" s="16" t="s">
        <v>129</v>
      </c>
      <c r="BE725" s="143">
        <f>IF(N725="základní",J725,0)</f>
        <v>0</v>
      </c>
      <c r="BF725" s="143">
        <f>IF(N725="snížená",J725,0)</f>
        <v>0</v>
      </c>
      <c r="BG725" s="143">
        <f>IF(N725="zákl. přenesená",J725,0)</f>
        <v>0</v>
      </c>
      <c r="BH725" s="143">
        <f>IF(N725="sníž. přenesená",J725,0)</f>
        <v>0</v>
      </c>
      <c r="BI725" s="143">
        <f>IF(N725="nulová",J725,0)</f>
        <v>0</v>
      </c>
      <c r="BJ725" s="16" t="s">
        <v>89</v>
      </c>
      <c r="BK725" s="143">
        <f>ROUND(I725*H725,2)</f>
        <v>0</v>
      </c>
      <c r="BL725" s="16" t="s">
        <v>313</v>
      </c>
      <c r="BM725" s="142" t="s">
        <v>1252</v>
      </c>
    </row>
    <row r="726" spans="2:65" s="1" customFormat="1" ht="19.5">
      <c r="B726" s="31"/>
      <c r="D726" s="144" t="s">
        <v>136</v>
      </c>
      <c r="F726" s="145" t="s">
        <v>1253</v>
      </c>
      <c r="I726" s="146"/>
      <c r="L726" s="31"/>
      <c r="M726" s="147"/>
      <c r="T726" s="55"/>
      <c r="AT726" s="16" t="s">
        <v>136</v>
      </c>
      <c r="AU726" s="16" t="s">
        <v>91</v>
      </c>
    </row>
    <row r="727" spans="2:65" s="1" customFormat="1" ht="11.25">
      <c r="B727" s="31"/>
      <c r="D727" s="148" t="s">
        <v>137</v>
      </c>
      <c r="F727" s="149" t="s">
        <v>1254</v>
      </c>
      <c r="I727" s="146"/>
      <c r="L727" s="31"/>
      <c r="M727" s="147"/>
      <c r="T727" s="55"/>
      <c r="AT727" s="16" t="s">
        <v>137</v>
      </c>
      <c r="AU727" s="16" t="s">
        <v>91</v>
      </c>
    </row>
    <row r="728" spans="2:65" s="12" customFormat="1" ht="11.25">
      <c r="B728" s="152"/>
      <c r="D728" s="144" t="s">
        <v>177</v>
      </c>
      <c r="E728" s="153" t="s">
        <v>1</v>
      </c>
      <c r="F728" s="154" t="s">
        <v>7</v>
      </c>
      <c r="H728" s="155">
        <v>21</v>
      </c>
      <c r="I728" s="156"/>
      <c r="L728" s="152"/>
      <c r="M728" s="157"/>
      <c r="T728" s="158"/>
      <c r="AT728" s="153" t="s">
        <v>177</v>
      </c>
      <c r="AU728" s="153" t="s">
        <v>91</v>
      </c>
      <c r="AV728" s="12" t="s">
        <v>91</v>
      </c>
      <c r="AW728" s="12" t="s">
        <v>36</v>
      </c>
      <c r="AX728" s="12" t="s">
        <v>81</v>
      </c>
      <c r="AY728" s="153" t="s">
        <v>129</v>
      </c>
    </row>
    <row r="729" spans="2:65" s="13" customFormat="1" ht="11.25">
      <c r="B729" s="159"/>
      <c r="D729" s="144" t="s">
        <v>177</v>
      </c>
      <c r="E729" s="160" t="s">
        <v>1</v>
      </c>
      <c r="F729" s="161" t="s">
        <v>178</v>
      </c>
      <c r="H729" s="162">
        <v>21</v>
      </c>
      <c r="I729" s="163"/>
      <c r="L729" s="159"/>
      <c r="M729" s="164"/>
      <c r="T729" s="165"/>
      <c r="AT729" s="160" t="s">
        <v>177</v>
      </c>
      <c r="AU729" s="160" t="s">
        <v>91</v>
      </c>
      <c r="AV729" s="13" t="s">
        <v>153</v>
      </c>
      <c r="AW729" s="13" t="s">
        <v>36</v>
      </c>
      <c r="AX729" s="13" t="s">
        <v>81</v>
      </c>
      <c r="AY729" s="160" t="s">
        <v>129</v>
      </c>
    </row>
    <row r="730" spans="2:65" s="14" customFormat="1" ht="11.25">
      <c r="B730" s="169"/>
      <c r="D730" s="144" t="s">
        <v>177</v>
      </c>
      <c r="E730" s="170" t="s">
        <v>1</v>
      </c>
      <c r="F730" s="171" t="s">
        <v>248</v>
      </c>
      <c r="H730" s="172">
        <v>21</v>
      </c>
      <c r="I730" s="173"/>
      <c r="L730" s="169"/>
      <c r="M730" s="174"/>
      <c r="T730" s="175"/>
      <c r="AT730" s="170" t="s">
        <v>177</v>
      </c>
      <c r="AU730" s="170" t="s">
        <v>91</v>
      </c>
      <c r="AV730" s="14" t="s">
        <v>128</v>
      </c>
      <c r="AW730" s="14" t="s">
        <v>36</v>
      </c>
      <c r="AX730" s="14" t="s">
        <v>89</v>
      </c>
      <c r="AY730" s="170" t="s">
        <v>129</v>
      </c>
    </row>
    <row r="731" spans="2:65" s="1" customFormat="1" ht="24.2" customHeight="1">
      <c r="B731" s="31"/>
      <c r="C731" s="130" t="s">
        <v>1255</v>
      </c>
      <c r="D731" s="130" t="s">
        <v>130</v>
      </c>
      <c r="E731" s="131" t="s">
        <v>1256</v>
      </c>
      <c r="F731" s="132" t="s">
        <v>1257</v>
      </c>
      <c r="G731" s="133" t="s">
        <v>223</v>
      </c>
      <c r="H731" s="134">
        <v>950</v>
      </c>
      <c r="I731" s="135"/>
      <c r="J731" s="136">
        <f>ROUND(I731*H731,2)</f>
        <v>0</v>
      </c>
      <c r="K731" s="137"/>
      <c r="L731" s="31"/>
      <c r="M731" s="138" t="s">
        <v>1</v>
      </c>
      <c r="N731" s="139" t="s">
        <v>46</v>
      </c>
      <c r="P731" s="140">
        <f>O731*H731</f>
        <v>0</v>
      </c>
      <c r="Q731" s="140">
        <v>0</v>
      </c>
      <c r="R731" s="140">
        <f>Q731*H731</f>
        <v>0</v>
      </c>
      <c r="S731" s="140">
        <v>0</v>
      </c>
      <c r="T731" s="141">
        <f>S731*H731</f>
        <v>0</v>
      </c>
      <c r="AR731" s="142" t="s">
        <v>313</v>
      </c>
      <c r="AT731" s="142" t="s">
        <v>130</v>
      </c>
      <c r="AU731" s="142" t="s">
        <v>91</v>
      </c>
      <c r="AY731" s="16" t="s">
        <v>129</v>
      </c>
      <c r="BE731" s="143">
        <f>IF(N731="základní",J731,0)</f>
        <v>0</v>
      </c>
      <c r="BF731" s="143">
        <f>IF(N731="snížená",J731,0)</f>
        <v>0</v>
      </c>
      <c r="BG731" s="143">
        <f>IF(N731="zákl. přenesená",J731,0)</f>
        <v>0</v>
      </c>
      <c r="BH731" s="143">
        <f>IF(N731="sníž. přenesená",J731,0)</f>
        <v>0</v>
      </c>
      <c r="BI731" s="143">
        <f>IF(N731="nulová",J731,0)</f>
        <v>0</v>
      </c>
      <c r="BJ731" s="16" t="s">
        <v>89</v>
      </c>
      <c r="BK731" s="143">
        <f>ROUND(I731*H731,2)</f>
        <v>0</v>
      </c>
      <c r="BL731" s="16" t="s">
        <v>313</v>
      </c>
      <c r="BM731" s="142" t="s">
        <v>1258</v>
      </c>
    </row>
    <row r="732" spans="2:65" s="1" customFormat="1" ht="19.5">
      <c r="B732" s="31"/>
      <c r="D732" s="144" t="s">
        <v>136</v>
      </c>
      <c r="F732" s="145" t="s">
        <v>1259</v>
      </c>
      <c r="I732" s="146"/>
      <c r="L732" s="31"/>
      <c r="M732" s="147"/>
      <c r="T732" s="55"/>
      <c r="AT732" s="16" t="s">
        <v>136</v>
      </c>
      <c r="AU732" s="16" t="s">
        <v>91</v>
      </c>
    </row>
    <row r="733" spans="2:65" s="1" customFormat="1" ht="11.25">
      <c r="B733" s="31"/>
      <c r="D733" s="148" t="s">
        <v>137</v>
      </c>
      <c r="F733" s="149" t="s">
        <v>1260</v>
      </c>
      <c r="I733" s="146"/>
      <c r="L733" s="31"/>
      <c r="M733" s="147"/>
      <c r="T733" s="55"/>
      <c r="AT733" s="16" t="s">
        <v>137</v>
      </c>
      <c r="AU733" s="16" t="s">
        <v>91</v>
      </c>
    </row>
    <row r="734" spans="2:65" s="12" customFormat="1" ht="11.25">
      <c r="B734" s="152"/>
      <c r="D734" s="144" t="s">
        <v>177</v>
      </c>
      <c r="E734" s="153" t="s">
        <v>1</v>
      </c>
      <c r="F734" s="154" t="s">
        <v>1261</v>
      </c>
      <c r="H734" s="155">
        <v>250</v>
      </c>
      <c r="I734" s="156"/>
      <c r="L734" s="152"/>
      <c r="M734" s="157"/>
      <c r="T734" s="158"/>
      <c r="AT734" s="153" t="s">
        <v>177</v>
      </c>
      <c r="AU734" s="153" t="s">
        <v>91</v>
      </c>
      <c r="AV734" s="12" t="s">
        <v>91</v>
      </c>
      <c r="AW734" s="12" t="s">
        <v>36</v>
      </c>
      <c r="AX734" s="12" t="s">
        <v>81</v>
      </c>
      <c r="AY734" s="153" t="s">
        <v>129</v>
      </c>
    </row>
    <row r="735" spans="2:65" s="13" customFormat="1" ht="11.25">
      <c r="B735" s="159"/>
      <c r="D735" s="144" t="s">
        <v>177</v>
      </c>
      <c r="E735" s="160" t="s">
        <v>1</v>
      </c>
      <c r="F735" s="161" t="s">
        <v>1262</v>
      </c>
      <c r="H735" s="162">
        <v>250</v>
      </c>
      <c r="I735" s="163"/>
      <c r="L735" s="159"/>
      <c r="M735" s="164"/>
      <c r="T735" s="165"/>
      <c r="AT735" s="160" t="s">
        <v>177</v>
      </c>
      <c r="AU735" s="160" t="s">
        <v>91</v>
      </c>
      <c r="AV735" s="13" t="s">
        <v>153</v>
      </c>
      <c r="AW735" s="13" t="s">
        <v>36</v>
      </c>
      <c r="AX735" s="13" t="s">
        <v>81</v>
      </c>
      <c r="AY735" s="160" t="s">
        <v>129</v>
      </c>
    </row>
    <row r="736" spans="2:65" s="12" customFormat="1" ht="11.25">
      <c r="B736" s="152"/>
      <c r="D736" s="144" t="s">
        <v>177</v>
      </c>
      <c r="E736" s="153" t="s">
        <v>1</v>
      </c>
      <c r="F736" s="154" t="s">
        <v>1263</v>
      </c>
      <c r="H736" s="155">
        <v>700</v>
      </c>
      <c r="I736" s="156"/>
      <c r="L736" s="152"/>
      <c r="M736" s="157"/>
      <c r="T736" s="158"/>
      <c r="AT736" s="153" t="s">
        <v>177</v>
      </c>
      <c r="AU736" s="153" t="s">
        <v>91</v>
      </c>
      <c r="AV736" s="12" t="s">
        <v>91</v>
      </c>
      <c r="AW736" s="12" t="s">
        <v>36</v>
      </c>
      <c r="AX736" s="12" t="s">
        <v>81</v>
      </c>
      <c r="AY736" s="153" t="s">
        <v>129</v>
      </c>
    </row>
    <row r="737" spans="2:65" s="13" customFormat="1" ht="11.25">
      <c r="B737" s="159"/>
      <c r="D737" s="144" t="s">
        <v>177</v>
      </c>
      <c r="E737" s="160" t="s">
        <v>1</v>
      </c>
      <c r="F737" s="161" t="s">
        <v>1264</v>
      </c>
      <c r="H737" s="162">
        <v>700</v>
      </c>
      <c r="I737" s="163"/>
      <c r="L737" s="159"/>
      <c r="M737" s="164"/>
      <c r="T737" s="165"/>
      <c r="AT737" s="160" t="s">
        <v>177</v>
      </c>
      <c r="AU737" s="160" t="s">
        <v>91</v>
      </c>
      <c r="AV737" s="13" t="s">
        <v>153</v>
      </c>
      <c r="AW737" s="13" t="s">
        <v>36</v>
      </c>
      <c r="AX737" s="13" t="s">
        <v>81</v>
      </c>
      <c r="AY737" s="160" t="s">
        <v>129</v>
      </c>
    </row>
    <row r="738" spans="2:65" s="14" customFormat="1" ht="11.25">
      <c r="B738" s="169"/>
      <c r="D738" s="144" t="s">
        <v>177</v>
      </c>
      <c r="E738" s="170" t="s">
        <v>1</v>
      </c>
      <c r="F738" s="171" t="s">
        <v>248</v>
      </c>
      <c r="H738" s="172">
        <v>950</v>
      </c>
      <c r="I738" s="173"/>
      <c r="L738" s="169"/>
      <c r="M738" s="174"/>
      <c r="T738" s="175"/>
      <c r="AT738" s="170" t="s">
        <v>177</v>
      </c>
      <c r="AU738" s="170" t="s">
        <v>91</v>
      </c>
      <c r="AV738" s="14" t="s">
        <v>128</v>
      </c>
      <c r="AW738" s="14" t="s">
        <v>36</v>
      </c>
      <c r="AX738" s="14" t="s">
        <v>89</v>
      </c>
      <c r="AY738" s="170" t="s">
        <v>129</v>
      </c>
    </row>
    <row r="739" spans="2:65" s="1" customFormat="1" ht="33" customHeight="1">
      <c r="B739" s="31"/>
      <c r="C739" s="130" t="s">
        <v>1265</v>
      </c>
      <c r="D739" s="130" t="s">
        <v>130</v>
      </c>
      <c r="E739" s="131" t="s">
        <v>1266</v>
      </c>
      <c r="F739" s="132" t="s">
        <v>1267</v>
      </c>
      <c r="G739" s="133" t="s">
        <v>685</v>
      </c>
      <c r="H739" s="134">
        <v>82</v>
      </c>
      <c r="I739" s="135"/>
      <c r="J739" s="136">
        <f>ROUND(I739*H739,2)</f>
        <v>0</v>
      </c>
      <c r="K739" s="137"/>
      <c r="L739" s="31"/>
      <c r="M739" s="138" t="s">
        <v>1</v>
      </c>
      <c r="N739" s="139" t="s">
        <v>46</v>
      </c>
      <c r="P739" s="140">
        <f>O739*H739</f>
        <v>0</v>
      </c>
      <c r="Q739" s="140">
        <v>3.6400000000000002E-2</v>
      </c>
      <c r="R739" s="140">
        <f>Q739*H739</f>
        <v>2.9848000000000003</v>
      </c>
      <c r="S739" s="140">
        <v>0</v>
      </c>
      <c r="T739" s="141">
        <f>S739*H739</f>
        <v>0</v>
      </c>
      <c r="AR739" s="142" t="s">
        <v>313</v>
      </c>
      <c r="AT739" s="142" t="s">
        <v>130</v>
      </c>
      <c r="AU739" s="142" t="s">
        <v>91</v>
      </c>
      <c r="AY739" s="16" t="s">
        <v>129</v>
      </c>
      <c r="BE739" s="143">
        <f>IF(N739="základní",J739,0)</f>
        <v>0</v>
      </c>
      <c r="BF739" s="143">
        <f>IF(N739="snížená",J739,0)</f>
        <v>0</v>
      </c>
      <c r="BG739" s="143">
        <f>IF(N739="zákl. přenesená",J739,0)</f>
        <v>0</v>
      </c>
      <c r="BH739" s="143">
        <f>IF(N739="sníž. přenesená",J739,0)</f>
        <v>0</v>
      </c>
      <c r="BI739" s="143">
        <f>IF(N739="nulová",J739,0)</f>
        <v>0</v>
      </c>
      <c r="BJ739" s="16" t="s">
        <v>89</v>
      </c>
      <c r="BK739" s="143">
        <f>ROUND(I739*H739,2)</f>
        <v>0</v>
      </c>
      <c r="BL739" s="16" t="s">
        <v>313</v>
      </c>
      <c r="BM739" s="142" t="s">
        <v>1268</v>
      </c>
    </row>
    <row r="740" spans="2:65" s="1" customFormat="1" ht="19.5">
      <c r="B740" s="31"/>
      <c r="D740" s="144" t="s">
        <v>136</v>
      </c>
      <c r="F740" s="145" t="s">
        <v>1269</v>
      </c>
      <c r="I740" s="146"/>
      <c r="L740" s="31"/>
      <c r="M740" s="147"/>
      <c r="T740" s="55"/>
      <c r="AT740" s="16" t="s">
        <v>136</v>
      </c>
      <c r="AU740" s="16" t="s">
        <v>91</v>
      </c>
    </row>
    <row r="741" spans="2:65" s="1" customFormat="1" ht="11.25">
      <c r="B741" s="31"/>
      <c r="D741" s="148" t="s">
        <v>137</v>
      </c>
      <c r="F741" s="149" t="s">
        <v>1270</v>
      </c>
      <c r="I741" s="146"/>
      <c r="L741" s="31"/>
      <c r="M741" s="147"/>
      <c r="T741" s="55"/>
      <c r="AT741" s="16" t="s">
        <v>137</v>
      </c>
      <c r="AU741" s="16" t="s">
        <v>91</v>
      </c>
    </row>
    <row r="742" spans="2:65" s="12" customFormat="1" ht="11.25">
      <c r="B742" s="152"/>
      <c r="D742" s="144" t="s">
        <v>177</v>
      </c>
      <c r="E742" s="153" t="s">
        <v>1</v>
      </c>
      <c r="F742" s="154" t="s">
        <v>445</v>
      </c>
      <c r="H742" s="155">
        <v>38</v>
      </c>
      <c r="I742" s="156"/>
      <c r="L742" s="152"/>
      <c r="M742" s="157"/>
      <c r="T742" s="158"/>
      <c r="AT742" s="153" t="s">
        <v>177</v>
      </c>
      <c r="AU742" s="153" t="s">
        <v>91</v>
      </c>
      <c r="AV742" s="12" t="s">
        <v>91</v>
      </c>
      <c r="AW742" s="12" t="s">
        <v>36</v>
      </c>
      <c r="AX742" s="12" t="s">
        <v>81</v>
      </c>
      <c r="AY742" s="153" t="s">
        <v>129</v>
      </c>
    </row>
    <row r="743" spans="2:65" s="12" customFormat="1" ht="11.25">
      <c r="B743" s="152"/>
      <c r="D743" s="144" t="s">
        <v>177</v>
      </c>
      <c r="E743" s="153" t="s">
        <v>1</v>
      </c>
      <c r="F743" s="154" t="s">
        <v>475</v>
      </c>
      <c r="H743" s="155">
        <v>44</v>
      </c>
      <c r="I743" s="156"/>
      <c r="L743" s="152"/>
      <c r="M743" s="157"/>
      <c r="T743" s="158"/>
      <c r="AT743" s="153" t="s">
        <v>177</v>
      </c>
      <c r="AU743" s="153" t="s">
        <v>91</v>
      </c>
      <c r="AV743" s="12" t="s">
        <v>91</v>
      </c>
      <c r="AW743" s="12" t="s">
        <v>36</v>
      </c>
      <c r="AX743" s="12" t="s">
        <v>81</v>
      </c>
      <c r="AY743" s="153" t="s">
        <v>129</v>
      </c>
    </row>
    <row r="744" spans="2:65" s="13" customFormat="1" ht="11.25">
      <c r="B744" s="159"/>
      <c r="D744" s="144" t="s">
        <v>177</v>
      </c>
      <c r="E744" s="160" t="s">
        <v>1</v>
      </c>
      <c r="F744" s="161" t="s">
        <v>178</v>
      </c>
      <c r="H744" s="162">
        <v>82</v>
      </c>
      <c r="I744" s="163"/>
      <c r="L744" s="159"/>
      <c r="M744" s="164"/>
      <c r="T744" s="165"/>
      <c r="AT744" s="160" t="s">
        <v>177</v>
      </c>
      <c r="AU744" s="160" t="s">
        <v>91</v>
      </c>
      <c r="AV744" s="13" t="s">
        <v>153</v>
      </c>
      <c r="AW744" s="13" t="s">
        <v>36</v>
      </c>
      <c r="AX744" s="13" t="s">
        <v>81</v>
      </c>
      <c r="AY744" s="160" t="s">
        <v>129</v>
      </c>
    </row>
    <row r="745" spans="2:65" s="14" customFormat="1" ht="11.25">
      <c r="B745" s="169"/>
      <c r="D745" s="144" t="s">
        <v>177</v>
      </c>
      <c r="E745" s="170" t="s">
        <v>1</v>
      </c>
      <c r="F745" s="171" t="s">
        <v>248</v>
      </c>
      <c r="H745" s="172">
        <v>82</v>
      </c>
      <c r="I745" s="173"/>
      <c r="L745" s="169"/>
      <c r="M745" s="174"/>
      <c r="T745" s="175"/>
      <c r="AT745" s="170" t="s">
        <v>177</v>
      </c>
      <c r="AU745" s="170" t="s">
        <v>91</v>
      </c>
      <c r="AV745" s="14" t="s">
        <v>128</v>
      </c>
      <c r="AW745" s="14" t="s">
        <v>36</v>
      </c>
      <c r="AX745" s="14" t="s">
        <v>89</v>
      </c>
      <c r="AY745" s="170" t="s">
        <v>129</v>
      </c>
    </row>
    <row r="746" spans="2:65" s="1" customFormat="1" ht="16.5" customHeight="1">
      <c r="B746" s="31"/>
      <c r="C746" s="176" t="s">
        <v>1271</v>
      </c>
      <c r="D746" s="176" t="s">
        <v>290</v>
      </c>
      <c r="E746" s="177" t="s">
        <v>1272</v>
      </c>
      <c r="F746" s="178" t="s">
        <v>1273</v>
      </c>
      <c r="G746" s="179" t="s">
        <v>234</v>
      </c>
      <c r="H746" s="180">
        <v>24.465</v>
      </c>
      <c r="I746" s="181"/>
      <c r="J746" s="182">
        <f>ROUND(I746*H746,2)</f>
        <v>0</v>
      </c>
      <c r="K746" s="183"/>
      <c r="L746" s="184"/>
      <c r="M746" s="185" t="s">
        <v>1</v>
      </c>
      <c r="N746" s="186" t="s">
        <v>46</v>
      </c>
      <c r="P746" s="140">
        <f>O746*H746</f>
        <v>0</v>
      </c>
      <c r="Q746" s="140">
        <v>0.55000000000000004</v>
      </c>
      <c r="R746" s="140">
        <f>Q746*H746</f>
        <v>13.455750000000002</v>
      </c>
      <c r="S746" s="140">
        <v>0</v>
      </c>
      <c r="T746" s="141">
        <f>S746*H746</f>
        <v>0</v>
      </c>
      <c r="AR746" s="142" t="s">
        <v>415</v>
      </c>
      <c r="AT746" s="142" t="s">
        <v>290</v>
      </c>
      <c r="AU746" s="142" t="s">
        <v>91</v>
      </c>
      <c r="AY746" s="16" t="s">
        <v>129</v>
      </c>
      <c r="BE746" s="143">
        <f>IF(N746="základní",J746,0)</f>
        <v>0</v>
      </c>
      <c r="BF746" s="143">
        <f>IF(N746="snížená",J746,0)</f>
        <v>0</v>
      </c>
      <c r="BG746" s="143">
        <f>IF(N746="zákl. přenesená",J746,0)</f>
        <v>0</v>
      </c>
      <c r="BH746" s="143">
        <f>IF(N746="sníž. přenesená",J746,0)</f>
        <v>0</v>
      </c>
      <c r="BI746" s="143">
        <f>IF(N746="nulová",J746,0)</f>
        <v>0</v>
      </c>
      <c r="BJ746" s="16" t="s">
        <v>89</v>
      </c>
      <c r="BK746" s="143">
        <f>ROUND(I746*H746,2)</f>
        <v>0</v>
      </c>
      <c r="BL746" s="16" t="s">
        <v>313</v>
      </c>
      <c r="BM746" s="142" t="s">
        <v>1274</v>
      </c>
    </row>
    <row r="747" spans="2:65" s="1" customFormat="1" ht="11.25">
      <c r="B747" s="31"/>
      <c r="D747" s="144" t="s">
        <v>136</v>
      </c>
      <c r="F747" s="145" t="s">
        <v>1273</v>
      </c>
      <c r="I747" s="146"/>
      <c r="L747" s="31"/>
      <c r="M747" s="147"/>
      <c r="T747" s="55"/>
      <c r="AT747" s="16" t="s">
        <v>136</v>
      </c>
      <c r="AU747" s="16" t="s">
        <v>91</v>
      </c>
    </row>
    <row r="748" spans="2:65" s="12" customFormat="1" ht="11.25">
      <c r="B748" s="152"/>
      <c r="D748" s="144" t="s">
        <v>177</v>
      </c>
      <c r="E748" s="153" t="s">
        <v>1</v>
      </c>
      <c r="F748" s="154" t="s">
        <v>1275</v>
      </c>
      <c r="H748" s="155">
        <v>6.8250000000000002</v>
      </c>
      <c r="I748" s="156"/>
      <c r="L748" s="152"/>
      <c r="M748" s="157"/>
      <c r="T748" s="158"/>
      <c r="AT748" s="153" t="s">
        <v>177</v>
      </c>
      <c r="AU748" s="153" t="s">
        <v>91</v>
      </c>
      <c r="AV748" s="12" t="s">
        <v>91</v>
      </c>
      <c r="AW748" s="12" t="s">
        <v>36</v>
      </c>
      <c r="AX748" s="12" t="s">
        <v>81</v>
      </c>
      <c r="AY748" s="153" t="s">
        <v>129</v>
      </c>
    </row>
    <row r="749" spans="2:65" s="13" customFormat="1" ht="11.25">
      <c r="B749" s="159"/>
      <c r="D749" s="144" t="s">
        <v>177</v>
      </c>
      <c r="E749" s="160" t="s">
        <v>1</v>
      </c>
      <c r="F749" s="161" t="s">
        <v>1262</v>
      </c>
      <c r="H749" s="162">
        <v>6.8250000000000002</v>
      </c>
      <c r="I749" s="163"/>
      <c r="L749" s="159"/>
      <c r="M749" s="164"/>
      <c r="T749" s="165"/>
      <c r="AT749" s="160" t="s">
        <v>177</v>
      </c>
      <c r="AU749" s="160" t="s">
        <v>91</v>
      </c>
      <c r="AV749" s="13" t="s">
        <v>153</v>
      </c>
      <c r="AW749" s="13" t="s">
        <v>36</v>
      </c>
      <c r="AX749" s="13" t="s">
        <v>81</v>
      </c>
      <c r="AY749" s="160" t="s">
        <v>129</v>
      </c>
    </row>
    <row r="750" spans="2:65" s="12" customFormat="1" ht="11.25">
      <c r="B750" s="152"/>
      <c r="D750" s="144" t="s">
        <v>177</v>
      </c>
      <c r="E750" s="153" t="s">
        <v>1</v>
      </c>
      <c r="F750" s="154" t="s">
        <v>1276</v>
      </c>
      <c r="H750" s="155">
        <v>17.64</v>
      </c>
      <c r="I750" s="156"/>
      <c r="L750" s="152"/>
      <c r="M750" s="157"/>
      <c r="T750" s="158"/>
      <c r="AT750" s="153" t="s">
        <v>177</v>
      </c>
      <c r="AU750" s="153" t="s">
        <v>91</v>
      </c>
      <c r="AV750" s="12" t="s">
        <v>91</v>
      </c>
      <c r="AW750" s="12" t="s">
        <v>36</v>
      </c>
      <c r="AX750" s="12" t="s">
        <v>81</v>
      </c>
      <c r="AY750" s="153" t="s">
        <v>129</v>
      </c>
    </row>
    <row r="751" spans="2:65" s="13" customFormat="1" ht="11.25">
      <c r="B751" s="159"/>
      <c r="D751" s="144" t="s">
        <v>177</v>
      </c>
      <c r="E751" s="160" t="s">
        <v>1</v>
      </c>
      <c r="F751" s="161" t="s">
        <v>1264</v>
      </c>
      <c r="H751" s="162">
        <v>17.64</v>
      </c>
      <c r="I751" s="163"/>
      <c r="L751" s="159"/>
      <c r="M751" s="164"/>
      <c r="T751" s="165"/>
      <c r="AT751" s="160" t="s">
        <v>177</v>
      </c>
      <c r="AU751" s="160" t="s">
        <v>91</v>
      </c>
      <c r="AV751" s="13" t="s">
        <v>153</v>
      </c>
      <c r="AW751" s="13" t="s">
        <v>36</v>
      </c>
      <c r="AX751" s="13" t="s">
        <v>81</v>
      </c>
      <c r="AY751" s="160" t="s">
        <v>129</v>
      </c>
    </row>
    <row r="752" spans="2:65" s="14" customFormat="1" ht="11.25">
      <c r="B752" s="169"/>
      <c r="D752" s="144" t="s">
        <v>177</v>
      </c>
      <c r="E752" s="170" t="s">
        <v>1</v>
      </c>
      <c r="F752" s="171" t="s">
        <v>248</v>
      </c>
      <c r="H752" s="172">
        <v>24.465</v>
      </c>
      <c r="I752" s="173"/>
      <c r="L752" s="169"/>
      <c r="M752" s="174"/>
      <c r="T752" s="175"/>
      <c r="AT752" s="170" t="s">
        <v>177</v>
      </c>
      <c r="AU752" s="170" t="s">
        <v>91</v>
      </c>
      <c r="AV752" s="14" t="s">
        <v>128</v>
      </c>
      <c r="AW752" s="14" t="s">
        <v>36</v>
      </c>
      <c r="AX752" s="14" t="s">
        <v>89</v>
      </c>
      <c r="AY752" s="170" t="s">
        <v>129</v>
      </c>
    </row>
    <row r="753" spans="2:65" s="1" customFormat="1" ht="33" customHeight="1">
      <c r="B753" s="31"/>
      <c r="C753" s="130" t="s">
        <v>1277</v>
      </c>
      <c r="D753" s="130" t="s">
        <v>130</v>
      </c>
      <c r="E753" s="131" t="s">
        <v>1278</v>
      </c>
      <c r="F753" s="132" t="s">
        <v>1279</v>
      </c>
      <c r="G753" s="133" t="s">
        <v>223</v>
      </c>
      <c r="H753" s="134">
        <v>510</v>
      </c>
      <c r="I753" s="135"/>
      <c r="J753" s="136">
        <f>ROUND(I753*H753,2)</f>
        <v>0</v>
      </c>
      <c r="K753" s="137"/>
      <c r="L753" s="31"/>
      <c r="M753" s="138" t="s">
        <v>1</v>
      </c>
      <c r="N753" s="139" t="s">
        <v>46</v>
      </c>
      <c r="P753" s="140">
        <f>O753*H753</f>
        <v>0</v>
      </c>
      <c r="Q753" s="140">
        <v>0</v>
      </c>
      <c r="R753" s="140">
        <f>Q753*H753</f>
        <v>0</v>
      </c>
      <c r="S753" s="140">
        <v>0</v>
      </c>
      <c r="T753" s="141">
        <f>S753*H753</f>
        <v>0</v>
      </c>
      <c r="AR753" s="142" t="s">
        <v>313</v>
      </c>
      <c r="AT753" s="142" t="s">
        <v>130</v>
      </c>
      <c r="AU753" s="142" t="s">
        <v>91</v>
      </c>
      <c r="AY753" s="16" t="s">
        <v>129</v>
      </c>
      <c r="BE753" s="143">
        <f>IF(N753="základní",J753,0)</f>
        <v>0</v>
      </c>
      <c r="BF753" s="143">
        <f>IF(N753="snížená",J753,0)</f>
        <v>0</v>
      </c>
      <c r="BG753" s="143">
        <f>IF(N753="zákl. přenesená",J753,0)</f>
        <v>0</v>
      </c>
      <c r="BH753" s="143">
        <f>IF(N753="sníž. přenesená",J753,0)</f>
        <v>0</v>
      </c>
      <c r="BI753" s="143">
        <f>IF(N753="nulová",J753,0)</f>
        <v>0</v>
      </c>
      <c r="BJ753" s="16" t="s">
        <v>89</v>
      </c>
      <c r="BK753" s="143">
        <f>ROUND(I753*H753,2)</f>
        <v>0</v>
      </c>
      <c r="BL753" s="16" t="s">
        <v>313</v>
      </c>
      <c r="BM753" s="142" t="s">
        <v>1280</v>
      </c>
    </row>
    <row r="754" spans="2:65" s="1" customFormat="1" ht="19.5">
      <c r="B754" s="31"/>
      <c r="D754" s="144" t="s">
        <v>136</v>
      </c>
      <c r="F754" s="145" t="s">
        <v>1281</v>
      </c>
      <c r="I754" s="146"/>
      <c r="L754" s="31"/>
      <c r="M754" s="147"/>
      <c r="T754" s="55"/>
      <c r="AT754" s="16" t="s">
        <v>136</v>
      </c>
      <c r="AU754" s="16" t="s">
        <v>91</v>
      </c>
    </row>
    <row r="755" spans="2:65" s="1" customFormat="1" ht="11.25">
      <c r="B755" s="31"/>
      <c r="D755" s="148" t="s">
        <v>137</v>
      </c>
      <c r="F755" s="149" t="s">
        <v>1282</v>
      </c>
      <c r="I755" s="146"/>
      <c r="L755" s="31"/>
      <c r="M755" s="147"/>
      <c r="T755" s="55"/>
      <c r="AT755" s="16" t="s">
        <v>137</v>
      </c>
      <c r="AU755" s="16" t="s">
        <v>91</v>
      </c>
    </row>
    <row r="756" spans="2:65" s="12" customFormat="1" ht="11.25">
      <c r="B756" s="152"/>
      <c r="D756" s="144" t="s">
        <v>177</v>
      </c>
      <c r="E756" s="153" t="s">
        <v>1</v>
      </c>
      <c r="F756" s="154" t="s">
        <v>1283</v>
      </c>
      <c r="H756" s="155">
        <v>475</v>
      </c>
      <c r="I756" s="156"/>
      <c r="L756" s="152"/>
      <c r="M756" s="157"/>
      <c r="T756" s="158"/>
      <c r="AT756" s="153" t="s">
        <v>177</v>
      </c>
      <c r="AU756" s="153" t="s">
        <v>91</v>
      </c>
      <c r="AV756" s="12" t="s">
        <v>91</v>
      </c>
      <c r="AW756" s="12" t="s">
        <v>36</v>
      </c>
      <c r="AX756" s="12" t="s">
        <v>81</v>
      </c>
      <c r="AY756" s="153" t="s">
        <v>129</v>
      </c>
    </row>
    <row r="757" spans="2:65" s="13" customFormat="1" ht="11.25">
      <c r="B757" s="159"/>
      <c r="D757" s="144" t="s">
        <v>177</v>
      </c>
      <c r="E757" s="160" t="s">
        <v>1</v>
      </c>
      <c r="F757" s="161" t="s">
        <v>1284</v>
      </c>
      <c r="H757" s="162">
        <v>475</v>
      </c>
      <c r="I757" s="163"/>
      <c r="L757" s="159"/>
      <c r="M757" s="164"/>
      <c r="T757" s="165"/>
      <c r="AT757" s="160" t="s">
        <v>177</v>
      </c>
      <c r="AU757" s="160" t="s">
        <v>91</v>
      </c>
      <c r="AV757" s="13" t="s">
        <v>153</v>
      </c>
      <c r="AW757" s="13" t="s">
        <v>36</v>
      </c>
      <c r="AX757" s="13" t="s">
        <v>81</v>
      </c>
      <c r="AY757" s="160" t="s">
        <v>129</v>
      </c>
    </row>
    <row r="758" spans="2:65" s="12" customFormat="1" ht="11.25">
      <c r="B758" s="152"/>
      <c r="D758" s="144" t="s">
        <v>177</v>
      </c>
      <c r="E758" s="153" t="s">
        <v>1</v>
      </c>
      <c r="F758" s="154" t="s">
        <v>430</v>
      </c>
      <c r="H758" s="155">
        <v>35</v>
      </c>
      <c r="I758" s="156"/>
      <c r="L758" s="152"/>
      <c r="M758" s="157"/>
      <c r="T758" s="158"/>
      <c r="AT758" s="153" t="s">
        <v>177</v>
      </c>
      <c r="AU758" s="153" t="s">
        <v>91</v>
      </c>
      <c r="AV758" s="12" t="s">
        <v>91</v>
      </c>
      <c r="AW758" s="12" t="s">
        <v>36</v>
      </c>
      <c r="AX758" s="12" t="s">
        <v>81</v>
      </c>
      <c r="AY758" s="153" t="s">
        <v>129</v>
      </c>
    </row>
    <row r="759" spans="2:65" s="13" customFormat="1" ht="11.25">
      <c r="B759" s="159"/>
      <c r="D759" s="144" t="s">
        <v>177</v>
      </c>
      <c r="E759" s="160" t="s">
        <v>1</v>
      </c>
      <c r="F759" s="161" t="s">
        <v>1285</v>
      </c>
      <c r="H759" s="162">
        <v>35</v>
      </c>
      <c r="I759" s="163"/>
      <c r="L759" s="159"/>
      <c r="M759" s="164"/>
      <c r="T759" s="165"/>
      <c r="AT759" s="160" t="s">
        <v>177</v>
      </c>
      <c r="AU759" s="160" t="s">
        <v>91</v>
      </c>
      <c r="AV759" s="13" t="s">
        <v>153</v>
      </c>
      <c r="AW759" s="13" t="s">
        <v>36</v>
      </c>
      <c r="AX759" s="13" t="s">
        <v>81</v>
      </c>
      <c r="AY759" s="160" t="s">
        <v>129</v>
      </c>
    </row>
    <row r="760" spans="2:65" s="14" customFormat="1" ht="11.25">
      <c r="B760" s="169"/>
      <c r="D760" s="144" t="s">
        <v>177</v>
      </c>
      <c r="E760" s="170" t="s">
        <v>1</v>
      </c>
      <c r="F760" s="171" t="s">
        <v>248</v>
      </c>
      <c r="H760" s="172">
        <v>510</v>
      </c>
      <c r="I760" s="173"/>
      <c r="L760" s="169"/>
      <c r="M760" s="174"/>
      <c r="T760" s="175"/>
      <c r="AT760" s="170" t="s">
        <v>177</v>
      </c>
      <c r="AU760" s="170" t="s">
        <v>91</v>
      </c>
      <c r="AV760" s="14" t="s">
        <v>128</v>
      </c>
      <c r="AW760" s="14" t="s">
        <v>36</v>
      </c>
      <c r="AX760" s="14" t="s">
        <v>89</v>
      </c>
      <c r="AY760" s="170" t="s">
        <v>129</v>
      </c>
    </row>
    <row r="761" spans="2:65" s="1" customFormat="1" ht="16.5" customHeight="1">
      <c r="B761" s="31"/>
      <c r="C761" s="176" t="s">
        <v>1286</v>
      </c>
      <c r="D761" s="176" t="s">
        <v>290</v>
      </c>
      <c r="E761" s="177" t="s">
        <v>1287</v>
      </c>
      <c r="F761" s="178" t="s">
        <v>1288</v>
      </c>
      <c r="G761" s="179" t="s">
        <v>234</v>
      </c>
      <c r="H761" s="180">
        <v>1.196</v>
      </c>
      <c r="I761" s="181"/>
      <c r="J761" s="182">
        <f>ROUND(I761*H761,2)</f>
        <v>0</v>
      </c>
      <c r="K761" s="183"/>
      <c r="L761" s="184"/>
      <c r="M761" s="185" t="s">
        <v>1</v>
      </c>
      <c r="N761" s="186" t="s">
        <v>46</v>
      </c>
      <c r="P761" s="140">
        <f>O761*H761</f>
        <v>0</v>
      </c>
      <c r="Q761" s="140">
        <v>0.55000000000000004</v>
      </c>
      <c r="R761" s="140">
        <f>Q761*H761</f>
        <v>0.65780000000000005</v>
      </c>
      <c r="S761" s="140">
        <v>0</v>
      </c>
      <c r="T761" s="141">
        <f>S761*H761</f>
        <v>0</v>
      </c>
      <c r="AR761" s="142" t="s">
        <v>415</v>
      </c>
      <c r="AT761" s="142" t="s">
        <v>290</v>
      </c>
      <c r="AU761" s="142" t="s">
        <v>91</v>
      </c>
      <c r="AY761" s="16" t="s">
        <v>129</v>
      </c>
      <c r="BE761" s="143">
        <f>IF(N761="základní",J761,0)</f>
        <v>0</v>
      </c>
      <c r="BF761" s="143">
        <f>IF(N761="snížená",J761,0)</f>
        <v>0</v>
      </c>
      <c r="BG761" s="143">
        <f>IF(N761="zákl. přenesená",J761,0)</f>
        <v>0</v>
      </c>
      <c r="BH761" s="143">
        <f>IF(N761="sníž. přenesená",J761,0)</f>
        <v>0</v>
      </c>
      <c r="BI761" s="143">
        <f>IF(N761="nulová",J761,0)</f>
        <v>0</v>
      </c>
      <c r="BJ761" s="16" t="s">
        <v>89</v>
      </c>
      <c r="BK761" s="143">
        <f>ROUND(I761*H761,2)</f>
        <v>0</v>
      </c>
      <c r="BL761" s="16" t="s">
        <v>313</v>
      </c>
      <c r="BM761" s="142" t="s">
        <v>1289</v>
      </c>
    </row>
    <row r="762" spans="2:65" s="1" customFormat="1" ht="11.25">
      <c r="B762" s="31"/>
      <c r="D762" s="144" t="s">
        <v>136</v>
      </c>
      <c r="F762" s="145" t="s">
        <v>1288</v>
      </c>
      <c r="I762" s="146"/>
      <c r="L762" s="31"/>
      <c r="M762" s="147"/>
      <c r="T762" s="55"/>
      <c r="AT762" s="16" t="s">
        <v>136</v>
      </c>
      <c r="AU762" s="16" t="s">
        <v>91</v>
      </c>
    </row>
    <row r="763" spans="2:65" s="12" customFormat="1" ht="11.25">
      <c r="B763" s="152"/>
      <c r="D763" s="144" t="s">
        <v>177</v>
      </c>
      <c r="E763" s="153" t="s">
        <v>1</v>
      </c>
      <c r="F763" s="154" t="s">
        <v>1290</v>
      </c>
      <c r="H763" s="155">
        <v>1.1399999999999999</v>
      </c>
      <c r="I763" s="156"/>
      <c r="L763" s="152"/>
      <c r="M763" s="157"/>
      <c r="T763" s="158"/>
      <c r="AT763" s="153" t="s">
        <v>177</v>
      </c>
      <c r="AU763" s="153" t="s">
        <v>91</v>
      </c>
      <c r="AV763" s="12" t="s">
        <v>91</v>
      </c>
      <c r="AW763" s="12" t="s">
        <v>36</v>
      </c>
      <c r="AX763" s="12" t="s">
        <v>81</v>
      </c>
      <c r="AY763" s="153" t="s">
        <v>129</v>
      </c>
    </row>
    <row r="764" spans="2:65" s="13" customFormat="1" ht="11.25">
      <c r="B764" s="159"/>
      <c r="D764" s="144" t="s">
        <v>177</v>
      </c>
      <c r="E764" s="160" t="s">
        <v>1</v>
      </c>
      <c r="F764" s="161" t="s">
        <v>1284</v>
      </c>
      <c r="H764" s="162">
        <v>1.1399999999999999</v>
      </c>
      <c r="I764" s="163"/>
      <c r="L764" s="159"/>
      <c r="M764" s="164"/>
      <c r="T764" s="165"/>
      <c r="AT764" s="160" t="s">
        <v>177</v>
      </c>
      <c r="AU764" s="160" t="s">
        <v>91</v>
      </c>
      <c r="AV764" s="13" t="s">
        <v>153</v>
      </c>
      <c r="AW764" s="13" t="s">
        <v>36</v>
      </c>
      <c r="AX764" s="13" t="s">
        <v>81</v>
      </c>
      <c r="AY764" s="160" t="s">
        <v>129</v>
      </c>
    </row>
    <row r="765" spans="2:65" s="12" customFormat="1" ht="11.25">
      <c r="B765" s="152"/>
      <c r="D765" s="144" t="s">
        <v>177</v>
      </c>
      <c r="E765" s="153" t="s">
        <v>1</v>
      </c>
      <c r="F765" s="154" t="s">
        <v>1291</v>
      </c>
      <c r="H765" s="155">
        <v>5.6000000000000001E-2</v>
      </c>
      <c r="I765" s="156"/>
      <c r="L765" s="152"/>
      <c r="M765" s="157"/>
      <c r="T765" s="158"/>
      <c r="AT765" s="153" t="s">
        <v>177</v>
      </c>
      <c r="AU765" s="153" t="s">
        <v>91</v>
      </c>
      <c r="AV765" s="12" t="s">
        <v>91</v>
      </c>
      <c r="AW765" s="12" t="s">
        <v>36</v>
      </c>
      <c r="AX765" s="12" t="s">
        <v>81</v>
      </c>
      <c r="AY765" s="153" t="s">
        <v>129</v>
      </c>
    </row>
    <row r="766" spans="2:65" s="13" customFormat="1" ht="11.25">
      <c r="B766" s="159"/>
      <c r="D766" s="144" t="s">
        <v>177</v>
      </c>
      <c r="E766" s="160" t="s">
        <v>1</v>
      </c>
      <c r="F766" s="161" t="s">
        <v>1285</v>
      </c>
      <c r="H766" s="162">
        <v>5.6000000000000001E-2</v>
      </c>
      <c r="I766" s="163"/>
      <c r="L766" s="159"/>
      <c r="M766" s="164"/>
      <c r="T766" s="165"/>
      <c r="AT766" s="160" t="s">
        <v>177</v>
      </c>
      <c r="AU766" s="160" t="s">
        <v>91</v>
      </c>
      <c r="AV766" s="13" t="s">
        <v>153</v>
      </c>
      <c r="AW766" s="13" t="s">
        <v>36</v>
      </c>
      <c r="AX766" s="13" t="s">
        <v>81</v>
      </c>
      <c r="AY766" s="160" t="s">
        <v>129</v>
      </c>
    </row>
    <row r="767" spans="2:65" s="14" customFormat="1" ht="11.25">
      <c r="B767" s="169"/>
      <c r="D767" s="144" t="s">
        <v>177</v>
      </c>
      <c r="E767" s="170" t="s">
        <v>1</v>
      </c>
      <c r="F767" s="171" t="s">
        <v>248</v>
      </c>
      <c r="H767" s="172">
        <v>1.196</v>
      </c>
      <c r="I767" s="173"/>
      <c r="L767" s="169"/>
      <c r="M767" s="174"/>
      <c r="T767" s="175"/>
      <c r="AT767" s="170" t="s">
        <v>177</v>
      </c>
      <c r="AU767" s="170" t="s">
        <v>91</v>
      </c>
      <c r="AV767" s="14" t="s">
        <v>128</v>
      </c>
      <c r="AW767" s="14" t="s">
        <v>36</v>
      </c>
      <c r="AX767" s="14" t="s">
        <v>89</v>
      </c>
      <c r="AY767" s="170" t="s">
        <v>129</v>
      </c>
    </row>
    <row r="768" spans="2:65" s="1" customFormat="1" ht="24.2" customHeight="1">
      <c r="B768" s="31"/>
      <c r="C768" s="130" t="s">
        <v>1292</v>
      </c>
      <c r="D768" s="130" t="s">
        <v>130</v>
      </c>
      <c r="E768" s="131" t="s">
        <v>1293</v>
      </c>
      <c r="F768" s="132" t="s">
        <v>1294</v>
      </c>
      <c r="G768" s="133" t="s">
        <v>223</v>
      </c>
      <c r="H768" s="134">
        <v>475</v>
      </c>
      <c r="I768" s="135"/>
      <c r="J768" s="136">
        <f>ROUND(I768*H768,2)</f>
        <v>0</v>
      </c>
      <c r="K768" s="137"/>
      <c r="L768" s="31"/>
      <c r="M768" s="138" t="s">
        <v>1</v>
      </c>
      <c r="N768" s="139" t="s">
        <v>46</v>
      </c>
      <c r="P768" s="140">
        <f>O768*H768</f>
        <v>0</v>
      </c>
      <c r="Q768" s="140">
        <v>0</v>
      </c>
      <c r="R768" s="140">
        <f>Q768*H768</f>
        <v>0</v>
      </c>
      <c r="S768" s="140">
        <v>5.0000000000000001E-3</v>
      </c>
      <c r="T768" s="141">
        <f>S768*H768</f>
        <v>2.375</v>
      </c>
      <c r="AR768" s="142" t="s">
        <v>313</v>
      </c>
      <c r="AT768" s="142" t="s">
        <v>130</v>
      </c>
      <c r="AU768" s="142" t="s">
        <v>91</v>
      </c>
      <c r="AY768" s="16" t="s">
        <v>129</v>
      </c>
      <c r="BE768" s="143">
        <f>IF(N768="základní",J768,0)</f>
        <v>0</v>
      </c>
      <c r="BF768" s="143">
        <f>IF(N768="snížená",J768,0)</f>
        <v>0</v>
      </c>
      <c r="BG768" s="143">
        <f>IF(N768="zákl. přenesená",J768,0)</f>
        <v>0</v>
      </c>
      <c r="BH768" s="143">
        <f>IF(N768="sníž. přenesená",J768,0)</f>
        <v>0</v>
      </c>
      <c r="BI768" s="143">
        <f>IF(N768="nulová",J768,0)</f>
        <v>0</v>
      </c>
      <c r="BJ768" s="16" t="s">
        <v>89</v>
      </c>
      <c r="BK768" s="143">
        <f>ROUND(I768*H768,2)</f>
        <v>0</v>
      </c>
      <c r="BL768" s="16" t="s">
        <v>313</v>
      </c>
      <c r="BM768" s="142" t="s">
        <v>1295</v>
      </c>
    </row>
    <row r="769" spans="2:65" s="1" customFormat="1" ht="29.25">
      <c r="B769" s="31"/>
      <c r="D769" s="144" t="s">
        <v>136</v>
      </c>
      <c r="F769" s="145" t="s">
        <v>1296</v>
      </c>
      <c r="I769" s="146"/>
      <c r="L769" s="31"/>
      <c r="M769" s="147"/>
      <c r="T769" s="55"/>
      <c r="AT769" s="16" t="s">
        <v>136</v>
      </c>
      <c r="AU769" s="16" t="s">
        <v>91</v>
      </c>
    </row>
    <row r="770" spans="2:65" s="1" customFormat="1" ht="11.25">
      <c r="B770" s="31"/>
      <c r="D770" s="148" t="s">
        <v>137</v>
      </c>
      <c r="F770" s="149" t="s">
        <v>1297</v>
      </c>
      <c r="I770" s="146"/>
      <c r="L770" s="31"/>
      <c r="M770" s="147"/>
      <c r="T770" s="55"/>
      <c r="AT770" s="16" t="s">
        <v>137</v>
      </c>
      <c r="AU770" s="16" t="s">
        <v>91</v>
      </c>
    </row>
    <row r="771" spans="2:65" s="1" customFormat="1" ht="24.2" customHeight="1">
      <c r="B771" s="31"/>
      <c r="C771" s="130" t="s">
        <v>1298</v>
      </c>
      <c r="D771" s="130" t="s">
        <v>130</v>
      </c>
      <c r="E771" s="131" t="s">
        <v>1299</v>
      </c>
      <c r="F771" s="132" t="s">
        <v>1300</v>
      </c>
      <c r="G771" s="133" t="s">
        <v>234</v>
      </c>
      <c r="H771" s="134">
        <v>30.661000000000001</v>
      </c>
      <c r="I771" s="135"/>
      <c r="J771" s="136">
        <f>ROUND(I771*H771,2)</f>
        <v>0</v>
      </c>
      <c r="K771" s="137"/>
      <c r="L771" s="31"/>
      <c r="M771" s="138" t="s">
        <v>1</v>
      </c>
      <c r="N771" s="139" t="s">
        <v>46</v>
      </c>
      <c r="P771" s="140">
        <f>O771*H771</f>
        <v>0</v>
      </c>
      <c r="Q771" s="140">
        <v>2.3300000000000001E-2</v>
      </c>
      <c r="R771" s="140">
        <f>Q771*H771</f>
        <v>0.71440130000000002</v>
      </c>
      <c r="S771" s="140">
        <v>0</v>
      </c>
      <c r="T771" s="141">
        <f>S771*H771</f>
        <v>0</v>
      </c>
      <c r="AR771" s="142" t="s">
        <v>313</v>
      </c>
      <c r="AT771" s="142" t="s">
        <v>130</v>
      </c>
      <c r="AU771" s="142" t="s">
        <v>91</v>
      </c>
      <c r="AY771" s="16" t="s">
        <v>129</v>
      </c>
      <c r="BE771" s="143">
        <f>IF(N771="základní",J771,0)</f>
        <v>0</v>
      </c>
      <c r="BF771" s="143">
        <f>IF(N771="snížená",J771,0)</f>
        <v>0</v>
      </c>
      <c r="BG771" s="143">
        <f>IF(N771="zákl. přenesená",J771,0)</f>
        <v>0</v>
      </c>
      <c r="BH771" s="143">
        <f>IF(N771="sníž. přenesená",J771,0)</f>
        <v>0</v>
      </c>
      <c r="BI771" s="143">
        <f>IF(N771="nulová",J771,0)</f>
        <v>0</v>
      </c>
      <c r="BJ771" s="16" t="s">
        <v>89</v>
      </c>
      <c r="BK771" s="143">
        <f>ROUND(I771*H771,2)</f>
        <v>0</v>
      </c>
      <c r="BL771" s="16" t="s">
        <v>313</v>
      </c>
      <c r="BM771" s="142" t="s">
        <v>1301</v>
      </c>
    </row>
    <row r="772" spans="2:65" s="1" customFormat="1" ht="19.5">
      <c r="B772" s="31"/>
      <c r="D772" s="144" t="s">
        <v>136</v>
      </c>
      <c r="F772" s="145" t="s">
        <v>1302</v>
      </c>
      <c r="I772" s="146"/>
      <c r="L772" s="31"/>
      <c r="M772" s="147"/>
      <c r="T772" s="55"/>
      <c r="AT772" s="16" t="s">
        <v>136</v>
      </c>
      <c r="AU772" s="16" t="s">
        <v>91</v>
      </c>
    </row>
    <row r="773" spans="2:65" s="1" customFormat="1" ht="11.25">
      <c r="B773" s="31"/>
      <c r="D773" s="148" t="s">
        <v>137</v>
      </c>
      <c r="F773" s="149" t="s">
        <v>1303</v>
      </c>
      <c r="I773" s="146"/>
      <c r="L773" s="31"/>
      <c r="M773" s="147"/>
      <c r="T773" s="55"/>
      <c r="AT773" s="16" t="s">
        <v>137</v>
      </c>
      <c r="AU773" s="16" t="s">
        <v>91</v>
      </c>
    </row>
    <row r="774" spans="2:65" s="12" customFormat="1" ht="11.25">
      <c r="B774" s="152"/>
      <c r="D774" s="144" t="s">
        <v>177</v>
      </c>
      <c r="E774" s="153" t="s">
        <v>1</v>
      </c>
      <c r="F774" s="154" t="s">
        <v>1142</v>
      </c>
      <c r="H774" s="155">
        <v>25.661000000000001</v>
      </c>
      <c r="I774" s="156"/>
      <c r="L774" s="152"/>
      <c r="M774" s="157"/>
      <c r="T774" s="158"/>
      <c r="AT774" s="153" t="s">
        <v>177</v>
      </c>
      <c r="AU774" s="153" t="s">
        <v>91</v>
      </c>
      <c r="AV774" s="12" t="s">
        <v>91</v>
      </c>
      <c r="AW774" s="12" t="s">
        <v>36</v>
      </c>
      <c r="AX774" s="12" t="s">
        <v>81</v>
      </c>
      <c r="AY774" s="153" t="s">
        <v>129</v>
      </c>
    </row>
    <row r="775" spans="2:65" s="13" customFormat="1" ht="11.25">
      <c r="B775" s="159"/>
      <c r="D775" s="144" t="s">
        <v>177</v>
      </c>
      <c r="E775" s="160" t="s">
        <v>1</v>
      </c>
      <c r="F775" s="161" t="s">
        <v>178</v>
      </c>
      <c r="H775" s="162">
        <v>25.661000000000001</v>
      </c>
      <c r="I775" s="163"/>
      <c r="L775" s="159"/>
      <c r="M775" s="164"/>
      <c r="T775" s="165"/>
      <c r="AT775" s="160" t="s">
        <v>177</v>
      </c>
      <c r="AU775" s="160" t="s">
        <v>91</v>
      </c>
      <c r="AV775" s="13" t="s">
        <v>153</v>
      </c>
      <c r="AW775" s="13" t="s">
        <v>36</v>
      </c>
      <c r="AX775" s="13" t="s">
        <v>81</v>
      </c>
      <c r="AY775" s="160" t="s">
        <v>129</v>
      </c>
    </row>
    <row r="776" spans="2:65" s="12" customFormat="1" ht="11.25">
      <c r="B776" s="152"/>
      <c r="D776" s="144" t="s">
        <v>177</v>
      </c>
      <c r="E776" s="153" t="s">
        <v>1</v>
      </c>
      <c r="F776" s="154" t="s">
        <v>150</v>
      </c>
      <c r="H776" s="155">
        <v>5</v>
      </c>
      <c r="I776" s="156"/>
      <c r="L776" s="152"/>
      <c r="M776" s="157"/>
      <c r="T776" s="158"/>
      <c r="AT776" s="153" t="s">
        <v>177</v>
      </c>
      <c r="AU776" s="153" t="s">
        <v>91</v>
      </c>
      <c r="AV776" s="12" t="s">
        <v>91</v>
      </c>
      <c r="AW776" s="12" t="s">
        <v>36</v>
      </c>
      <c r="AX776" s="12" t="s">
        <v>81</v>
      </c>
      <c r="AY776" s="153" t="s">
        <v>129</v>
      </c>
    </row>
    <row r="777" spans="2:65" s="13" customFormat="1" ht="11.25">
      <c r="B777" s="159"/>
      <c r="D777" s="144" t="s">
        <v>177</v>
      </c>
      <c r="E777" s="160" t="s">
        <v>1</v>
      </c>
      <c r="F777" s="161" t="s">
        <v>178</v>
      </c>
      <c r="H777" s="162">
        <v>5</v>
      </c>
      <c r="I777" s="163"/>
      <c r="L777" s="159"/>
      <c r="M777" s="164"/>
      <c r="T777" s="165"/>
      <c r="AT777" s="160" t="s">
        <v>177</v>
      </c>
      <c r="AU777" s="160" t="s">
        <v>91</v>
      </c>
      <c r="AV777" s="13" t="s">
        <v>153</v>
      </c>
      <c r="AW777" s="13" t="s">
        <v>36</v>
      </c>
      <c r="AX777" s="13" t="s">
        <v>81</v>
      </c>
      <c r="AY777" s="160" t="s">
        <v>129</v>
      </c>
    </row>
    <row r="778" spans="2:65" s="14" customFormat="1" ht="11.25">
      <c r="B778" s="169"/>
      <c r="D778" s="144" t="s">
        <v>177</v>
      </c>
      <c r="E778" s="170" t="s">
        <v>1</v>
      </c>
      <c r="F778" s="171" t="s">
        <v>248</v>
      </c>
      <c r="H778" s="172">
        <v>30.661000000000001</v>
      </c>
      <c r="I778" s="173"/>
      <c r="L778" s="169"/>
      <c r="M778" s="174"/>
      <c r="T778" s="175"/>
      <c r="AT778" s="170" t="s">
        <v>177</v>
      </c>
      <c r="AU778" s="170" t="s">
        <v>91</v>
      </c>
      <c r="AV778" s="14" t="s">
        <v>128</v>
      </c>
      <c r="AW778" s="14" t="s">
        <v>36</v>
      </c>
      <c r="AX778" s="14" t="s">
        <v>89</v>
      </c>
      <c r="AY778" s="170" t="s">
        <v>129</v>
      </c>
    </row>
    <row r="779" spans="2:65" s="1" customFormat="1" ht="24.2" customHeight="1">
      <c r="B779" s="31"/>
      <c r="C779" s="130" t="s">
        <v>1304</v>
      </c>
      <c r="D779" s="130" t="s">
        <v>130</v>
      </c>
      <c r="E779" s="131" t="s">
        <v>1305</v>
      </c>
      <c r="F779" s="132" t="s">
        <v>1306</v>
      </c>
      <c r="G779" s="133" t="s">
        <v>223</v>
      </c>
      <c r="H779" s="134">
        <v>252</v>
      </c>
      <c r="I779" s="135"/>
      <c r="J779" s="136">
        <f>ROUND(I779*H779,2)</f>
        <v>0</v>
      </c>
      <c r="K779" s="137"/>
      <c r="L779" s="31"/>
      <c r="M779" s="138" t="s">
        <v>1</v>
      </c>
      <c r="N779" s="139" t="s">
        <v>46</v>
      </c>
      <c r="P779" s="140">
        <f>O779*H779</f>
        <v>0</v>
      </c>
      <c r="Q779" s="140">
        <v>1.8000000000000001E-4</v>
      </c>
      <c r="R779" s="140">
        <f>Q779*H779</f>
        <v>4.5360000000000004E-2</v>
      </c>
      <c r="S779" s="140">
        <v>0</v>
      </c>
      <c r="T779" s="141">
        <f>S779*H779</f>
        <v>0</v>
      </c>
      <c r="AR779" s="142" t="s">
        <v>313</v>
      </c>
      <c r="AT779" s="142" t="s">
        <v>130</v>
      </c>
      <c r="AU779" s="142" t="s">
        <v>91</v>
      </c>
      <c r="AY779" s="16" t="s">
        <v>129</v>
      </c>
      <c r="BE779" s="143">
        <f>IF(N779="základní",J779,0)</f>
        <v>0</v>
      </c>
      <c r="BF779" s="143">
        <f>IF(N779="snížená",J779,0)</f>
        <v>0</v>
      </c>
      <c r="BG779" s="143">
        <f>IF(N779="zákl. přenesená",J779,0)</f>
        <v>0</v>
      </c>
      <c r="BH779" s="143">
        <f>IF(N779="sníž. přenesená",J779,0)</f>
        <v>0</v>
      </c>
      <c r="BI779" s="143">
        <f>IF(N779="nulová",J779,0)</f>
        <v>0</v>
      </c>
      <c r="BJ779" s="16" t="s">
        <v>89</v>
      </c>
      <c r="BK779" s="143">
        <f>ROUND(I779*H779,2)</f>
        <v>0</v>
      </c>
      <c r="BL779" s="16" t="s">
        <v>313</v>
      </c>
      <c r="BM779" s="142" t="s">
        <v>1307</v>
      </c>
    </row>
    <row r="780" spans="2:65" s="1" customFormat="1" ht="19.5">
      <c r="B780" s="31"/>
      <c r="D780" s="144" t="s">
        <v>136</v>
      </c>
      <c r="F780" s="145" t="s">
        <v>1308</v>
      </c>
      <c r="I780" s="146"/>
      <c r="L780" s="31"/>
      <c r="M780" s="147"/>
      <c r="T780" s="55"/>
      <c r="AT780" s="16" t="s">
        <v>136</v>
      </c>
      <c r="AU780" s="16" t="s">
        <v>91</v>
      </c>
    </row>
    <row r="781" spans="2:65" s="1" customFormat="1" ht="11.25">
      <c r="B781" s="31"/>
      <c r="D781" s="148" t="s">
        <v>137</v>
      </c>
      <c r="F781" s="149" t="s">
        <v>1309</v>
      </c>
      <c r="I781" s="146"/>
      <c r="L781" s="31"/>
      <c r="M781" s="147"/>
      <c r="T781" s="55"/>
      <c r="AT781" s="16" t="s">
        <v>137</v>
      </c>
      <c r="AU781" s="16" t="s">
        <v>91</v>
      </c>
    </row>
    <row r="782" spans="2:65" s="1" customFormat="1" ht="24.2" customHeight="1">
      <c r="B782" s="31"/>
      <c r="C782" s="130" t="s">
        <v>1310</v>
      </c>
      <c r="D782" s="130" t="s">
        <v>130</v>
      </c>
      <c r="E782" s="131" t="s">
        <v>1311</v>
      </c>
      <c r="F782" s="132" t="s">
        <v>1312</v>
      </c>
      <c r="G782" s="133" t="s">
        <v>1101</v>
      </c>
      <c r="H782" s="188"/>
      <c r="I782" s="135"/>
      <c r="J782" s="136">
        <f>ROUND(I782*H782,2)</f>
        <v>0</v>
      </c>
      <c r="K782" s="137"/>
      <c r="L782" s="31"/>
      <c r="M782" s="138" t="s">
        <v>1</v>
      </c>
      <c r="N782" s="139" t="s">
        <v>46</v>
      </c>
      <c r="P782" s="140">
        <f>O782*H782</f>
        <v>0</v>
      </c>
      <c r="Q782" s="140">
        <v>0</v>
      </c>
      <c r="R782" s="140">
        <f>Q782*H782</f>
        <v>0</v>
      </c>
      <c r="S782" s="140">
        <v>0</v>
      </c>
      <c r="T782" s="141">
        <f>S782*H782</f>
        <v>0</v>
      </c>
      <c r="AR782" s="142" t="s">
        <v>313</v>
      </c>
      <c r="AT782" s="142" t="s">
        <v>130</v>
      </c>
      <c r="AU782" s="142" t="s">
        <v>91</v>
      </c>
      <c r="AY782" s="16" t="s">
        <v>129</v>
      </c>
      <c r="BE782" s="143">
        <f>IF(N782="základní",J782,0)</f>
        <v>0</v>
      </c>
      <c r="BF782" s="143">
        <f>IF(N782="snížená",J782,0)</f>
        <v>0</v>
      </c>
      <c r="BG782" s="143">
        <f>IF(N782="zákl. přenesená",J782,0)</f>
        <v>0</v>
      </c>
      <c r="BH782" s="143">
        <f>IF(N782="sníž. přenesená",J782,0)</f>
        <v>0</v>
      </c>
      <c r="BI782" s="143">
        <f>IF(N782="nulová",J782,0)</f>
        <v>0</v>
      </c>
      <c r="BJ782" s="16" t="s">
        <v>89</v>
      </c>
      <c r="BK782" s="143">
        <f>ROUND(I782*H782,2)</f>
        <v>0</v>
      </c>
      <c r="BL782" s="16" t="s">
        <v>313</v>
      </c>
      <c r="BM782" s="142" t="s">
        <v>1313</v>
      </c>
    </row>
    <row r="783" spans="2:65" s="1" customFormat="1" ht="29.25">
      <c r="B783" s="31"/>
      <c r="D783" s="144" t="s">
        <v>136</v>
      </c>
      <c r="F783" s="145" t="s">
        <v>1314</v>
      </c>
      <c r="I783" s="146"/>
      <c r="L783" s="31"/>
      <c r="M783" s="147"/>
      <c r="T783" s="55"/>
      <c r="AT783" s="16" t="s">
        <v>136</v>
      </c>
      <c r="AU783" s="16" t="s">
        <v>91</v>
      </c>
    </row>
    <row r="784" spans="2:65" s="1" customFormat="1" ht="11.25">
      <c r="B784" s="31"/>
      <c r="D784" s="148" t="s">
        <v>137</v>
      </c>
      <c r="F784" s="149" t="s">
        <v>1315</v>
      </c>
      <c r="I784" s="146"/>
      <c r="L784" s="31"/>
      <c r="M784" s="147"/>
      <c r="T784" s="55"/>
      <c r="AT784" s="16" t="s">
        <v>137</v>
      </c>
      <c r="AU784" s="16" t="s">
        <v>91</v>
      </c>
    </row>
    <row r="785" spans="2:65" s="1" customFormat="1" ht="24.2" customHeight="1">
      <c r="B785" s="31"/>
      <c r="C785" s="130" t="s">
        <v>1316</v>
      </c>
      <c r="D785" s="130" t="s">
        <v>130</v>
      </c>
      <c r="E785" s="131" t="s">
        <v>1317</v>
      </c>
      <c r="F785" s="132" t="s">
        <v>1318</v>
      </c>
      <c r="G785" s="133" t="s">
        <v>145</v>
      </c>
      <c r="H785" s="134">
        <v>63</v>
      </c>
      <c r="I785" s="135"/>
      <c r="J785" s="136">
        <f>ROUND(I785*H785,2)</f>
        <v>0</v>
      </c>
      <c r="K785" s="137"/>
      <c r="L785" s="31"/>
      <c r="M785" s="138" t="s">
        <v>1</v>
      </c>
      <c r="N785" s="139" t="s">
        <v>46</v>
      </c>
      <c r="P785" s="140">
        <f>O785*H785</f>
        <v>0</v>
      </c>
      <c r="Q785" s="140">
        <v>0</v>
      </c>
      <c r="R785" s="140">
        <f>Q785*H785</f>
        <v>0</v>
      </c>
      <c r="S785" s="140">
        <v>0</v>
      </c>
      <c r="T785" s="141">
        <f>S785*H785</f>
        <v>0</v>
      </c>
      <c r="AR785" s="142" t="s">
        <v>313</v>
      </c>
      <c r="AT785" s="142" t="s">
        <v>130</v>
      </c>
      <c r="AU785" s="142" t="s">
        <v>91</v>
      </c>
      <c r="AY785" s="16" t="s">
        <v>129</v>
      </c>
      <c r="BE785" s="143">
        <f>IF(N785="základní",J785,0)</f>
        <v>0</v>
      </c>
      <c r="BF785" s="143">
        <f>IF(N785="snížená",J785,0)</f>
        <v>0</v>
      </c>
      <c r="BG785" s="143">
        <f>IF(N785="zákl. přenesená",J785,0)</f>
        <v>0</v>
      </c>
      <c r="BH785" s="143">
        <f>IF(N785="sníž. přenesená",J785,0)</f>
        <v>0</v>
      </c>
      <c r="BI785" s="143">
        <f>IF(N785="nulová",J785,0)</f>
        <v>0</v>
      </c>
      <c r="BJ785" s="16" t="s">
        <v>89</v>
      </c>
      <c r="BK785" s="143">
        <f>ROUND(I785*H785,2)</f>
        <v>0</v>
      </c>
      <c r="BL785" s="16" t="s">
        <v>313</v>
      </c>
      <c r="BM785" s="142" t="s">
        <v>1319</v>
      </c>
    </row>
    <row r="786" spans="2:65" s="1" customFormat="1" ht="29.25">
      <c r="B786" s="31"/>
      <c r="D786" s="144" t="s">
        <v>136</v>
      </c>
      <c r="F786" s="145" t="s">
        <v>1320</v>
      </c>
      <c r="I786" s="146"/>
      <c r="L786" s="31"/>
      <c r="M786" s="147"/>
      <c r="T786" s="55"/>
      <c r="AT786" s="16" t="s">
        <v>136</v>
      </c>
      <c r="AU786" s="16" t="s">
        <v>91</v>
      </c>
    </row>
    <row r="787" spans="2:65" s="12" customFormat="1" ht="11.25">
      <c r="B787" s="152"/>
      <c r="D787" s="144" t="s">
        <v>177</v>
      </c>
      <c r="E787" s="153" t="s">
        <v>1</v>
      </c>
      <c r="F787" s="154" t="s">
        <v>1321</v>
      </c>
      <c r="H787" s="155">
        <v>63</v>
      </c>
      <c r="I787" s="156"/>
      <c r="L787" s="152"/>
      <c r="M787" s="157"/>
      <c r="T787" s="158"/>
      <c r="AT787" s="153" t="s">
        <v>177</v>
      </c>
      <c r="AU787" s="153" t="s">
        <v>91</v>
      </c>
      <c r="AV787" s="12" t="s">
        <v>91</v>
      </c>
      <c r="AW787" s="12" t="s">
        <v>36</v>
      </c>
      <c r="AX787" s="12" t="s">
        <v>81</v>
      </c>
      <c r="AY787" s="153" t="s">
        <v>129</v>
      </c>
    </row>
    <row r="788" spans="2:65" s="13" customFormat="1" ht="11.25">
      <c r="B788" s="159"/>
      <c r="D788" s="144" t="s">
        <v>177</v>
      </c>
      <c r="E788" s="160" t="s">
        <v>1</v>
      </c>
      <c r="F788" s="161" t="s">
        <v>178</v>
      </c>
      <c r="H788" s="162">
        <v>63</v>
      </c>
      <c r="I788" s="163"/>
      <c r="L788" s="159"/>
      <c r="M788" s="164"/>
      <c r="T788" s="165"/>
      <c r="AT788" s="160" t="s">
        <v>177</v>
      </c>
      <c r="AU788" s="160" t="s">
        <v>91</v>
      </c>
      <c r="AV788" s="13" t="s">
        <v>153</v>
      </c>
      <c r="AW788" s="13" t="s">
        <v>36</v>
      </c>
      <c r="AX788" s="13" t="s">
        <v>81</v>
      </c>
      <c r="AY788" s="160" t="s">
        <v>129</v>
      </c>
    </row>
    <row r="789" spans="2:65" s="14" customFormat="1" ht="11.25">
      <c r="B789" s="169"/>
      <c r="D789" s="144" t="s">
        <v>177</v>
      </c>
      <c r="E789" s="170" t="s">
        <v>1</v>
      </c>
      <c r="F789" s="171" t="s">
        <v>248</v>
      </c>
      <c r="H789" s="172">
        <v>63</v>
      </c>
      <c r="I789" s="173"/>
      <c r="L789" s="169"/>
      <c r="M789" s="174"/>
      <c r="T789" s="175"/>
      <c r="AT789" s="170" t="s">
        <v>177</v>
      </c>
      <c r="AU789" s="170" t="s">
        <v>91</v>
      </c>
      <c r="AV789" s="14" t="s">
        <v>128</v>
      </c>
      <c r="AW789" s="14" t="s">
        <v>36</v>
      </c>
      <c r="AX789" s="14" t="s">
        <v>89</v>
      </c>
      <c r="AY789" s="170" t="s">
        <v>129</v>
      </c>
    </row>
    <row r="790" spans="2:65" s="1" customFormat="1" ht="33" customHeight="1">
      <c r="B790" s="31"/>
      <c r="C790" s="130" t="s">
        <v>1322</v>
      </c>
      <c r="D790" s="130" t="s">
        <v>130</v>
      </c>
      <c r="E790" s="131" t="s">
        <v>1323</v>
      </c>
      <c r="F790" s="132" t="s">
        <v>1324</v>
      </c>
      <c r="G790" s="133" t="s">
        <v>145</v>
      </c>
      <c r="H790" s="134">
        <v>40</v>
      </c>
      <c r="I790" s="135"/>
      <c r="J790" s="136">
        <f>ROUND(I790*H790,2)</f>
        <v>0</v>
      </c>
      <c r="K790" s="137"/>
      <c r="L790" s="31"/>
      <c r="M790" s="138" t="s">
        <v>1</v>
      </c>
      <c r="N790" s="139" t="s">
        <v>46</v>
      </c>
      <c r="P790" s="140">
        <f>O790*H790</f>
        <v>0</v>
      </c>
      <c r="Q790" s="140">
        <v>0</v>
      </c>
      <c r="R790" s="140">
        <f>Q790*H790</f>
        <v>0</v>
      </c>
      <c r="S790" s="140">
        <v>0</v>
      </c>
      <c r="T790" s="141">
        <f>S790*H790</f>
        <v>0</v>
      </c>
      <c r="AR790" s="142" t="s">
        <v>313</v>
      </c>
      <c r="AT790" s="142" t="s">
        <v>130</v>
      </c>
      <c r="AU790" s="142" t="s">
        <v>91</v>
      </c>
      <c r="AY790" s="16" t="s">
        <v>129</v>
      </c>
      <c r="BE790" s="143">
        <f>IF(N790="základní",J790,0)</f>
        <v>0</v>
      </c>
      <c r="BF790" s="143">
        <f>IF(N790="snížená",J790,0)</f>
        <v>0</v>
      </c>
      <c r="BG790" s="143">
        <f>IF(N790="zákl. přenesená",J790,0)</f>
        <v>0</v>
      </c>
      <c r="BH790" s="143">
        <f>IF(N790="sníž. přenesená",J790,0)</f>
        <v>0</v>
      </c>
      <c r="BI790" s="143">
        <f>IF(N790="nulová",J790,0)</f>
        <v>0</v>
      </c>
      <c r="BJ790" s="16" t="s">
        <v>89</v>
      </c>
      <c r="BK790" s="143">
        <f>ROUND(I790*H790,2)</f>
        <v>0</v>
      </c>
      <c r="BL790" s="16" t="s">
        <v>313</v>
      </c>
      <c r="BM790" s="142" t="s">
        <v>1325</v>
      </c>
    </row>
    <row r="791" spans="2:65" s="1" customFormat="1" ht="48.75">
      <c r="B791" s="31"/>
      <c r="D791" s="144" t="s">
        <v>136</v>
      </c>
      <c r="F791" s="145" t="s">
        <v>1326</v>
      </c>
      <c r="I791" s="146"/>
      <c r="L791" s="31"/>
      <c r="M791" s="147"/>
      <c r="T791" s="55"/>
      <c r="AT791" s="16" t="s">
        <v>136</v>
      </c>
      <c r="AU791" s="16" t="s">
        <v>91</v>
      </c>
    </row>
    <row r="792" spans="2:65" s="12" customFormat="1" ht="11.25">
      <c r="B792" s="152"/>
      <c r="D792" s="144" t="s">
        <v>177</v>
      </c>
      <c r="E792" s="153" t="s">
        <v>1</v>
      </c>
      <c r="F792" s="154" t="s">
        <v>455</v>
      </c>
      <c r="H792" s="155">
        <v>40</v>
      </c>
      <c r="I792" s="156"/>
      <c r="L792" s="152"/>
      <c r="M792" s="157"/>
      <c r="T792" s="158"/>
      <c r="AT792" s="153" t="s">
        <v>177</v>
      </c>
      <c r="AU792" s="153" t="s">
        <v>91</v>
      </c>
      <c r="AV792" s="12" t="s">
        <v>91</v>
      </c>
      <c r="AW792" s="12" t="s">
        <v>36</v>
      </c>
      <c r="AX792" s="12" t="s">
        <v>81</v>
      </c>
      <c r="AY792" s="153" t="s">
        <v>129</v>
      </c>
    </row>
    <row r="793" spans="2:65" s="13" customFormat="1" ht="11.25">
      <c r="B793" s="159"/>
      <c r="D793" s="144" t="s">
        <v>177</v>
      </c>
      <c r="E793" s="160" t="s">
        <v>1</v>
      </c>
      <c r="F793" s="161" t="s">
        <v>178</v>
      </c>
      <c r="H793" s="162">
        <v>40</v>
      </c>
      <c r="I793" s="163"/>
      <c r="L793" s="159"/>
      <c r="M793" s="164"/>
      <c r="T793" s="165"/>
      <c r="AT793" s="160" t="s">
        <v>177</v>
      </c>
      <c r="AU793" s="160" t="s">
        <v>91</v>
      </c>
      <c r="AV793" s="13" t="s">
        <v>153</v>
      </c>
      <c r="AW793" s="13" t="s">
        <v>36</v>
      </c>
      <c r="AX793" s="13" t="s">
        <v>81</v>
      </c>
      <c r="AY793" s="160" t="s">
        <v>129</v>
      </c>
    </row>
    <row r="794" spans="2:65" s="14" customFormat="1" ht="11.25">
      <c r="B794" s="169"/>
      <c r="D794" s="144" t="s">
        <v>177</v>
      </c>
      <c r="E794" s="170" t="s">
        <v>1</v>
      </c>
      <c r="F794" s="171" t="s">
        <v>248</v>
      </c>
      <c r="H794" s="172">
        <v>40</v>
      </c>
      <c r="I794" s="173"/>
      <c r="L794" s="169"/>
      <c r="M794" s="174"/>
      <c r="T794" s="175"/>
      <c r="AT794" s="170" t="s">
        <v>177</v>
      </c>
      <c r="AU794" s="170" t="s">
        <v>91</v>
      </c>
      <c r="AV794" s="14" t="s">
        <v>128</v>
      </c>
      <c r="AW794" s="14" t="s">
        <v>36</v>
      </c>
      <c r="AX794" s="14" t="s">
        <v>89</v>
      </c>
      <c r="AY794" s="170" t="s">
        <v>129</v>
      </c>
    </row>
    <row r="795" spans="2:65" s="1" customFormat="1" ht="16.5" customHeight="1">
      <c r="B795" s="31"/>
      <c r="C795" s="130" t="s">
        <v>1327</v>
      </c>
      <c r="D795" s="130" t="s">
        <v>130</v>
      </c>
      <c r="E795" s="131" t="s">
        <v>1328</v>
      </c>
      <c r="F795" s="132" t="s">
        <v>1329</v>
      </c>
      <c r="G795" s="133" t="s">
        <v>234</v>
      </c>
      <c r="H795" s="134">
        <v>5</v>
      </c>
      <c r="I795" s="135"/>
      <c r="J795" s="136">
        <f>ROUND(I795*H795,2)</f>
        <v>0</v>
      </c>
      <c r="K795" s="137"/>
      <c r="L795" s="31"/>
      <c r="M795" s="138" t="s">
        <v>1</v>
      </c>
      <c r="N795" s="139" t="s">
        <v>46</v>
      </c>
      <c r="P795" s="140">
        <f>O795*H795</f>
        <v>0</v>
      </c>
      <c r="Q795" s="140">
        <v>0</v>
      </c>
      <c r="R795" s="140">
        <f>Q795*H795</f>
        <v>0</v>
      </c>
      <c r="S795" s="140">
        <v>0</v>
      </c>
      <c r="T795" s="141">
        <f>S795*H795</f>
        <v>0</v>
      </c>
      <c r="AR795" s="142" t="s">
        <v>313</v>
      </c>
      <c r="AT795" s="142" t="s">
        <v>130</v>
      </c>
      <c r="AU795" s="142" t="s">
        <v>91</v>
      </c>
      <c r="AY795" s="16" t="s">
        <v>129</v>
      </c>
      <c r="BE795" s="143">
        <f>IF(N795="základní",J795,0)</f>
        <v>0</v>
      </c>
      <c r="BF795" s="143">
        <f>IF(N795="snížená",J795,0)</f>
        <v>0</v>
      </c>
      <c r="BG795" s="143">
        <f>IF(N795="zákl. přenesená",J795,0)</f>
        <v>0</v>
      </c>
      <c r="BH795" s="143">
        <f>IF(N795="sníž. přenesená",J795,0)</f>
        <v>0</v>
      </c>
      <c r="BI795" s="143">
        <f>IF(N795="nulová",J795,0)</f>
        <v>0</v>
      </c>
      <c r="BJ795" s="16" t="s">
        <v>89</v>
      </c>
      <c r="BK795" s="143">
        <f>ROUND(I795*H795,2)</f>
        <v>0</v>
      </c>
      <c r="BL795" s="16" t="s">
        <v>313</v>
      </c>
      <c r="BM795" s="142" t="s">
        <v>1330</v>
      </c>
    </row>
    <row r="796" spans="2:65" s="1" customFormat="1" ht="11.25">
      <c r="B796" s="31"/>
      <c r="D796" s="144" t="s">
        <v>136</v>
      </c>
      <c r="F796" s="145" t="s">
        <v>1329</v>
      </c>
      <c r="I796" s="146"/>
      <c r="L796" s="31"/>
      <c r="M796" s="147"/>
      <c r="T796" s="55"/>
      <c r="AT796" s="16" t="s">
        <v>136</v>
      </c>
      <c r="AU796" s="16" t="s">
        <v>91</v>
      </c>
    </row>
    <row r="797" spans="2:65" s="1" customFormat="1" ht="24.2" customHeight="1">
      <c r="B797" s="31"/>
      <c r="C797" s="130" t="s">
        <v>1331</v>
      </c>
      <c r="D797" s="130" t="s">
        <v>130</v>
      </c>
      <c r="E797" s="131" t="s">
        <v>1332</v>
      </c>
      <c r="F797" s="132" t="s">
        <v>1333</v>
      </c>
      <c r="G797" s="133" t="s">
        <v>234</v>
      </c>
      <c r="H797" s="134">
        <v>3</v>
      </c>
      <c r="I797" s="135"/>
      <c r="J797" s="136">
        <f>ROUND(I797*H797,2)</f>
        <v>0</v>
      </c>
      <c r="K797" s="137"/>
      <c r="L797" s="31"/>
      <c r="M797" s="138" t="s">
        <v>1</v>
      </c>
      <c r="N797" s="139" t="s">
        <v>46</v>
      </c>
      <c r="P797" s="140">
        <f>O797*H797</f>
        <v>0</v>
      </c>
      <c r="Q797" s="140">
        <v>0</v>
      </c>
      <c r="R797" s="140">
        <f>Q797*H797</f>
        <v>0</v>
      </c>
      <c r="S797" s="140">
        <v>0</v>
      </c>
      <c r="T797" s="141">
        <f>S797*H797</f>
        <v>0</v>
      </c>
      <c r="AR797" s="142" t="s">
        <v>313</v>
      </c>
      <c r="AT797" s="142" t="s">
        <v>130</v>
      </c>
      <c r="AU797" s="142" t="s">
        <v>91</v>
      </c>
      <c r="AY797" s="16" t="s">
        <v>129</v>
      </c>
      <c r="BE797" s="143">
        <f>IF(N797="základní",J797,0)</f>
        <v>0</v>
      </c>
      <c r="BF797" s="143">
        <f>IF(N797="snížená",J797,0)</f>
        <v>0</v>
      </c>
      <c r="BG797" s="143">
        <f>IF(N797="zákl. přenesená",J797,0)</f>
        <v>0</v>
      </c>
      <c r="BH797" s="143">
        <f>IF(N797="sníž. přenesená",J797,0)</f>
        <v>0</v>
      </c>
      <c r="BI797" s="143">
        <f>IF(N797="nulová",J797,0)</f>
        <v>0</v>
      </c>
      <c r="BJ797" s="16" t="s">
        <v>89</v>
      </c>
      <c r="BK797" s="143">
        <f>ROUND(I797*H797,2)</f>
        <v>0</v>
      </c>
      <c r="BL797" s="16" t="s">
        <v>313</v>
      </c>
      <c r="BM797" s="142" t="s">
        <v>1334</v>
      </c>
    </row>
    <row r="798" spans="2:65" s="1" customFormat="1" ht="19.5">
      <c r="B798" s="31"/>
      <c r="D798" s="144" t="s">
        <v>136</v>
      </c>
      <c r="F798" s="145" t="s">
        <v>1335</v>
      </c>
      <c r="I798" s="146"/>
      <c r="L798" s="31"/>
      <c r="M798" s="147"/>
      <c r="T798" s="55"/>
      <c r="AT798" s="16" t="s">
        <v>136</v>
      </c>
      <c r="AU798" s="16" t="s">
        <v>91</v>
      </c>
    </row>
    <row r="799" spans="2:65" s="1" customFormat="1" ht="16.5" customHeight="1">
      <c r="B799" s="31"/>
      <c r="C799" s="130" t="s">
        <v>1336</v>
      </c>
      <c r="D799" s="130" t="s">
        <v>130</v>
      </c>
      <c r="E799" s="131" t="s">
        <v>1337</v>
      </c>
      <c r="F799" s="132" t="s">
        <v>1338</v>
      </c>
      <c r="G799" s="133" t="s">
        <v>145</v>
      </c>
      <c r="H799" s="134">
        <v>1</v>
      </c>
      <c r="I799" s="135"/>
      <c r="J799" s="136">
        <f>ROUND(I799*H799,2)</f>
        <v>0</v>
      </c>
      <c r="K799" s="137"/>
      <c r="L799" s="31"/>
      <c r="M799" s="138" t="s">
        <v>1</v>
      </c>
      <c r="N799" s="139" t="s">
        <v>46</v>
      </c>
      <c r="P799" s="140">
        <f>O799*H799</f>
        <v>0</v>
      </c>
      <c r="Q799" s="140">
        <v>0</v>
      </c>
      <c r="R799" s="140">
        <f>Q799*H799</f>
        <v>0</v>
      </c>
      <c r="S799" s="140">
        <v>0</v>
      </c>
      <c r="T799" s="141">
        <f>S799*H799</f>
        <v>0</v>
      </c>
      <c r="AR799" s="142" t="s">
        <v>313</v>
      </c>
      <c r="AT799" s="142" t="s">
        <v>130</v>
      </c>
      <c r="AU799" s="142" t="s">
        <v>91</v>
      </c>
      <c r="AY799" s="16" t="s">
        <v>129</v>
      </c>
      <c r="BE799" s="143">
        <f>IF(N799="základní",J799,0)</f>
        <v>0</v>
      </c>
      <c r="BF799" s="143">
        <f>IF(N799="snížená",J799,0)</f>
        <v>0</v>
      </c>
      <c r="BG799" s="143">
        <f>IF(N799="zákl. přenesená",J799,0)</f>
        <v>0</v>
      </c>
      <c r="BH799" s="143">
        <f>IF(N799="sníž. přenesená",J799,0)</f>
        <v>0</v>
      </c>
      <c r="BI799" s="143">
        <f>IF(N799="nulová",J799,0)</f>
        <v>0</v>
      </c>
      <c r="BJ799" s="16" t="s">
        <v>89</v>
      </c>
      <c r="BK799" s="143">
        <f>ROUND(I799*H799,2)</f>
        <v>0</v>
      </c>
      <c r="BL799" s="16" t="s">
        <v>313</v>
      </c>
      <c r="BM799" s="142" t="s">
        <v>1339</v>
      </c>
    </row>
    <row r="800" spans="2:65" s="1" customFormat="1" ht="11.25">
      <c r="B800" s="31"/>
      <c r="D800" s="144" t="s">
        <v>136</v>
      </c>
      <c r="F800" s="145" t="s">
        <v>1338</v>
      </c>
      <c r="I800" s="146"/>
      <c r="L800" s="31"/>
      <c r="M800" s="147"/>
      <c r="T800" s="55"/>
      <c r="AT800" s="16" t="s">
        <v>136</v>
      </c>
      <c r="AU800" s="16" t="s">
        <v>91</v>
      </c>
    </row>
    <row r="801" spans="2:65" s="11" customFormat="1" ht="22.9" customHeight="1">
      <c r="B801" s="120"/>
      <c r="D801" s="121" t="s">
        <v>80</v>
      </c>
      <c r="E801" s="150" t="s">
        <v>1340</v>
      </c>
      <c r="F801" s="150" t="s">
        <v>1341</v>
      </c>
      <c r="I801" s="123"/>
      <c r="J801" s="151">
        <f>BK801</f>
        <v>0</v>
      </c>
      <c r="L801" s="120"/>
      <c r="M801" s="125"/>
      <c r="P801" s="126">
        <f>SUM(P802:P944)</f>
        <v>0</v>
      </c>
      <c r="R801" s="126">
        <f>SUM(R802:R944)</f>
        <v>1.8246410000000002</v>
      </c>
      <c r="T801" s="127">
        <f>SUM(T802:T944)</f>
        <v>4.07484</v>
      </c>
      <c r="AR801" s="121" t="s">
        <v>91</v>
      </c>
      <c r="AT801" s="128" t="s">
        <v>80</v>
      </c>
      <c r="AU801" s="128" t="s">
        <v>89</v>
      </c>
      <c r="AY801" s="121" t="s">
        <v>129</v>
      </c>
      <c r="BK801" s="129">
        <f>SUM(BK802:BK944)</f>
        <v>0</v>
      </c>
    </row>
    <row r="802" spans="2:65" s="1" customFormat="1" ht="16.5" customHeight="1">
      <c r="B802" s="31"/>
      <c r="C802" s="130" t="s">
        <v>1342</v>
      </c>
      <c r="D802" s="130" t="s">
        <v>130</v>
      </c>
      <c r="E802" s="131" t="s">
        <v>1343</v>
      </c>
      <c r="F802" s="132" t="s">
        <v>1344</v>
      </c>
      <c r="G802" s="133" t="s">
        <v>223</v>
      </c>
      <c r="H802" s="134">
        <v>685</v>
      </c>
      <c r="I802" s="135"/>
      <c r="J802" s="136">
        <f>ROUND(I802*H802,2)</f>
        <v>0</v>
      </c>
      <c r="K802" s="137"/>
      <c r="L802" s="31"/>
      <c r="M802" s="138" t="s">
        <v>1</v>
      </c>
      <c r="N802" s="139" t="s">
        <v>46</v>
      </c>
      <c r="P802" s="140">
        <f>O802*H802</f>
        <v>0</v>
      </c>
      <c r="Q802" s="140">
        <v>0</v>
      </c>
      <c r="R802" s="140">
        <f>Q802*H802</f>
        <v>0</v>
      </c>
      <c r="S802" s="140">
        <v>5.94E-3</v>
      </c>
      <c r="T802" s="141">
        <f>S802*H802</f>
        <v>4.0689000000000002</v>
      </c>
      <c r="AR802" s="142" t="s">
        <v>313</v>
      </c>
      <c r="AT802" s="142" t="s">
        <v>130</v>
      </c>
      <c r="AU802" s="142" t="s">
        <v>91</v>
      </c>
      <c r="AY802" s="16" t="s">
        <v>129</v>
      </c>
      <c r="BE802" s="143">
        <f>IF(N802="základní",J802,0)</f>
        <v>0</v>
      </c>
      <c r="BF802" s="143">
        <f>IF(N802="snížená",J802,0)</f>
        <v>0</v>
      </c>
      <c r="BG802" s="143">
        <f>IF(N802="zákl. přenesená",J802,0)</f>
        <v>0</v>
      </c>
      <c r="BH802" s="143">
        <f>IF(N802="sníž. přenesená",J802,0)</f>
        <v>0</v>
      </c>
      <c r="BI802" s="143">
        <f>IF(N802="nulová",J802,0)</f>
        <v>0</v>
      </c>
      <c r="BJ802" s="16" t="s">
        <v>89</v>
      </c>
      <c r="BK802" s="143">
        <f>ROUND(I802*H802,2)</f>
        <v>0</v>
      </c>
      <c r="BL802" s="16" t="s">
        <v>313</v>
      </c>
      <c r="BM802" s="142" t="s">
        <v>1345</v>
      </c>
    </row>
    <row r="803" spans="2:65" s="1" customFormat="1" ht="11.25">
      <c r="B803" s="31"/>
      <c r="D803" s="144" t="s">
        <v>136</v>
      </c>
      <c r="F803" s="145" t="s">
        <v>1344</v>
      </c>
      <c r="I803" s="146"/>
      <c r="L803" s="31"/>
      <c r="M803" s="147"/>
      <c r="T803" s="55"/>
      <c r="AT803" s="16" t="s">
        <v>136</v>
      </c>
      <c r="AU803" s="16" t="s">
        <v>91</v>
      </c>
    </row>
    <row r="804" spans="2:65" s="1" customFormat="1" ht="11.25">
      <c r="B804" s="31"/>
      <c r="D804" s="148" t="s">
        <v>137</v>
      </c>
      <c r="F804" s="149" t="s">
        <v>1346</v>
      </c>
      <c r="I804" s="146"/>
      <c r="L804" s="31"/>
      <c r="M804" s="147"/>
      <c r="T804" s="55"/>
      <c r="AT804" s="16" t="s">
        <v>137</v>
      </c>
      <c r="AU804" s="16" t="s">
        <v>91</v>
      </c>
    </row>
    <row r="805" spans="2:65" s="12" customFormat="1" ht="11.25">
      <c r="B805" s="152"/>
      <c r="D805" s="144" t="s">
        <v>177</v>
      </c>
      <c r="E805" s="153" t="s">
        <v>1</v>
      </c>
      <c r="F805" s="154" t="s">
        <v>1347</v>
      </c>
      <c r="H805" s="155">
        <v>685</v>
      </c>
      <c r="I805" s="156"/>
      <c r="L805" s="152"/>
      <c r="M805" s="157"/>
      <c r="T805" s="158"/>
      <c r="AT805" s="153" t="s">
        <v>177</v>
      </c>
      <c r="AU805" s="153" t="s">
        <v>91</v>
      </c>
      <c r="AV805" s="12" t="s">
        <v>91</v>
      </c>
      <c r="AW805" s="12" t="s">
        <v>36</v>
      </c>
      <c r="AX805" s="12" t="s">
        <v>81</v>
      </c>
      <c r="AY805" s="153" t="s">
        <v>129</v>
      </c>
    </row>
    <row r="806" spans="2:65" s="13" customFormat="1" ht="11.25">
      <c r="B806" s="159"/>
      <c r="D806" s="144" t="s">
        <v>177</v>
      </c>
      <c r="E806" s="160" t="s">
        <v>1</v>
      </c>
      <c r="F806" s="161" t="s">
        <v>178</v>
      </c>
      <c r="H806" s="162">
        <v>685</v>
      </c>
      <c r="I806" s="163"/>
      <c r="L806" s="159"/>
      <c r="M806" s="164"/>
      <c r="T806" s="165"/>
      <c r="AT806" s="160" t="s">
        <v>177</v>
      </c>
      <c r="AU806" s="160" t="s">
        <v>91</v>
      </c>
      <c r="AV806" s="13" t="s">
        <v>153</v>
      </c>
      <c r="AW806" s="13" t="s">
        <v>36</v>
      </c>
      <c r="AX806" s="13" t="s">
        <v>89</v>
      </c>
      <c r="AY806" s="160" t="s">
        <v>129</v>
      </c>
    </row>
    <row r="807" spans="2:65" s="1" customFormat="1" ht="21.75" customHeight="1">
      <c r="B807" s="31"/>
      <c r="C807" s="130" t="s">
        <v>1348</v>
      </c>
      <c r="D807" s="130" t="s">
        <v>130</v>
      </c>
      <c r="E807" s="131" t="s">
        <v>1349</v>
      </c>
      <c r="F807" s="132" t="s">
        <v>1350</v>
      </c>
      <c r="G807" s="133" t="s">
        <v>685</v>
      </c>
      <c r="H807" s="134">
        <v>112.4</v>
      </c>
      <c r="I807" s="135"/>
      <c r="J807" s="136">
        <f>ROUND(I807*H807,2)</f>
        <v>0</v>
      </c>
      <c r="K807" s="137"/>
      <c r="L807" s="31"/>
      <c r="M807" s="138" t="s">
        <v>1</v>
      </c>
      <c r="N807" s="139" t="s">
        <v>46</v>
      </c>
      <c r="P807" s="140">
        <f>O807*H807</f>
        <v>0</v>
      </c>
      <c r="Q807" s="140">
        <v>1.47E-3</v>
      </c>
      <c r="R807" s="140">
        <f>Q807*H807</f>
        <v>0.16522800000000001</v>
      </c>
      <c r="S807" s="140">
        <v>0</v>
      </c>
      <c r="T807" s="141">
        <f>S807*H807</f>
        <v>0</v>
      </c>
      <c r="AR807" s="142" t="s">
        <v>313</v>
      </c>
      <c r="AT807" s="142" t="s">
        <v>130</v>
      </c>
      <c r="AU807" s="142" t="s">
        <v>91</v>
      </c>
      <c r="AY807" s="16" t="s">
        <v>129</v>
      </c>
      <c r="BE807" s="143">
        <f>IF(N807="základní",J807,0)</f>
        <v>0</v>
      </c>
      <c r="BF807" s="143">
        <f>IF(N807="snížená",J807,0)</f>
        <v>0</v>
      </c>
      <c r="BG807" s="143">
        <f>IF(N807="zákl. přenesená",J807,0)</f>
        <v>0</v>
      </c>
      <c r="BH807" s="143">
        <f>IF(N807="sníž. přenesená",J807,0)</f>
        <v>0</v>
      </c>
      <c r="BI807" s="143">
        <f>IF(N807="nulová",J807,0)</f>
        <v>0</v>
      </c>
      <c r="BJ807" s="16" t="s">
        <v>89</v>
      </c>
      <c r="BK807" s="143">
        <f>ROUND(I807*H807,2)</f>
        <v>0</v>
      </c>
      <c r="BL807" s="16" t="s">
        <v>313</v>
      </c>
      <c r="BM807" s="142" t="s">
        <v>1351</v>
      </c>
    </row>
    <row r="808" spans="2:65" s="1" customFormat="1" ht="11.25">
      <c r="B808" s="31"/>
      <c r="D808" s="144" t="s">
        <v>136</v>
      </c>
      <c r="F808" s="145" t="s">
        <v>1352</v>
      </c>
      <c r="I808" s="146"/>
      <c r="L808" s="31"/>
      <c r="M808" s="147"/>
      <c r="T808" s="55"/>
      <c r="AT808" s="16" t="s">
        <v>136</v>
      </c>
      <c r="AU808" s="16" t="s">
        <v>91</v>
      </c>
    </row>
    <row r="809" spans="2:65" s="12" customFormat="1" ht="11.25">
      <c r="B809" s="152"/>
      <c r="D809" s="144" t="s">
        <v>177</v>
      </c>
      <c r="E809" s="153" t="s">
        <v>1</v>
      </c>
      <c r="F809" s="154" t="s">
        <v>1353</v>
      </c>
      <c r="H809" s="155">
        <v>2.2000000000000002</v>
      </c>
      <c r="I809" s="156"/>
      <c r="L809" s="152"/>
      <c r="M809" s="157"/>
      <c r="T809" s="158"/>
      <c r="AT809" s="153" t="s">
        <v>177</v>
      </c>
      <c r="AU809" s="153" t="s">
        <v>91</v>
      </c>
      <c r="AV809" s="12" t="s">
        <v>91</v>
      </c>
      <c r="AW809" s="12" t="s">
        <v>36</v>
      </c>
      <c r="AX809" s="12" t="s">
        <v>81</v>
      </c>
      <c r="AY809" s="153" t="s">
        <v>129</v>
      </c>
    </row>
    <row r="810" spans="2:65" s="13" customFormat="1" ht="11.25">
      <c r="B810" s="159"/>
      <c r="D810" s="144" t="s">
        <v>177</v>
      </c>
      <c r="E810" s="160" t="s">
        <v>1</v>
      </c>
      <c r="F810" s="161" t="s">
        <v>1354</v>
      </c>
      <c r="H810" s="162">
        <v>2.2000000000000002</v>
      </c>
      <c r="I810" s="163"/>
      <c r="L810" s="159"/>
      <c r="M810" s="164"/>
      <c r="T810" s="165"/>
      <c r="AT810" s="160" t="s">
        <v>177</v>
      </c>
      <c r="AU810" s="160" t="s">
        <v>91</v>
      </c>
      <c r="AV810" s="13" t="s">
        <v>153</v>
      </c>
      <c r="AW810" s="13" t="s">
        <v>36</v>
      </c>
      <c r="AX810" s="13" t="s">
        <v>81</v>
      </c>
      <c r="AY810" s="160" t="s">
        <v>129</v>
      </c>
    </row>
    <row r="811" spans="2:65" s="12" customFormat="1" ht="11.25">
      <c r="B811" s="152"/>
      <c r="D811" s="144" t="s">
        <v>177</v>
      </c>
      <c r="E811" s="153" t="s">
        <v>1</v>
      </c>
      <c r="F811" s="154" t="s">
        <v>1355</v>
      </c>
      <c r="H811" s="155">
        <v>29.4</v>
      </c>
      <c r="I811" s="156"/>
      <c r="L811" s="152"/>
      <c r="M811" s="157"/>
      <c r="T811" s="158"/>
      <c r="AT811" s="153" t="s">
        <v>177</v>
      </c>
      <c r="AU811" s="153" t="s">
        <v>91</v>
      </c>
      <c r="AV811" s="12" t="s">
        <v>91</v>
      </c>
      <c r="AW811" s="12" t="s">
        <v>36</v>
      </c>
      <c r="AX811" s="12" t="s">
        <v>81</v>
      </c>
      <c r="AY811" s="153" t="s">
        <v>129</v>
      </c>
    </row>
    <row r="812" spans="2:65" s="13" customFormat="1" ht="11.25">
      <c r="B812" s="159"/>
      <c r="D812" s="144" t="s">
        <v>177</v>
      </c>
      <c r="E812" s="160" t="s">
        <v>1</v>
      </c>
      <c r="F812" s="161" t="s">
        <v>1356</v>
      </c>
      <c r="H812" s="162">
        <v>29.4</v>
      </c>
      <c r="I812" s="163"/>
      <c r="L812" s="159"/>
      <c r="M812" s="164"/>
      <c r="T812" s="165"/>
      <c r="AT812" s="160" t="s">
        <v>177</v>
      </c>
      <c r="AU812" s="160" t="s">
        <v>91</v>
      </c>
      <c r="AV812" s="13" t="s">
        <v>153</v>
      </c>
      <c r="AW812" s="13" t="s">
        <v>36</v>
      </c>
      <c r="AX812" s="13" t="s">
        <v>81</v>
      </c>
      <c r="AY812" s="160" t="s">
        <v>129</v>
      </c>
    </row>
    <row r="813" spans="2:65" s="12" customFormat="1" ht="11.25">
      <c r="B813" s="152"/>
      <c r="D813" s="144" t="s">
        <v>177</v>
      </c>
      <c r="E813" s="153" t="s">
        <v>1</v>
      </c>
      <c r="F813" s="154" t="s">
        <v>322</v>
      </c>
      <c r="H813" s="155">
        <v>30</v>
      </c>
      <c r="I813" s="156"/>
      <c r="L813" s="152"/>
      <c r="M813" s="157"/>
      <c r="T813" s="158"/>
      <c r="AT813" s="153" t="s">
        <v>177</v>
      </c>
      <c r="AU813" s="153" t="s">
        <v>91</v>
      </c>
      <c r="AV813" s="12" t="s">
        <v>91</v>
      </c>
      <c r="AW813" s="12" t="s">
        <v>36</v>
      </c>
      <c r="AX813" s="12" t="s">
        <v>81</v>
      </c>
      <c r="AY813" s="153" t="s">
        <v>129</v>
      </c>
    </row>
    <row r="814" spans="2:65" s="13" customFormat="1" ht="11.25">
      <c r="B814" s="159"/>
      <c r="D814" s="144" t="s">
        <v>177</v>
      </c>
      <c r="E814" s="160" t="s">
        <v>1</v>
      </c>
      <c r="F814" s="161" t="s">
        <v>1357</v>
      </c>
      <c r="H814" s="162">
        <v>30</v>
      </c>
      <c r="I814" s="163"/>
      <c r="L814" s="159"/>
      <c r="M814" s="164"/>
      <c r="T814" s="165"/>
      <c r="AT814" s="160" t="s">
        <v>177</v>
      </c>
      <c r="AU814" s="160" t="s">
        <v>91</v>
      </c>
      <c r="AV814" s="13" t="s">
        <v>153</v>
      </c>
      <c r="AW814" s="13" t="s">
        <v>36</v>
      </c>
      <c r="AX814" s="13" t="s">
        <v>81</v>
      </c>
      <c r="AY814" s="160" t="s">
        <v>129</v>
      </c>
    </row>
    <row r="815" spans="2:65" s="12" customFormat="1" ht="11.25">
      <c r="B815" s="152"/>
      <c r="D815" s="144" t="s">
        <v>177</v>
      </c>
      <c r="E815" s="153" t="s">
        <v>1</v>
      </c>
      <c r="F815" s="154" t="s">
        <v>319</v>
      </c>
      <c r="H815" s="155">
        <v>24</v>
      </c>
      <c r="I815" s="156"/>
      <c r="L815" s="152"/>
      <c r="M815" s="157"/>
      <c r="T815" s="158"/>
      <c r="AT815" s="153" t="s">
        <v>177</v>
      </c>
      <c r="AU815" s="153" t="s">
        <v>91</v>
      </c>
      <c r="AV815" s="12" t="s">
        <v>91</v>
      </c>
      <c r="AW815" s="12" t="s">
        <v>36</v>
      </c>
      <c r="AX815" s="12" t="s">
        <v>81</v>
      </c>
      <c r="AY815" s="153" t="s">
        <v>129</v>
      </c>
    </row>
    <row r="816" spans="2:65" s="13" customFormat="1" ht="11.25">
      <c r="B816" s="159"/>
      <c r="D816" s="144" t="s">
        <v>177</v>
      </c>
      <c r="E816" s="160" t="s">
        <v>1</v>
      </c>
      <c r="F816" s="161" t="s">
        <v>1358</v>
      </c>
      <c r="H816" s="162">
        <v>24</v>
      </c>
      <c r="I816" s="163"/>
      <c r="L816" s="159"/>
      <c r="M816" s="164"/>
      <c r="T816" s="165"/>
      <c r="AT816" s="160" t="s">
        <v>177</v>
      </c>
      <c r="AU816" s="160" t="s">
        <v>91</v>
      </c>
      <c r="AV816" s="13" t="s">
        <v>153</v>
      </c>
      <c r="AW816" s="13" t="s">
        <v>36</v>
      </c>
      <c r="AX816" s="13" t="s">
        <v>81</v>
      </c>
      <c r="AY816" s="160" t="s">
        <v>129</v>
      </c>
    </row>
    <row r="817" spans="2:65" s="12" customFormat="1" ht="11.25">
      <c r="B817" s="152"/>
      <c r="D817" s="144" t="s">
        <v>177</v>
      </c>
      <c r="E817" s="153" t="s">
        <v>1</v>
      </c>
      <c r="F817" s="154" t="s">
        <v>1359</v>
      </c>
      <c r="H817" s="155">
        <v>13.3</v>
      </c>
      <c r="I817" s="156"/>
      <c r="L817" s="152"/>
      <c r="M817" s="157"/>
      <c r="T817" s="158"/>
      <c r="AT817" s="153" t="s">
        <v>177</v>
      </c>
      <c r="AU817" s="153" t="s">
        <v>91</v>
      </c>
      <c r="AV817" s="12" t="s">
        <v>91</v>
      </c>
      <c r="AW817" s="12" t="s">
        <v>36</v>
      </c>
      <c r="AX817" s="12" t="s">
        <v>81</v>
      </c>
      <c r="AY817" s="153" t="s">
        <v>129</v>
      </c>
    </row>
    <row r="818" spans="2:65" s="13" customFormat="1" ht="11.25">
      <c r="B818" s="159"/>
      <c r="D818" s="144" t="s">
        <v>177</v>
      </c>
      <c r="E818" s="160" t="s">
        <v>1</v>
      </c>
      <c r="F818" s="161" t="s">
        <v>1360</v>
      </c>
      <c r="H818" s="162">
        <v>13.3</v>
      </c>
      <c r="I818" s="163"/>
      <c r="L818" s="159"/>
      <c r="M818" s="164"/>
      <c r="T818" s="165"/>
      <c r="AT818" s="160" t="s">
        <v>177</v>
      </c>
      <c r="AU818" s="160" t="s">
        <v>91</v>
      </c>
      <c r="AV818" s="13" t="s">
        <v>153</v>
      </c>
      <c r="AW818" s="13" t="s">
        <v>36</v>
      </c>
      <c r="AX818" s="13" t="s">
        <v>81</v>
      </c>
      <c r="AY818" s="160" t="s">
        <v>129</v>
      </c>
    </row>
    <row r="819" spans="2:65" s="12" customFormat="1" ht="11.25">
      <c r="B819" s="152"/>
      <c r="D819" s="144" t="s">
        <v>177</v>
      </c>
      <c r="E819" s="153" t="s">
        <v>1</v>
      </c>
      <c r="F819" s="154" t="s">
        <v>1361</v>
      </c>
      <c r="H819" s="155">
        <v>2.2999999999999998</v>
      </c>
      <c r="I819" s="156"/>
      <c r="L819" s="152"/>
      <c r="M819" s="157"/>
      <c r="T819" s="158"/>
      <c r="AT819" s="153" t="s">
        <v>177</v>
      </c>
      <c r="AU819" s="153" t="s">
        <v>91</v>
      </c>
      <c r="AV819" s="12" t="s">
        <v>91</v>
      </c>
      <c r="AW819" s="12" t="s">
        <v>36</v>
      </c>
      <c r="AX819" s="12" t="s">
        <v>81</v>
      </c>
      <c r="AY819" s="153" t="s">
        <v>129</v>
      </c>
    </row>
    <row r="820" spans="2:65" s="13" customFormat="1" ht="11.25">
      <c r="B820" s="159"/>
      <c r="D820" s="144" t="s">
        <v>177</v>
      </c>
      <c r="E820" s="160" t="s">
        <v>1</v>
      </c>
      <c r="F820" s="161" t="s">
        <v>1362</v>
      </c>
      <c r="H820" s="162">
        <v>2.2999999999999998</v>
      </c>
      <c r="I820" s="163"/>
      <c r="L820" s="159"/>
      <c r="M820" s="164"/>
      <c r="T820" s="165"/>
      <c r="AT820" s="160" t="s">
        <v>177</v>
      </c>
      <c r="AU820" s="160" t="s">
        <v>91</v>
      </c>
      <c r="AV820" s="13" t="s">
        <v>153</v>
      </c>
      <c r="AW820" s="13" t="s">
        <v>36</v>
      </c>
      <c r="AX820" s="13" t="s">
        <v>81</v>
      </c>
      <c r="AY820" s="160" t="s">
        <v>129</v>
      </c>
    </row>
    <row r="821" spans="2:65" s="12" customFormat="1" ht="11.25">
      <c r="B821" s="152"/>
      <c r="D821" s="144" t="s">
        <v>177</v>
      </c>
      <c r="E821" s="153" t="s">
        <v>1</v>
      </c>
      <c r="F821" s="154" t="s">
        <v>1363</v>
      </c>
      <c r="H821" s="155">
        <v>5.6</v>
      </c>
      <c r="I821" s="156"/>
      <c r="L821" s="152"/>
      <c r="M821" s="157"/>
      <c r="T821" s="158"/>
      <c r="AT821" s="153" t="s">
        <v>177</v>
      </c>
      <c r="AU821" s="153" t="s">
        <v>91</v>
      </c>
      <c r="AV821" s="12" t="s">
        <v>91</v>
      </c>
      <c r="AW821" s="12" t="s">
        <v>36</v>
      </c>
      <c r="AX821" s="12" t="s">
        <v>81</v>
      </c>
      <c r="AY821" s="153" t="s">
        <v>129</v>
      </c>
    </row>
    <row r="822" spans="2:65" s="13" customFormat="1" ht="11.25">
      <c r="B822" s="159"/>
      <c r="D822" s="144" t="s">
        <v>177</v>
      </c>
      <c r="E822" s="160" t="s">
        <v>1</v>
      </c>
      <c r="F822" s="161" t="s">
        <v>1364</v>
      </c>
      <c r="H822" s="162">
        <v>5.6</v>
      </c>
      <c r="I822" s="163"/>
      <c r="L822" s="159"/>
      <c r="M822" s="164"/>
      <c r="T822" s="165"/>
      <c r="AT822" s="160" t="s">
        <v>177</v>
      </c>
      <c r="AU822" s="160" t="s">
        <v>91</v>
      </c>
      <c r="AV822" s="13" t="s">
        <v>153</v>
      </c>
      <c r="AW822" s="13" t="s">
        <v>36</v>
      </c>
      <c r="AX822" s="13" t="s">
        <v>81</v>
      </c>
      <c r="AY822" s="160" t="s">
        <v>129</v>
      </c>
    </row>
    <row r="823" spans="2:65" s="12" customFormat="1" ht="11.25">
      <c r="B823" s="152"/>
      <c r="D823" s="144" t="s">
        <v>177</v>
      </c>
      <c r="E823" s="153" t="s">
        <v>1</v>
      </c>
      <c r="F823" s="154" t="s">
        <v>1363</v>
      </c>
      <c r="H823" s="155">
        <v>5.6</v>
      </c>
      <c r="I823" s="156"/>
      <c r="L823" s="152"/>
      <c r="M823" s="157"/>
      <c r="T823" s="158"/>
      <c r="AT823" s="153" t="s">
        <v>177</v>
      </c>
      <c r="AU823" s="153" t="s">
        <v>91</v>
      </c>
      <c r="AV823" s="12" t="s">
        <v>91</v>
      </c>
      <c r="AW823" s="12" t="s">
        <v>36</v>
      </c>
      <c r="AX823" s="12" t="s">
        <v>81</v>
      </c>
      <c r="AY823" s="153" t="s">
        <v>129</v>
      </c>
    </row>
    <row r="824" spans="2:65" s="13" customFormat="1" ht="11.25">
      <c r="B824" s="159"/>
      <c r="D824" s="144" t="s">
        <v>177</v>
      </c>
      <c r="E824" s="160" t="s">
        <v>1</v>
      </c>
      <c r="F824" s="161" t="s">
        <v>1365</v>
      </c>
      <c r="H824" s="162">
        <v>5.6</v>
      </c>
      <c r="I824" s="163"/>
      <c r="L824" s="159"/>
      <c r="M824" s="164"/>
      <c r="T824" s="165"/>
      <c r="AT824" s="160" t="s">
        <v>177</v>
      </c>
      <c r="AU824" s="160" t="s">
        <v>91</v>
      </c>
      <c r="AV824" s="13" t="s">
        <v>153</v>
      </c>
      <c r="AW824" s="13" t="s">
        <v>36</v>
      </c>
      <c r="AX824" s="13" t="s">
        <v>81</v>
      </c>
      <c r="AY824" s="160" t="s">
        <v>129</v>
      </c>
    </row>
    <row r="825" spans="2:65" s="14" customFormat="1" ht="11.25">
      <c r="B825" s="169"/>
      <c r="D825" s="144" t="s">
        <v>177</v>
      </c>
      <c r="E825" s="170" t="s">
        <v>1</v>
      </c>
      <c r="F825" s="171" t="s">
        <v>248</v>
      </c>
      <c r="H825" s="172">
        <v>112.39999999999998</v>
      </c>
      <c r="I825" s="173"/>
      <c r="L825" s="169"/>
      <c r="M825" s="174"/>
      <c r="T825" s="175"/>
      <c r="AT825" s="170" t="s">
        <v>177</v>
      </c>
      <c r="AU825" s="170" t="s">
        <v>91</v>
      </c>
      <c r="AV825" s="14" t="s">
        <v>128</v>
      </c>
      <c r="AW825" s="14" t="s">
        <v>36</v>
      </c>
      <c r="AX825" s="14" t="s">
        <v>89</v>
      </c>
      <c r="AY825" s="170" t="s">
        <v>129</v>
      </c>
    </row>
    <row r="826" spans="2:65" s="1" customFormat="1" ht="21.75" customHeight="1">
      <c r="B826" s="31"/>
      <c r="C826" s="130" t="s">
        <v>1366</v>
      </c>
      <c r="D826" s="130" t="s">
        <v>130</v>
      </c>
      <c r="E826" s="131" t="s">
        <v>1367</v>
      </c>
      <c r="F826" s="132" t="s">
        <v>1368</v>
      </c>
      <c r="G826" s="133" t="s">
        <v>685</v>
      </c>
      <c r="H826" s="134">
        <v>30.5</v>
      </c>
      <c r="I826" s="135"/>
      <c r="J826" s="136">
        <f>ROUND(I826*H826,2)</f>
        <v>0</v>
      </c>
      <c r="K826" s="137"/>
      <c r="L826" s="31"/>
      <c r="M826" s="138" t="s">
        <v>1</v>
      </c>
      <c r="N826" s="139" t="s">
        <v>46</v>
      </c>
      <c r="P826" s="140">
        <f>O826*H826</f>
        <v>0</v>
      </c>
      <c r="Q826" s="140">
        <v>1.9400000000000001E-3</v>
      </c>
      <c r="R826" s="140">
        <f>Q826*H826</f>
        <v>5.917E-2</v>
      </c>
      <c r="S826" s="140">
        <v>0</v>
      </c>
      <c r="T826" s="141">
        <f>S826*H826</f>
        <v>0</v>
      </c>
      <c r="AR826" s="142" t="s">
        <v>313</v>
      </c>
      <c r="AT826" s="142" t="s">
        <v>130</v>
      </c>
      <c r="AU826" s="142" t="s">
        <v>91</v>
      </c>
      <c r="AY826" s="16" t="s">
        <v>129</v>
      </c>
      <c r="BE826" s="143">
        <f>IF(N826="základní",J826,0)</f>
        <v>0</v>
      </c>
      <c r="BF826" s="143">
        <f>IF(N826="snížená",J826,0)</f>
        <v>0</v>
      </c>
      <c r="BG826" s="143">
        <f>IF(N826="zákl. přenesená",J826,0)</f>
        <v>0</v>
      </c>
      <c r="BH826" s="143">
        <f>IF(N826="sníž. přenesená",J826,0)</f>
        <v>0</v>
      </c>
      <c r="BI826" s="143">
        <f>IF(N826="nulová",J826,0)</f>
        <v>0</v>
      </c>
      <c r="BJ826" s="16" t="s">
        <v>89</v>
      </c>
      <c r="BK826" s="143">
        <f>ROUND(I826*H826,2)</f>
        <v>0</v>
      </c>
      <c r="BL826" s="16" t="s">
        <v>313</v>
      </c>
      <c r="BM826" s="142" t="s">
        <v>1369</v>
      </c>
    </row>
    <row r="827" spans="2:65" s="1" customFormat="1" ht="87.75">
      <c r="B827" s="31"/>
      <c r="D827" s="144" t="s">
        <v>136</v>
      </c>
      <c r="F827" s="145" t="s">
        <v>1370</v>
      </c>
      <c r="I827" s="146"/>
      <c r="L827" s="31"/>
      <c r="M827" s="147"/>
      <c r="T827" s="55"/>
      <c r="AT827" s="16" t="s">
        <v>136</v>
      </c>
      <c r="AU827" s="16" t="s">
        <v>91</v>
      </c>
    </row>
    <row r="828" spans="2:65" s="1" customFormat="1" ht="21.75" customHeight="1">
      <c r="B828" s="31"/>
      <c r="C828" s="130" t="s">
        <v>1371</v>
      </c>
      <c r="D828" s="130" t="s">
        <v>130</v>
      </c>
      <c r="E828" s="131" t="s">
        <v>1372</v>
      </c>
      <c r="F828" s="132" t="s">
        <v>1373</v>
      </c>
      <c r="G828" s="133" t="s">
        <v>685</v>
      </c>
      <c r="H828" s="134">
        <v>2.2999999999999998</v>
      </c>
      <c r="I828" s="135"/>
      <c r="J828" s="136">
        <f>ROUND(I828*H828,2)</f>
        <v>0</v>
      </c>
      <c r="K828" s="137"/>
      <c r="L828" s="31"/>
      <c r="M828" s="138" t="s">
        <v>1</v>
      </c>
      <c r="N828" s="139" t="s">
        <v>46</v>
      </c>
      <c r="P828" s="140">
        <f>O828*H828</f>
        <v>0</v>
      </c>
      <c r="Q828" s="140">
        <v>1.9400000000000001E-3</v>
      </c>
      <c r="R828" s="140">
        <f>Q828*H828</f>
        <v>4.4619999999999998E-3</v>
      </c>
      <c r="S828" s="140">
        <v>0</v>
      </c>
      <c r="T828" s="141">
        <f>S828*H828</f>
        <v>0</v>
      </c>
      <c r="AR828" s="142" t="s">
        <v>313</v>
      </c>
      <c r="AT828" s="142" t="s">
        <v>130</v>
      </c>
      <c r="AU828" s="142" t="s">
        <v>91</v>
      </c>
      <c r="AY828" s="16" t="s">
        <v>129</v>
      </c>
      <c r="BE828" s="143">
        <f>IF(N828="základní",J828,0)</f>
        <v>0</v>
      </c>
      <c r="BF828" s="143">
        <f>IF(N828="snížená",J828,0)</f>
        <v>0</v>
      </c>
      <c r="BG828" s="143">
        <f>IF(N828="zákl. přenesená",J828,0)</f>
        <v>0</v>
      </c>
      <c r="BH828" s="143">
        <f>IF(N828="sníž. přenesená",J828,0)</f>
        <v>0</v>
      </c>
      <c r="BI828" s="143">
        <f>IF(N828="nulová",J828,0)</f>
        <v>0</v>
      </c>
      <c r="BJ828" s="16" t="s">
        <v>89</v>
      </c>
      <c r="BK828" s="143">
        <f>ROUND(I828*H828,2)</f>
        <v>0</v>
      </c>
      <c r="BL828" s="16" t="s">
        <v>313</v>
      </c>
      <c r="BM828" s="142" t="s">
        <v>1374</v>
      </c>
    </row>
    <row r="829" spans="2:65" s="1" customFormat="1" ht="87.75">
      <c r="B829" s="31"/>
      <c r="D829" s="144" t="s">
        <v>136</v>
      </c>
      <c r="F829" s="145" t="s">
        <v>1375</v>
      </c>
      <c r="I829" s="146"/>
      <c r="L829" s="31"/>
      <c r="M829" s="147"/>
      <c r="T829" s="55"/>
      <c r="AT829" s="16" t="s">
        <v>136</v>
      </c>
      <c r="AU829" s="16" t="s">
        <v>91</v>
      </c>
    </row>
    <row r="830" spans="2:65" s="1" customFormat="1" ht="24.2" customHeight="1">
      <c r="B830" s="31"/>
      <c r="C830" s="130" t="s">
        <v>1376</v>
      </c>
      <c r="D830" s="130" t="s">
        <v>130</v>
      </c>
      <c r="E830" s="131" t="s">
        <v>1377</v>
      </c>
      <c r="F830" s="132" t="s">
        <v>1378</v>
      </c>
      <c r="G830" s="133" t="s">
        <v>685</v>
      </c>
      <c r="H830" s="134">
        <v>43.4</v>
      </c>
      <c r="I830" s="135"/>
      <c r="J830" s="136">
        <f>ROUND(I830*H830,2)</f>
        <v>0</v>
      </c>
      <c r="K830" s="137"/>
      <c r="L830" s="31"/>
      <c r="M830" s="138" t="s">
        <v>1</v>
      </c>
      <c r="N830" s="139" t="s">
        <v>46</v>
      </c>
      <c r="P830" s="140">
        <f>O830*H830</f>
        <v>0</v>
      </c>
      <c r="Q830" s="140">
        <v>1.9400000000000001E-3</v>
      </c>
      <c r="R830" s="140">
        <f>Q830*H830</f>
        <v>8.4196000000000007E-2</v>
      </c>
      <c r="S830" s="140">
        <v>0</v>
      </c>
      <c r="T830" s="141">
        <f>S830*H830</f>
        <v>0</v>
      </c>
      <c r="AR830" s="142" t="s">
        <v>313</v>
      </c>
      <c r="AT830" s="142" t="s">
        <v>130</v>
      </c>
      <c r="AU830" s="142" t="s">
        <v>91</v>
      </c>
      <c r="AY830" s="16" t="s">
        <v>129</v>
      </c>
      <c r="BE830" s="143">
        <f>IF(N830="základní",J830,0)</f>
        <v>0</v>
      </c>
      <c r="BF830" s="143">
        <f>IF(N830="snížená",J830,0)</f>
        <v>0</v>
      </c>
      <c r="BG830" s="143">
        <f>IF(N830="zákl. přenesená",J830,0)</f>
        <v>0</v>
      </c>
      <c r="BH830" s="143">
        <f>IF(N830="sníž. přenesená",J830,0)</f>
        <v>0</v>
      </c>
      <c r="BI830" s="143">
        <f>IF(N830="nulová",J830,0)</f>
        <v>0</v>
      </c>
      <c r="BJ830" s="16" t="s">
        <v>89</v>
      </c>
      <c r="BK830" s="143">
        <f>ROUND(I830*H830,2)</f>
        <v>0</v>
      </c>
      <c r="BL830" s="16" t="s">
        <v>313</v>
      </c>
      <c r="BM830" s="142" t="s">
        <v>1379</v>
      </c>
    </row>
    <row r="831" spans="2:65" s="1" customFormat="1" ht="19.5">
      <c r="B831" s="31"/>
      <c r="D831" s="144" t="s">
        <v>136</v>
      </c>
      <c r="F831" s="145" t="s">
        <v>1378</v>
      </c>
      <c r="I831" s="146"/>
      <c r="L831" s="31"/>
      <c r="M831" s="147"/>
      <c r="T831" s="55"/>
      <c r="AT831" s="16" t="s">
        <v>136</v>
      </c>
      <c r="AU831" s="16" t="s">
        <v>91</v>
      </c>
    </row>
    <row r="832" spans="2:65" s="1" customFormat="1" ht="11.25">
      <c r="B832" s="31"/>
      <c r="D832" s="148" t="s">
        <v>137</v>
      </c>
      <c r="F832" s="149" t="s">
        <v>1380</v>
      </c>
      <c r="I832" s="146"/>
      <c r="L832" s="31"/>
      <c r="M832" s="147"/>
      <c r="T832" s="55"/>
      <c r="AT832" s="16" t="s">
        <v>137</v>
      </c>
      <c r="AU832" s="16" t="s">
        <v>91</v>
      </c>
    </row>
    <row r="833" spans="2:65" s="1" customFormat="1" ht="16.5" customHeight="1">
      <c r="B833" s="31"/>
      <c r="C833" s="130" t="s">
        <v>1381</v>
      </c>
      <c r="D833" s="130" t="s">
        <v>130</v>
      </c>
      <c r="E833" s="131" t="s">
        <v>1382</v>
      </c>
      <c r="F833" s="132" t="s">
        <v>1383</v>
      </c>
      <c r="G833" s="133" t="s">
        <v>1384</v>
      </c>
      <c r="H833" s="134">
        <v>90</v>
      </c>
      <c r="I833" s="135"/>
      <c r="J833" s="136">
        <f>ROUND(I833*H833,2)</f>
        <v>0</v>
      </c>
      <c r="K833" s="137"/>
      <c r="L833" s="31"/>
      <c r="M833" s="138" t="s">
        <v>1</v>
      </c>
      <c r="N833" s="139" t="s">
        <v>46</v>
      </c>
      <c r="P833" s="140">
        <f>O833*H833</f>
        <v>0</v>
      </c>
      <c r="Q833" s="140">
        <v>0</v>
      </c>
      <c r="R833" s="140">
        <f>Q833*H833</f>
        <v>0</v>
      </c>
      <c r="S833" s="140">
        <v>0</v>
      </c>
      <c r="T833" s="141">
        <f>S833*H833</f>
        <v>0</v>
      </c>
      <c r="AR833" s="142" t="s">
        <v>313</v>
      </c>
      <c r="AT833" s="142" t="s">
        <v>130</v>
      </c>
      <c r="AU833" s="142" t="s">
        <v>91</v>
      </c>
      <c r="AY833" s="16" t="s">
        <v>129</v>
      </c>
      <c r="BE833" s="143">
        <f>IF(N833="základní",J833,0)</f>
        <v>0</v>
      </c>
      <c r="BF833" s="143">
        <f>IF(N833="snížená",J833,0)</f>
        <v>0</v>
      </c>
      <c r="BG833" s="143">
        <f>IF(N833="zákl. přenesená",J833,0)</f>
        <v>0</v>
      </c>
      <c r="BH833" s="143">
        <f>IF(N833="sníž. přenesená",J833,0)</f>
        <v>0</v>
      </c>
      <c r="BI833" s="143">
        <f>IF(N833="nulová",J833,0)</f>
        <v>0</v>
      </c>
      <c r="BJ833" s="16" t="s">
        <v>89</v>
      </c>
      <c r="BK833" s="143">
        <f>ROUND(I833*H833,2)</f>
        <v>0</v>
      </c>
      <c r="BL833" s="16" t="s">
        <v>313</v>
      </c>
      <c r="BM833" s="142" t="s">
        <v>1385</v>
      </c>
    </row>
    <row r="834" spans="2:65" s="1" customFormat="1" ht="11.25">
      <c r="B834" s="31"/>
      <c r="D834" s="144" t="s">
        <v>136</v>
      </c>
      <c r="F834" s="145" t="s">
        <v>1386</v>
      </c>
      <c r="I834" s="146"/>
      <c r="L834" s="31"/>
      <c r="M834" s="147"/>
      <c r="T834" s="55"/>
      <c r="AT834" s="16" t="s">
        <v>136</v>
      </c>
      <c r="AU834" s="16" t="s">
        <v>91</v>
      </c>
    </row>
    <row r="835" spans="2:65" s="1" customFormat="1" ht="11.25">
      <c r="B835" s="31"/>
      <c r="D835" s="148" t="s">
        <v>137</v>
      </c>
      <c r="F835" s="149" t="s">
        <v>1387</v>
      </c>
      <c r="I835" s="146"/>
      <c r="L835" s="31"/>
      <c r="M835" s="147"/>
      <c r="T835" s="55"/>
      <c r="AT835" s="16" t="s">
        <v>137</v>
      </c>
      <c r="AU835" s="16" t="s">
        <v>91</v>
      </c>
    </row>
    <row r="836" spans="2:65" s="1" customFormat="1" ht="21.75" customHeight="1">
      <c r="B836" s="31"/>
      <c r="C836" s="176" t="s">
        <v>1388</v>
      </c>
      <c r="D836" s="176" t="s">
        <v>290</v>
      </c>
      <c r="E836" s="177" t="s">
        <v>1389</v>
      </c>
      <c r="F836" s="178" t="s">
        <v>1390</v>
      </c>
      <c r="G836" s="179" t="s">
        <v>1384</v>
      </c>
      <c r="H836" s="180">
        <v>90</v>
      </c>
      <c r="I836" s="181"/>
      <c r="J836" s="182">
        <f>ROUND(I836*H836,2)</f>
        <v>0</v>
      </c>
      <c r="K836" s="183"/>
      <c r="L836" s="184"/>
      <c r="M836" s="185" t="s">
        <v>1</v>
      </c>
      <c r="N836" s="186" t="s">
        <v>46</v>
      </c>
      <c r="P836" s="140">
        <f>O836*H836</f>
        <v>0</v>
      </c>
      <c r="Q836" s="140">
        <v>5.1000000000000004E-4</v>
      </c>
      <c r="R836" s="140">
        <f>Q836*H836</f>
        <v>4.5900000000000003E-2</v>
      </c>
      <c r="S836" s="140">
        <v>0</v>
      </c>
      <c r="T836" s="141">
        <f>S836*H836</f>
        <v>0</v>
      </c>
      <c r="AR836" s="142" t="s">
        <v>415</v>
      </c>
      <c r="AT836" s="142" t="s">
        <v>290</v>
      </c>
      <c r="AU836" s="142" t="s">
        <v>91</v>
      </c>
      <c r="AY836" s="16" t="s">
        <v>129</v>
      </c>
      <c r="BE836" s="143">
        <f>IF(N836="základní",J836,0)</f>
        <v>0</v>
      </c>
      <c r="BF836" s="143">
        <f>IF(N836="snížená",J836,0)</f>
        <v>0</v>
      </c>
      <c r="BG836" s="143">
        <f>IF(N836="zákl. přenesená",J836,0)</f>
        <v>0</v>
      </c>
      <c r="BH836" s="143">
        <f>IF(N836="sníž. přenesená",J836,0)</f>
        <v>0</v>
      </c>
      <c r="BI836" s="143">
        <f>IF(N836="nulová",J836,0)</f>
        <v>0</v>
      </c>
      <c r="BJ836" s="16" t="s">
        <v>89</v>
      </c>
      <c r="BK836" s="143">
        <f>ROUND(I836*H836,2)</f>
        <v>0</v>
      </c>
      <c r="BL836" s="16" t="s">
        <v>313</v>
      </c>
      <c r="BM836" s="142" t="s">
        <v>1391</v>
      </c>
    </row>
    <row r="837" spans="2:65" s="1" customFormat="1" ht="11.25">
      <c r="B837" s="31"/>
      <c r="D837" s="144" t="s">
        <v>136</v>
      </c>
      <c r="F837" s="145" t="s">
        <v>1390</v>
      </c>
      <c r="I837" s="146"/>
      <c r="L837" s="31"/>
      <c r="M837" s="147"/>
      <c r="T837" s="55"/>
      <c r="AT837" s="16" t="s">
        <v>136</v>
      </c>
      <c r="AU837" s="16" t="s">
        <v>91</v>
      </c>
    </row>
    <row r="838" spans="2:65" s="1" customFormat="1" ht="24.2" customHeight="1">
      <c r="B838" s="31"/>
      <c r="C838" s="130" t="s">
        <v>1392</v>
      </c>
      <c r="D838" s="130" t="s">
        <v>130</v>
      </c>
      <c r="E838" s="131" t="s">
        <v>1393</v>
      </c>
      <c r="F838" s="132" t="s">
        <v>1394</v>
      </c>
      <c r="G838" s="133" t="s">
        <v>145</v>
      </c>
      <c r="H838" s="134">
        <v>1</v>
      </c>
      <c r="I838" s="135"/>
      <c r="J838" s="136">
        <f>ROUND(I838*H838,2)</f>
        <v>0</v>
      </c>
      <c r="K838" s="137"/>
      <c r="L838" s="31"/>
      <c r="M838" s="138" t="s">
        <v>1</v>
      </c>
      <c r="N838" s="139" t="s">
        <v>46</v>
      </c>
      <c r="P838" s="140">
        <f>O838*H838</f>
        <v>0</v>
      </c>
      <c r="Q838" s="140">
        <v>0</v>
      </c>
      <c r="R838" s="140">
        <f>Q838*H838</f>
        <v>0</v>
      </c>
      <c r="S838" s="140">
        <v>0</v>
      </c>
      <c r="T838" s="141">
        <f>S838*H838</f>
        <v>0</v>
      </c>
      <c r="AR838" s="142" t="s">
        <v>313</v>
      </c>
      <c r="AT838" s="142" t="s">
        <v>130</v>
      </c>
      <c r="AU838" s="142" t="s">
        <v>91</v>
      </c>
      <c r="AY838" s="16" t="s">
        <v>129</v>
      </c>
      <c r="BE838" s="143">
        <f>IF(N838="základní",J838,0)</f>
        <v>0</v>
      </c>
      <c r="BF838" s="143">
        <f>IF(N838="snížená",J838,0)</f>
        <v>0</v>
      </c>
      <c r="BG838" s="143">
        <f>IF(N838="zákl. přenesená",J838,0)</f>
        <v>0</v>
      </c>
      <c r="BH838" s="143">
        <f>IF(N838="sníž. přenesená",J838,0)</f>
        <v>0</v>
      </c>
      <c r="BI838" s="143">
        <f>IF(N838="nulová",J838,0)</f>
        <v>0</v>
      </c>
      <c r="BJ838" s="16" t="s">
        <v>89</v>
      </c>
      <c r="BK838" s="143">
        <f>ROUND(I838*H838,2)</f>
        <v>0</v>
      </c>
      <c r="BL838" s="16" t="s">
        <v>313</v>
      </c>
      <c r="BM838" s="142" t="s">
        <v>1395</v>
      </c>
    </row>
    <row r="839" spans="2:65" s="1" customFormat="1" ht="11.25">
      <c r="B839" s="31"/>
      <c r="D839" s="144" t="s">
        <v>136</v>
      </c>
      <c r="F839" s="145" t="s">
        <v>1394</v>
      </c>
      <c r="I839" s="146"/>
      <c r="L839" s="31"/>
      <c r="M839" s="147"/>
      <c r="T839" s="55"/>
      <c r="AT839" s="16" t="s">
        <v>136</v>
      </c>
      <c r="AU839" s="16" t="s">
        <v>91</v>
      </c>
    </row>
    <row r="840" spans="2:65" s="1" customFormat="1" ht="37.9" customHeight="1">
      <c r="B840" s="31"/>
      <c r="C840" s="130" t="s">
        <v>1396</v>
      </c>
      <c r="D840" s="130" t="s">
        <v>130</v>
      </c>
      <c r="E840" s="131" t="s">
        <v>1397</v>
      </c>
      <c r="F840" s="132" t="s">
        <v>1398</v>
      </c>
      <c r="G840" s="133" t="s">
        <v>145</v>
      </c>
      <c r="H840" s="134">
        <v>1</v>
      </c>
      <c r="I840" s="135"/>
      <c r="J840" s="136">
        <f>ROUND(I840*H840,2)</f>
        <v>0</v>
      </c>
      <c r="K840" s="137"/>
      <c r="L840" s="31"/>
      <c r="M840" s="138" t="s">
        <v>1</v>
      </c>
      <c r="N840" s="139" t="s">
        <v>46</v>
      </c>
      <c r="P840" s="140">
        <f>O840*H840</f>
        <v>0</v>
      </c>
      <c r="Q840" s="140">
        <v>0</v>
      </c>
      <c r="R840" s="140">
        <f>Q840*H840</f>
        <v>0</v>
      </c>
      <c r="S840" s="140">
        <v>5.94E-3</v>
      </c>
      <c r="T840" s="141">
        <f>S840*H840</f>
        <v>5.94E-3</v>
      </c>
      <c r="AR840" s="142" t="s">
        <v>313</v>
      </c>
      <c r="AT840" s="142" t="s">
        <v>130</v>
      </c>
      <c r="AU840" s="142" t="s">
        <v>91</v>
      </c>
      <c r="AY840" s="16" t="s">
        <v>129</v>
      </c>
      <c r="BE840" s="143">
        <f>IF(N840="základní",J840,0)</f>
        <v>0</v>
      </c>
      <c r="BF840" s="143">
        <f>IF(N840="snížená",J840,0)</f>
        <v>0</v>
      </c>
      <c r="BG840" s="143">
        <f>IF(N840="zákl. přenesená",J840,0)</f>
        <v>0</v>
      </c>
      <c r="BH840" s="143">
        <f>IF(N840="sníž. přenesená",J840,0)</f>
        <v>0</v>
      </c>
      <c r="BI840" s="143">
        <f>IF(N840="nulová",J840,0)</f>
        <v>0</v>
      </c>
      <c r="BJ840" s="16" t="s">
        <v>89</v>
      </c>
      <c r="BK840" s="143">
        <f>ROUND(I840*H840,2)</f>
        <v>0</v>
      </c>
      <c r="BL840" s="16" t="s">
        <v>313</v>
      </c>
      <c r="BM840" s="142" t="s">
        <v>1399</v>
      </c>
    </row>
    <row r="841" spans="2:65" s="1" customFormat="1" ht="19.5">
      <c r="B841" s="31"/>
      <c r="D841" s="144" t="s">
        <v>136</v>
      </c>
      <c r="F841" s="145" t="s">
        <v>1398</v>
      </c>
      <c r="I841" s="146"/>
      <c r="L841" s="31"/>
      <c r="M841" s="147"/>
      <c r="T841" s="55"/>
      <c r="AT841" s="16" t="s">
        <v>136</v>
      </c>
      <c r="AU841" s="16" t="s">
        <v>91</v>
      </c>
    </row>
    <row r="842" spans="2:65" s="12" customFormat="1" ht="11.25">
      <c r="B842" s="152"/>
      <c r="D842" s="144" t="s">
        <v>177</v>
      </c>
      <c r="E842" s="153" t="s">
        <v>1</v>
      </c>
      <c r="F842" s="154" t="s">
        <v>89</v>
      </c>
      <c r="H842" s="155">
        <v>1</v>
      </c>
      <c r="I842" s="156"/>
      <c r="L842" s="152"/>
      <c r="M842" s="157"/>
      <c r="T842" s="158"/>
      <c r="AT842" s="153" t="s">
        <v>177</v>
      </c>
      <c r="AU842" s="153" t="s">
        <v>91</v>
      </c>
      <c r="AV842" s="12" t="s">
        <v>91</v>
      </c>
      <c r="AW842" s="12" t="s">
        <v>36</v>
      </c>
      <c r="AX842" s="12" t="s">
        <v>81</v>
      </c>
      <c r="AY842" s="153" t="s">
        <v>129</v>
      </c>
    </row>
    <row r="843" spans="2:65" s="13" customFormat="1" ht="11.25">
      <c r="B843" s="159"/>
      <c r="D843" s="144" t="s">
        <v>177</v>
      </c>
      <c r="E843" s="160" t="s">
        <v>1</v>
      </c>
      <c r="F843" s="161" t="s">
        <v>178</v>
      </c>
      <c r="H843" s="162">
        <v>1</v>
      </c>
      <c r="I843" s="163"/>
      <c r="L843" s="159"/>
      <c r="M843" s="164"/>
      <c r="T843" s="165"/>
      <c r="AT843" s="160" t="s">
        <v>177</v>
      </c>
      <c r="AU843" s="160" t="s">
        <v>91</v>
      </c>
      <c r="AV843" s="13" t="s">
        <v>153</v>
      </c>
      <c r="AW843" s="13" t="s">
        <v>36</v>
      </c>
      <c r="AX843" s="13" t="s">
        <v>89</v>
      </c>
      <c r="AY843" s="160" t="s">
        <v>129</v>
      </c>
    </row>
    <row r="844" spans="2:65" s="1" customFormat="1" ht="21.75" customHeight="1">
      <c r="B844" s="31"/>
      <c r="C844" s="130" t="s">
        <v>1400</v>
      </c>
      <c r="D844" s="130" t="s">
        <v>130</v>
      </c>
      <c r="E844" s="131" t="s">
        <v>1401</v>
      </c>
      <c r="F844" s="132" t="s">
        <v>1402</v>
      </c>
      <c r="G844" s="133" t="s">
        <v>685</v>
      </c>
      <c r="H844" s="134">
        <v>29.3</v>
      </c>
      <c r="I844" s="135"/>
      <c r="J844" s="136">
        <f>ROUND(I844*H844,2)</f>
        <v>0</v>
      </c>
      <c r="K844" s="137"/>
      <c r="L844" s="31"/>
      <c r="M844" s="138" t="s">
        <v>1</v>
      </c>
      <c r="N844" s="139" t="s">
        <v>46</v>
      </c>
      <c r="P844" s="140">
        <f>O844*H844</f>
        <v>0</v>
      </c>
      <c r="Q844" s="140">
        <v>1.47E-3</v>
      </c>
      <c r="R844" s="140">
        <f>Q844*H844</f>
        <v>4.3070999999999998E-2</v>
      </c>
      <c r="S844" s="140">
        <v>0</v>
      </c>
      <c r="T844" s="141">
        <f>S844*H844</f>
        <v>0</v>
      </c>
      <c r="AR844" s="142" t="s">
        <v>313</v>
      </c>
      <c r="AT844" s="142" t="s">
        <v>130</v>
      </c>
      <c r="AU844" s="142" t="s">
        <v>91</v>
      </c>
      <c r="AY844" s="16" t="s">
        <v>129</v>
      </c>
      <c r="BE844" s="143">
        <f>IF(N844="základní",J844,0)</f>
        <v>0</v>
      </c>
      <c r="BF844" s="143">
        <f>IF(N844="snížená",J844,0)</f>
        <v>0</v>
      </c>
      <c r="BG844" s="143">
        <f>IF(N844="zákl. přenesená",J844,0)</f>
        <v>0</v>
      </c>
      <c r="BH844" s="143">
        <f>IF(N844="sníž. přenesená",J844,0)</f>
        <v>0</v>
      </c>
      <c r="BI844" s="143">
        <f>IF(N844="nulová",J844,0)</f>
        <v>0</v>
      </c>
      <c r="BJ844" s="16" t="s">
        <v>89</v>
      </c>
      <c r="BK844" s="143">
        <f>ROUND(I844*H844,2)</f>
        <v>0</v>
      </c>
      <c r="BL844" s="16" t="s">
        <v>313</v>
      </c>
      <c r="BM844" s="142" t="s">
        <v>1403</v>
      </c>
    </row>
    <row r="845" spans="2:65" s="1" customFormat="1" ht="11.25">
      <c r="B845" s="31"/>
      <c r="D845" s="144" t="s">
        <v>136</v>
      </c>
      <c r="F845" s="145" t="s">
        <v>1402</v>
      </c>
      <c r="I845" s="146"/>
      <c r="L845" s="31"/>
      <c r="M845" s="147"/>
      <c r="T845" s="55"/>
      <c r="AT845" s="16" t="s">
        <v>136</v>
      </c>
      <c r="AU845" s="16" t="s">
        <v>91</v>
      </c>
    </row>
    <row r="846" spans="2:65" s="1" customFormat="1" ht="11.25">
      <c r="B846" s="31"/>
      <c r="D846" s="148" t="s">
        <v>137</v>
      </c>
      <c r="F846" s="149" t="s">
        <v>1404</v>
      </c>
      <c r="I846" s="146"/>
      <c r="L846" s="31"/>
      <c r="M846" s="147"/>
      <c r="T846" s="55"/>
      <c r="AT846" s="16" t="s">
        <v>137</v>
      </c>
      <c r="AU846" s="16" t="s">
        <v>91</v>
      </c>
    </row>
    <row r="847" spans="2:65" s="1" customFormat="1" ht="21.75" customHeight="1">
      <c r="B847" s="31"/>
      <c r="C847" s="130" t="s">
        <v>1405</v>
      </c>
      <c r="D847" s="130" t="s">
        <v>130</v>
      </c>
      <c r="E847" s="131" t="s">
        <v>1406</v>
      </c>
      <c r="F847" s="132" t="s">
        <v>1407</v>
      </c>
      <c r="G847" s="133" t="s">
        <v>685</v>
      </c>
      <c r="H847" s="134">
        <v>27.5</v>
      </c>
      <c r="I847" s="135"/>
      <c r="J847" s="136">
        <f>ROUND(I847*H847,2)</f>
        <v>0</v>
      </c>
      <c r="K847" s="137"/>
      <c r="L847" s="31"/>
      <c r="M847" s="138" t="s">
        <v>1</v>
      </c>
      <c r="N847" s="139" t="s">
        <v>46</v>
      </c>
      <c r="P847" s="140">
        <f>O847*H847</f>
        <v>0</v>
      </c>
      <c r="Q847" s="140">
        <v>5.7200000000000003E-3</v>
      </c>
      <c r="R847" s="140">
        <f>Q847*H847</f>
        <v>0.1573</v>
      </c>
      <c r="S847" s="140">
        <v>0</v>
      </c>
      <c r="T847" s="141">
        <f>S847*H847</f>
        <v>0</v>
      </c>
      <c r="AR847" s="142" t="s">
        <v>313</v>
      </c>
      <c r="AT847" s="142" t="s">
        <v>130</v>
      </c>
      <c r="AU847" s="142" t="s">
        <v>91</v>
      </c>
      <c r="AY847" s="16" t="s">
        <v>129</v>
      </c>
      <c r="BE847" s="143">
        <f>IF(N847="základní",J847,0)</f>
        <v>0</v>
      </c>
      <c r="BF847" s="143">
        <f>IF(N847="snížená",J847,0)</f>
        <v>0</v>
      </c>
      <c r="BG847" s="143">
        <f>IF(N847="zákl. přenesená",J847,0)</f>
        <v>0</v>
      </c>
      <c r="BH847" s="143">
        <f>IF(N847="sníž. přenesená",J847,0)</f>
        <v>0</v>
      </c>
      <c r="BI847" s="143">
        <f>IF(N847="nulová",J847,0)</f>
        <v>0</v>
      </c>
      <c r="BJ847" s="16" t="s">
        <v>89</v>
      </c>
      <c r="BK847" s="143">
        <f>ROUND(I847*H847,2)</f>
        <v>0</v>
      </c>
      <c r="BL847" s="16" t="s">
        <v>313</v>
      </c>
      <c r="BM847" s="142" t="s">
        <v>1408</v>
      </c>
    </row>
    <row r="848" spans="2:65" s="1" customFormat="1" ht="78">
      <c r="B848" s="31"/>
      <c r="D848" s="144" t="s">
        <v>136</v>
      </c>
      <c r="F848" s="145" t="s">
        <v>1409</v>
      </c>
      <c r="I848" s="146"/>
      <c r="L848" s="31"/>
      <c r="M848" s="147"/>
      <c r="T848" s="55"/>
      <c r="AT848" s="16" t="s">
        <v>136</v>
      </c>
      <c r="AU848" s="16" t="s">
        <v>91</v>
      </c>
    </row>
    <row r="849" spans="2:65" s="1" customFormat="1" ht="11.25">
      <c r="B849" s="31"/>
      <c r="D849" s="148" t="s">
        <v>137</v>
      </c>
      <c r="F849" s="149" t="s">
        <v>1410</v>
      </c>
      <c r="I849" s="146"/>
      <c r="L849" s="31"/>
      <c r="M849" s="147"/>
      <c r="T849" s="55"/>
      <c r="AT849" s="16" t="s">
        <v>137</v>
      </c>
      <c r="AU849" s="16" t="s">
        <v>91</v>
      </c>
    </row>
    <row r="850" spans="2:65" s="1" customFormat="1" ht="24.2" customHeight="1">
      <c r="B850" s="31"/>
      <c r="C850" s="130" t="s">
        <v>1411</v>
      </c>
      <c r="D850" s="130" t="s">
        <v>130</v>
      </c>
      <c r="E850" s="131" t="s">
        <v>1412</v>
      </c>
      <c r="F850" s="132" t="s">
        <v>1413</v>
      </c>
      <c r="G850" s="133" t="s">
        <v>685</v>
      </c>
      <c r="H850" s="134">
        <v>70.5</v>
      </c>
      <c r="I850" s="135"/>
      <c r="J850" s="136">
        <f>ROUND(I850*H850,2)</f>
        <v>0</v>
      </c>
      <c r="K850" s="137"/>
      <c r="L850" s="31"/>
      <c r="M850" s="138" t="s">
        <v>1</v>
      </c>
      <c r="N850" s="139" t="s">
        <v>46</v>
      </c>
      <c r="P850" s="140">
        <f>O850*H850</f>
        <v>0</v>
      </c>
      <c r="Q850" s="140">
        <v>4.5199999999999997E-3</v>
      </c>
      <c r="R850" s="140">
        <f>Q850*H850</f>
        <v>0.31866</v>
      </c>
      <c r="S850" s="140">
        <v>0</v>
      </c>
      <c r="T850" s="141">
        <f>S850*H850</f>
        <v>0</v>
      </c>
      <c r="AR850" s="142" t="s">
        <v>313</v>
      </c>
      <c r="AT850" s="142" t="s">
        <v>130</v>
      </c>
      <c r="AU850" s="142" t="s">
        <v>91</v>
      </c>
      <c r="AY850" s="16" t="s">
        <v>129</v>
      </c>
      <c r="BE850" s="143">
        <f>IF(N850="základní",J850,0)</f>
        <v>0</v>
      </c>
      <c r="BF850" s="143">
        <f>IF(N850="snížená",J850,0)</f>
        <v>0</v>
      </c>
      <c r="BG850" s="143">
        <f>IF(N850="zákl. přenesená",J850,0)</f>
        <v>0</v>
      </c>
      <c r="BH850" s="143">
        <f>IF(N850="sníž. přenesená",J850,0)</f>
        <v>0</v>
      </c>
      <c r="BI850" s="143">
        <f>IF(N850="nulová",J850,0)</f>
        <v>0</v>
      </c>
      <c r="BJ850" s="16" t="s">
        <v>89</v>
      </c>
      <c r="BK850" s="143">
        <f>ROUND(I850*H850,2)</f>
        <v>0</v>
      </c>
      <c r="BL850" s="16" t="s">
        <v>313</v>
      </c>
      <c r="BM850" s="142" t="s">
        <v>1414</v>
      </c>
    </row>
    <row r="851" spans="2:65" s="1" customFormat="1" ht="117">
      <c r="B851" s="31"/>
      <c r="D851" s="144" t="s">
        <v>136</v>
      </c>
      <c r="F851" s="145" t="s">
        <v>1415</v>
      </c>
      <c r="I851" s="146"/>
      <c r="L851" s="31"/>
      <c r="M851" s="147"/>
      <c r="T851" s="55"/>
      <c r="AT851" s="16" t="s">
        <v>136</v>
      </c>
      <c r="AU851" s="16" t="s">
        <v>91</v>
      </c>
    </row>
    <row r="852" spans="2:65" s="1" customFormat="1" ht="37.9" customHeight="1">
      <c r="B852" s="31"/>
      <c r="C852" s="130" t="s">
        <v>1416</v>
      </c>
      <c r="D852" s="130" t="s">
        <v>130</v>
      </c>
      <c r="E852" s="131" t="s">
        <v>1417</v>
      </c>
      <c r="F852" s="132" t="s">
        <v>1418</v>
      </c>
      <c r="G852" s="133" t="s">
        <v>685</v>
      </c>
      <c r="H852" s="134">
        <v>85</v>
      </c>
      <c r="I852" s="135"/>
      <c r="J852" s="136">
        <f>ROUND(I852*H852,2)</f>
        <v>0</v>
      </c>
      <c r="K852" s="137"/>
      <c r="L852" s="31"/>
      <c r="M852" s="138" t="s">
        <v>1</v>
      </c>
      <c r="N852" s="139" t="s">
        <v>46</v>
      </c>
      <c r="P852" s="140">
        <f>O852*H852</f>
        <v>0</v>
      </c>
      <c r="Q852" s="140">
        <v>1.16E-3</v>
      </c>
      <c r="R852" s="140">
        <f>Q852*H852</f>
        <v>9.8600000000000007E-2</v>
      </c>
      <c r="S852" s="140">
        <v>0</v>
      </c>
      <c r="T852" s="141">
        <f>S852*H852</f>
        <v>0</v>
      </c>
      <c r="AR852" s="142" t="s">
        <v>313</v>
      </c>
      <c r="AT852" s="142" t="s">
        <v>130</v>
      </c>
      <c r="AU852" s="142" t="s">
        <v>91</v>
      </c>
      <c r="AY852" s="16" t="s">
        <v>129</v>
      </c>
      <c r="BE852" s="143">
        <f>IF(N852="základní",J852,0)</f>
        <v>0</v>
      </c>
      <c r="BF852" s="143">
        <f>IF(N852="snížená",J852,0)</f>
        <v>0</v>
      </c>
      <c r="BG852" s="143">
        <f>IF(N852="zákl. přenesená",J852,0)</f>
        <v>0</v>
      </c>
      <c r="BH852" s="143">
        <f>IF(N852="sníž. přenesená",J852,0)</f>
        <v>0</v>
      </c>
      <c r="BI852" s="143">
        <f>IF(N852="nulová",J852,0)</f>
        <v>0</v>
      </c>
      <c r="BJ852" s="16" t="s">
        <v>89</v>
      </c>
      <c r="BK852" s="143">
        <f>ROUND(I852*H852,2)</f>
        <v>0</v>
      </c>
      <c r="BL852" s="16" t="s">
        <v>313</v>
      </c>
      <c r="BM852" s="142" t="s">
        <v>1419</v>
      </c>
    </row>
    <row r="853" spans="2:65" s="1" customFormat="1" ht="39">
      <c r="B853" s="31"/>
      <c r="D853" s="144" t="s">
        <v>136</v>
      </c>
      <c r="F853" s="145" t="s">
        <v>1420</v>
      </c>
      <c r="I853" s="146"/>
      <c r="L853" s="31"/>
      <c r="M853" s="147"/>
      <c r="T853" s="55"/>
      <c r="AT853" s="16" t="s">
        <v>136</v>
      </c>
      <c r="AU853" s="16" t="s">
        <v>91</v>
      </c>
    </row>
    <row r="854" spans="2:65" s="1" customFormat="1" ht="11.25">
      <c r="B854" s="31"/>
      <c r="D854" s="148" t="s">
        <v>137</v>
      </c>
      <c r="F854" s="149" t="s">
        <v>1421</v>
      </c>
      <c r="I854" s="146"/>
      <c r="L854" s="31"/>
      <c r="M854" s="147"/>
      <c r="T854" s="55"/>
      <c r="AT854" s="16" t="s">
        <v>137</v>
      </c>
      <c r="AU854" s="16" t="s">
        <v>91</v>
      </c>
    </row>
    <row r="855" spans="2:65" s="1" customFormat="1" ht="24.2" customHeight="1">
      <c r="B855" s="31"/>
      <c r="C855" s="130" t="s">
        <v>1422</v>
      </c>
      <c r="D855" s="130" t="s">
        <v>130</v>
      </c>
      <c r="E855" s="131" t="s">
        <v>1423</v>
      </c>
      <c r="F855" s="132" t="s">
        <v>1424</v>
      </c>
      <c r="G855" s="133" t="s">
        <v>685</v>
      </c>
      <c r="H855" s="134">
        <v>43</v>
      </c>
      <c r="I855" s="135"/>
      <c r="J855" s="136">
        <f>ROUND(I855*H855,2)</f>
        <v>0</v>
      </c>
      <c r="K855" s="137"/>
      <c r="L855" s="31"/>
      <c r="M855" s="138" t="s">
        <v>1</v>
      </c>
      <c r="N855" s="139" t="s">
        <v>46</v>
      </c>
      <c r="P855" s="140">
        <f>O855*H855</f>
        <v>0</v>
      </c>
      <c r="Q855" s="140">
        <v>1.9400000000000001E-3</v>
      </c>
      <c r="R855" s="140">
        <f>Q855*H855</f>
        <v>8.3420000000000008E-2</v>
      </c>
      <c r="S855" s="140">
        <v>0</v>
      </c>
      <c r="T855" s="141">
        <f>S855*H855</f>
        <v>0</v>
      </c>
      <c r="AR855" s="142" t="s">
        <v>313</v>
      </c>
      <c r="AT855" s="142" t="s">
        <v>130</v>
      </c>
      <c r="AU855" s="142" t="s">
        <v>91</v>
      </c>
      <c r="AY855" s="16" t="s">
        <v>129</v>
      </c>
      <c r="BE855" s="143">
        <f>IF(N855="základní",J855,0)</f>
        <v>0</v>
      </c>
      <c r="BF855" s="143">
        <f>IF(N855="snížená",J855,0)</f>
        <v>0</v>
      </c>
      <c r="BG855" s="143">
        <f>IF(N855="zákl. přenesená",J855,0)</f>
        <v>0</v>
      </c>
      <c r="BH855" s="143">
        <f>IF(N855="sníž. přenesená",J855,0)</f>
        <v>0</v>
      </c>
      <c r="BI855" s="143">
        <f>IF(N855="nulová",J855,0)</f>
        <v>0</v>
      </c>
      <c r="BJ855" s="16" t="s">
        <v>89</v>
      </c>
      <c r="BK855" s="143">
        <f>ROUND(I855*H855,2)</f>
        <v>0</v>
      </c>
      <c r="BL855" s="16" t="s">
        <v>313</v>
      </c>
      <c r="BM855" s="142" t="s">
        <v>1425</v>
      </c>
    </row>
    <row r="856" spans="2:65" s="1" customFormat="1" ht="97.5">
      <c r="B856" s="31"/>
      <c r="D856" s="144" t="s">
        <v>136</v>
      </c>
      <c r="F856" s="145" t="s">
        <v>1426</v>
      </c>
      <c r="I856" s="146"/>
      <c r="L856" s="31"/>
      <c r="M856" s="147"/>
      <c r="T856" s="55"/>
      <c r="AT856" s="16" t="s">
        <v>136</v>
      </c>
      <c r="AU856" s="16" t="s">
        <v>91</v>
      </c>
    </row>
    <row r="857" spans="2:65" s="1" customFormat="1" ht="11.25">
      <c r="B857" s="31"/>
      <c r="D857" s="148" t="s">
        <v>137</v>
      </c>
      <c r="F857" s="149" t="s">
        <v>1427</v>
      </c>
      <c r="I857" s="146"/>
      <c r="L857" s="31"/>
      <c r="M857" s="147"/>
      <c r="T857" s="55"/>
      <c r="AT857" s="16" t="s">
        <v>137</v>
      </c>
      <c r="AU857" s="16" t="s">
        <v>91</v>
      </c>
    </row>
    <row r="858" spans="2:65" s="1" customFormat="1" ht="24.2" customHeight="1">
      <c r="B858" s="31"/>
      <c r="C858" s="130" t="s">
        <v>1428</v>
      </c>
      <c r="D858" s="130" t="s">
        <v>130</v>
      </c>
      <c r="E858" s="131" t="s">
        <v>1429</v>
      </c>
      <c r="F858" s="132" t="s">
        <v>1430</v>
      </c>
      <c r="G858" s="133" t="s">
        <v>685</v>
      </c>
      <c r="H858" s="134">
        <v>29.4</v>
      </c>
      <c r="I858" s="135"/>
      <c r="J858" s="136">
        <f>ROUND(I858*H858,2)</f>
        <v>0</v>
      </c>
      <c r="K858" s="137"/>
      <c r="L858" s="31"/>
      <c r="M858" s="138" t="s">
        <v>1</v>
      </c>
      <c r="N858" s="139" t="s">
        <v>46</v>
      </c>
      <c r="P858" s="140">
        <f>O858*H858</f>
        <v>0</v>
      </c>
      <c r="Q858" s="140">
        <v>2.8300000000000001E-3</v>
      </c>
      <c r="R858" s="140">
        <f>Q858*H858</f>
        <v>8.3201999999999998E-2</v>
      </c>
      <c r="S858" s="140">
        <v>0</v>
      </c>
      <c r="T858" s="141">
        <f>S858*H858</f>
        <v>0</v>
      </c>
      <c r="AR858" s="142" t="s">
        <v>313</v>
      </c>
      <c r="AT858" s="142" t="s">
        <v>130</v>
      </c>
      <c r="AU858" s="142" t="s">
        <v>91</v>
      </c>
      <c r="AY858" s="16" t="s">
        <v>129</v>
      </c>
      <c r="BE858" s="143">
        <f>IF(N858="základní",J858,0)</f>
        <v>0</v>
      </c>
      <c r="BF858" s="143">
        <f>IF(N858="snížená",J858,0)</f>
        <v>0</v>
      </c>
      <c r="BG858" s="143">
        <f>IF(N858="zákl. přenesená",J858,0)</f>
        <v>0</v>
      </c>
      <c r="BH858" s="143">
        <f>IF(N858="sníž. přenesená",J858,0)</f>
        <v>0</v>
      </c>
      <c r="BI858" s="143">
        <f>IF(N858="nulová",J858,0)</f>
        <v>0</v>
      </c>
      <c r="BJ858" s="16" t="s">
        <v>89</v>
      </c>
      <c r="BK858" s="143">
        <f>ROUND(I858*H858,2)</f>
        <v>0</v>
      </c>
      <c r="BL858" s="16" t="s">
        <v>313</v>
      </c>
      <c r="BM858" s="142" t="s">
        <v>1431</v>
      </c>
    </row>
    <row r="859" spans="2:65" s="1" customFormat="1" ht="107.25">
      <c r="B859" s="31"/>
      <c r="D859" s="144" t="s">
        <v>136</v>
      </c>
      <c r="F859" s="145" t="s">
        <v>1432</v>
      </c>
      <c r="I859" s="146"/>
      <c r="L859" s="31"/>
      <c r="M859" s="147"/>
      <c r="T859" s="55"/>
      <c r="AT859" s="16" t="s">
        <v>136</v>
      </c>
      <c r="AU859" s="16" t="s">
        <v>91</v>
      </c>
    </row>
    <row r="860" spans="2:65" s="1" customFormat="1" ht="11.25">
      <c r="B860" s="31"/>
      <c r="D860" s="148" t="s">
        <v>137</v>
      </c>
      <c r="F860" s="149" t="s">
        <v>1433</v>
      </c>
      <c r="I860" s="146"/>
      <c r="L860" s="31"/>
      <c r="M860" s="147"/>
      <c r="T860" s="55"/>
      <c r="AT860" s="16" t="s">
        <v>137</v>
      </c>
      <c r="AU860" s="16" t="s">
        <v>91</v>
      </c>
    </row>
    <row r="861" spans="2:65" s="12" customFormat="1" ht="11.25">
      <c r="B861" s="152"/>
      <c r="D861" s="144" t="s">
        <v>177</v>
      </c>
      <c r="E861" s="153" t="s">
        <v>1</v>
      </c>
      <c r="F861" s="154" t="s">
        <v>1355</v>
      </c>
      <c r="H861" s="155">
        <v>29.4</v>
      </c>
      <c r="I861" s="156"/>
      <c r="L861" s="152"/>
      <c r="M861" s="157"/>
      <c r="T861" s="158"/>
      <c r="AT861" s="153" t="s">
        <v>177</v>
      </c>
      <c r="AU861" s="153" t="s">
        <v>91</v>
      </c>
      <c r="AV861" s="12" t="s">
        <v>91</v>
      </c>
      <c r="AW861" s="12" t="s">
        <v>36</v>
      </c>
      <c r="AX861" s="12" t="s">
        <v>81</v>
      </c>
      <c r="AY861" s="153" t="s">
        <v>129</v>
      </c>
    </row>
    <row r="862" spans="2:65" s="13" customFormat="1" ht="11.25">
      <c r="B862" s="159"/>
      <c r="D862" s="144" t="s">
        <v>177</v>
      </c>
      <c r="E862" s="160" t="s">
        <v>1</v>
      </c>
      <c r="F862" s="161" t="s">
        <v>178</v>
      </c>
      <c r="H862" s="162">
        <v>29.4</v>
      </c>
      <c r="I862" s="163"/>
      <c r="L862" s="159"/>
      <c r="M862" s="164"/>
      <c r="T862" s="165"/>
      <c r="AT862" s="160" t="s">
        <v>177</v>
      </c>
      <c r="AU862" s="160" t="s">
        <v>91</v>
      </c>
      <c r="AV862" s="13" t="s">
        <v>153</v>
      </c>
      <c r="AW862" s="13" t="s">
        <v>36</v>
      </c>
      <c r="AX862" s="13" t="s">
        <v>89</v>
      </c>
      <c r="AY862" s="160" t="s">
        <v>129</v>
      </c>
    </row>
    <row r="863" spans="2:65" s="1" customFormat="1" ht="24.2" customHeight="1">
      <c r="B863" s="31"/>
      <c r="C863" s="130" t="s">
        <v>1434</v>
      </c>
      <c r="D863" s="130" t="s">
        <v>130</v>
      </c>
      <c r="E863" s="131" t="s">
        <v>1435</v>
      </c>
      <c r="F863" s="132" t="s">
        <v>1436</v>
      </c>
      <c r="G863" s="133" t="s">
        <v>685</v>
      </c>
      <c r="H863" s="134">
        <v>2.2000000000000002</v>
      </c>
      <c r="I863" s="135"/>
      <c r="J863" s="136">
        <f>ROUND(I863*H863,2)</f>
        <v>0</v>
      </c>
      <c r="K863" s="137"/>
      <c r="L863" s="31"/>
      <c r="M863" s="138" t="s">
        <v>1</v>
      </c>
      <c r="N863" s="139" t="s">
        <v>46</v>
      </c>
      <c r="P863" s="140">
        <f>O863*H863</f>
        <v>0</v>
      </c>
      <c r="Q863" s="140">
        <v>2.16E-3</v>
      </c>
      <c r="R863" s="140">
        <f>Q863*H863</f>
        <v>4.7520000000000001E-3</v>
      </c>
      <c r="S863" s="140">
        <v>0</v>
      </c>
      <c r="T863" s="141">
        <f>S863*H863</f>
        <v>0</v>
      </c>
      <c r="AR863" s="142" t="s">
        <v>313</v>
      </c>
      <c r="AT863" s="142" t="s">
        <v>130</v>
      </c>
      <c r="AU863" s="142" t="s">
        <v>91</v>
      </c>
      <c r="AY863" s="16" t="s">
        <v>129</v>
      </c>
      <c r="BE863" s="143">
        <f>IF(N863="základní",J863,0)</f>
        <v>0</v>
      </c>
      <c r="BF863" s="143">
        <f>IF(N863="snížená",J863,0)</f>
        <v>0</v>
      </c>
      <c r="BG863" s="143">
        <f>IF(N863="zákl. přenesená",J863,0)</f>
        <v>0</v>
      </c>
      <c r="BH863" s="143">
        <f>IF(N863="sníž. přenesená",J863,0)</f>
        <v>0</v>
      </c>
      <c r="BI863" s="143">
        <f>IF(N863="nulová",J863,0)</f>
        <v>0</v>
      </c>
      <c r="BJ863" s="16" t="s">
        <v>89</v>
      </c>
      <c r="BK863" s="143">
        <f>ROUND(I863*H863,2)</f>
        <v>0</v>
      </c>
      <c r="BL863" s="16" t="s">
        <v>313</v>
      </c>
      <c r="BM863" s="142" t="s">
        <v>1437</v>
      </c>
    </row>
    <row r="864" spans="2:65" s="1" customFormat="1" ht="87.75">
      <c r="B864" s="31"/>
      <c r="D864" s="144" t="s">
        <v>136</v>
      </c>
      <c r="F864" s="145" t="s">
        <v>1438</v>
      </c>
      <c r="I864" s="146"/>
      <c r="L864" s="31"/>
      <c r="M864" s="147"/>
      <c r="T864" s="55"/>
      <c r="AT864" s="16" t="s">
        <v>136</v>
      </c>
      <c r="AU864" s="16" t="s">
        <v>91</v>
      </c>
    </row>
    <row r="865" spans="2:65" s="1" customFormat="1" ht="11.25">
      <c r="B865" s="31"/>
      <c r="D865" s="148" t="s">
        <v>137</v>
      </c>
      <c r="F865" s="149" t="s">
        <v>1439</v>
      </c>
      <c r="I865" s="146"/>
      <c r="L865" s="31"/>
      <c r="M865" s="147"/>
      <c r="T865" s="55"/>
      <c r="AT865" s="16" t="s">
        <v>137</v>
      </c>
      <c r="AU865" s="16" t="s">
        <v>91</v>
      </c>
    </row>
    <row r="866" spans="2:65" s="1" customFormat="1" ht="33" customHeight="1">
      <c r="B866" s="31"/>
      <c r="C866" s="130" t="s">
        <v>1440</v>
      </c>
      <c r="D866" s="130" t="s">
        <v>130</v>
      </c>
      <c r="E866" s="131" t="s">
        <v>1441</v>
      </c>
      <c r="F866" s="132" t="s">
        <v>1442</v>
      </c>
      <c r="G866" s="133" t="s">
        <v>685</v>
      </c>
      <c r="H866" s="134">
        <v>5.6</v>
      </c>
      <c r="I866" s="135"/>
      <c r="J866" s="136">
        <f>ROUND(I866*H866,2)</f>
        <v>0</v>
      </c>
      <c r="K866" s="137"/>
      <c r="L866" s="31"/>
      <c r="M866" s="138" t="s">
        <v>1</v>
      </c>
      <c r="N866" s="139" t="s">
        <v>46</v>
      </c>
      <c r="P866" s="140">
        <f>O866*H866</f>
        <v>0</v>
      </c>
      <c r="Q866" s="140">
        <v>1.9599999999999999E-3</v>
      </c>
      <c r="R866" s="140">
        <f>Q866*H866</f>
        <v>1.0976E-2</v>
      </c>
      <c r="S866" s="140">
        <v>0</v>
      </c>
      <c r="T866" s="141">
        <f>S866*H866</f>
        <v>0</v>
      </c>
      <c r="AR866" s="142" t="s">
        <v>313</v>
      </c>
      <c r="AT866" s="142" t="s">
        <v>130</v>
      </c>
      <c r="AU866" s="142" t="s">
        <v>91</v>
      </c>
      <c r="AY866" s="16" t="s">
        <v>129</v>
      </c>
      <c r="BE866" s="143">
        <f>IF(N866="základní",J866,0)</f>
        <v>0</v>
      </c>
      <c r="BF866" s="143">
        <f>IF(N866="snížená",J866,0)</f>
        <v>0</v>
      </c>
      <c r="BG866" s="143">
        <f>IF(N866="zákl. přenesená",J866,0)</f>
        <v>0</v>
      </c>
      <c r="BH866" s="143">
        <f>IF(N866="sníž. přenesená",J866,0)</f>
        <v>0</v>
      </c>
      <c r="BI866" s="143">
        <f>IF(N866="nulová",J866,0)</f>
        <v>0</v>
      </c>
      <c r="BJ866" s="16" t="s">
        <v>89</v>
      </c>
      <c r="BK866" s="143">
        <f>ROUND(I866*H866,2)</f>
        <v>0</v>
      </c>
      <c r="BL866" s="16" t="s">
        <v>313</v>
      </c>
      <c r="BM866" s="142" t="s">
        <v>1443</v>
      </c>
    </row>
    <row r="867" spans="2:65" s="1" customFormat="1" ht="117">
      <c r="B867" s="31"/>
      <c r="D867" s="144" t="s">
        <v>136</v>
      </c>
      <c r="F867" s="145" t="s">
        <v>1444</v>
      </c>
      <c r="I867" s="146"/>
      <c r="L867" s="31"/>
      <c r="M867" s="147"/>
      <c r="T867" s="55"/>
      <c r="AT867" s="16" t="s">
        <v>136</v>
      </c>
      <c r="AU867" s="16" t="s">
        <v>91</v>
      </c>
    </row>
    <row r="868" spans="2:65" s="1" customFormat="1" ht="11.25">
      <c r="B868" s="31"/>
      <c r="D868" s="148" t="s">
        <v>137</v>
      </c>
      <c r="F868" s="149" t="s">
        <v>1445</v>
      </c>
      <c r="I868" s="146"/>
      <c r="L868" s="31"/>
      <c r="M868" s="147"/>
      <c r="T868" s="55"/>
      <c r="AT868" s="16" t="s">
        <v>137</v>
      </c>
      <c r="AU868" s="16" t="s">
        <v>91</v>
      </c>
    </row>
    <row r="869" spans="2:65" s="1" customFormat="1" ht="33" customHeight="1">
      <c r="B869" s="31"/>
      <c r="C869" s="130" t="s">
        <v>1446</v>
      </c>
      <c r="D869" s="130" t="s">
        <v>130</v>
      </c>
      <c r="E869" s="131" t="s">
        <v>1447</v>
      </c>
      <c r="F869" s="132" t="s">
        <v>1448</v>
      </c>
      <c r="G869" s="133" t="s">
        <v>685</v>
      </c>
      <c r="H869" s="134">
        <v>24</v>
      </c>
      <c r="I869" s="135"/>
      <c r="J869" s="136">
        <f>ROUND(I869*H869,2)</f>
        <v>0</v>
      </c>
      <c r="K869" s="137"/>
      <c r="L869" s="31"/>
      <c r="M869" s="138" t="s">
        <v>1</v>
      </c>
      <c r="N869" s="139" t="s">
        <v>46</v>
      </c>
      <c r="P869" s="140">
        <f>O869*H869</f>
        <v>0</v>
      </c>
      <c r="Q869" s="140">
        <v>2.3E-3</v>
      </c>
      <c r="R869" s="140">
        <f>Q869*H869</f>
        <v>5.5199999999999999E-2</v>
      </c>
      <c r="S869" s="140">
        <v>0</v>
      </c>
      <c r="T869" s="141">
        <f>S869*H869</f>
        <v>0</v>
      </c>
      <c r="AR869" s="142" t="s">
        <v>313</v>
      </c>
      <c r="AT869" s="142" t="s">
        <v>130</v>
      </c>
      <c r="AU869" s="142" t="s">
        <v>91</v>
      </c>
      <c r="AY869" s="16" t="s">
        <v>129</v>
      </c>
      <c r="BE869" s="143">
        <f>IF(N869="základní",J869,0)</f>
        <v>0</v>
      </c>
      <c r="BF869" s="143">
        <f>IF(N869="snížená",J869,0)</f>
        <v>0</v>
      </c>
      <c r="BG869" s="143">
        <f>IF(N869="zákl. přenesená",J869,0)</f>
        <v>0</v>
      </c>
      <c r="BH869" s="143">
        <f>IF(N869="sníž. přenesená",J869,0)</f>
        <v>0</v>
      </c>
      <c r="BI869" s="143">
        <f>IF(N869="nulová",J869,0)</f>
        <v>0</v>
      </c>
      <c r="BJ869" s="16" t="s">
        <v>89</v>
      </c>
      <c r="BK869" s="143">
        <f>ROUND(I869*H869,2)</f>
        <v>0</v>
      </c>
      <c r="BL869" s="16" t="s">
        <v>313</v>
      </c>
      <c r="BM869" s="142" t="s">
        <v>1449</v>
      </c>
    </row>
    <row r="870" spans="2:65" s="1" customFormat="1" ht="146.25">
      <c r="B870" s="31"/>
      <c r="D870" s="144" t="s">
        <v>136</v>
      </c>
      <c r="F870" s="145" t="s">
        <v>1450</v>
      </c>
      <c r="I870" s="146"/>
      <c r="L870" s="31"/>
      <c r="M870" s="147"/>
      <c r="T870" s="55"/>
      <c r="AT870" s="16" t="s">
        <v>136</v>
      </c>
      <c r="AU870" s="16" t="s">
        <v>91</v>
      </c>
    </row>
    <row r="871" spans="2:65" s="1" customFormat="1" ht="11.25">
      <c r="B871" s="31"/>
      <c r="D871" s="148" t="s">
        <v>137</v>
      </c>
      <c r="F871" s="149" t="s">
        <v>1451</v>
      </c>
      <c r="I871" s="146"/>
      <c r="L871" s="31"/>
      <c r="M871" s="147"/>
      <c r="T871" s="55"/>
      <c r="AT871" s="16" t="s">
        <v>137</v>
      </c>
      <c r="AU871" s="16" t="s">
        <v>91</v>
      </c>
    </row>
    <row r="872" spans="2:65" s="12" customFormat="1" ht="11.25">
      <c r="B872" s="152"/>
      <c r="D872" s="144" t="s">
        <v>177</v>
      </c>
      <c r="E872" s="153" t="s">
        <v>1</v>
      </c>
      <c r="F872" s="154" t="s">
        <v>319</v>
      </c>
      <c r="H872" s="155">
        <v>24</v>
      </c>
      <c r="I872" s="156"/>
      <c r="L872" s="152"/>
      <c r="M872" s="157"/>
      <c r="T872" s="158"/>
      <c r="AT872" s="153" t="s">
        <v>177</v>
      </c>
      <c r="AU872" s="153" t="s">
        <v>91</v>
      </c>
      <c r="AV872" s="12" t="s">
        <v>91</v>
      </c>
      <c r="AW872" s="12" t="s">
        <v>36</v>
      </c>
      <c r="AX872" s="12" t="s">
        <v>81</v>
      </c>
      <c r="AY872" s="153" t="s">
        <v>129</v>
      </c>
    </row>
    <row r="873" spans="2:65" s="13" customFormat="1" ht="11.25">
      <c r="B873" s="159"/>
      <c r="D873" s="144" t="s">
        <v>177</v>
      </c>
      <c r="E873" s="160" t="s">
        <v>1</v>
      </c>
      <c r="F873" s="161" t="s">
        <v>178</v>
      </c>
      <c r="H873" s="162">
        <v>24</v>
      </c>
      <c r="I873" s="163"/>
      <c r="L873" s="159"/>
      <c r="M873" s="164"/>
      <c r="T873" s="165"/>
      <c r="AT873" s="160" t="s">
        <v>177</v>
      </c>
      <c r="AU873" s="160" t="s">
        <v>91</v>
      </c>
      <c r="AV873" s="13" t="s">
        <v>153</v>
      </c>
      <c r="AW873" s="13" t="s">
        <v>36</v>
      </c>
      <c r="AX873" s="13" t="s">
        <v>89</v>
      </c>
      <c r="AY873" s="160" t="s">
        <v>129</v>
      </c>
    </row>
    <row r="874" spans="2:65" s="1" customFormat="1" ht="24.2" customHeight="1">
      <c r="B874" s="31"/>
      <c r="C874" s="130" t="s">
        <v>1452</v>
      </c>
      <c r="D874" s="130" t="s">
        <v>130</v>
      </c>
      <c r="E874" s="131" t="s">
        <v>1453</v>
      </c>
      <c r="F874" s="132" t="s">
        <v>1454</v>
      </c>
      <c r="G874" s="133" t="s">
        <v>685</v>
      </c>
      <c r="H874" s="134">
        <v>2.2999999999999998</v>
      </c>
      <c r="I874" s="135"/>
      <c r="J874" s="136">
        <f>ROUND(I874*H874,2)</f>
        <v>0</v>
      </c>
      <c r="K874" s="137"/>
      <c r="L874" s="31"/>
      <c r="M874" s="138" t="s">
        <v>1</v>
      </c>
      <c r="N874" s="139" t="s">
        <v>46</v>
      </c>
      <c r="P874" s="140">
        <f>O874*H874</f>
        <v>0</v>
      </c>
      <c r="Q874" s="140">
        <v>1.92E-3</v>
      </c>
      <c r="R874" s="140">
        <f>Q874*H874</f>
        <v>4.4159999999999998E-3</v>
      </c>
      <c r="S874" s="140">
        <v>0</v>
      </c>
      <c r="T874" s="141">
        <f>S874*H874</f>
        <v>0</v>
      </c>
      <c r="AR874" s="142" t="s">
        <v>313</v>
      </c>
      <c r="AT874" s="142" t="s">
        <v>130</v>
      </c>
      <c r="AU874" s="142" t="s">
        <v>91</v>
      </c>
      <c r="AY874" s="16" t="s">
        <v>129</v>
      </c>
      <c r="BE874" s="143">
        <f>IF(N874="základní",J874,0)</f>
        <v>0</v>
      </c>
      <c r="BF874" s="143">
        <f>IF(N874="snížená",J874,0)</f>
        <v>0</v>
      </c>
      <c r="BG874" s="143">
        <f>IF(N874="zákl. přenesená",J874,0)</f>
        <v>0</v>
      </c>
      <c r="BH874" s="143">
        <f>IF(N874="sníž. přenesená",J874,0)</f>
        <v>0</v>
      </c>
      <c r="BI874" s="143">
        <f>IF(N874="nulová",J874,0)</f>
        <v>0</v>
      </c>
      <c r="BJ874" s="16" t="s">
        <v>89</v>
      </c>
      <c r="BK874" s="143">
        <f>ROUND(I874*H874,2)</f>
        <v>0</v>
      </c>
      <c r="BL874" s="16" t="s">
        <v>313</v>
      </c>
      <c r="BM874" s="142" t="s">
        <v>1455</v>
      </c>
    </row>
    <row r="875" spans="2:65" s="1" customFormat="1" ht="126.75">
      <c r="B875" s="31"/>
      <c r="D875" s="144" t="s">
        <v>136</v>
      </c>
      <c r="F875" s="145" t="s">
        <v>1456</v>
      </c>
      <c r="I875" s="146"/>
      <c r="L875" s="31"/>
      <c r="M875" s="147"/>
      <c r="T875" s="55"/>
      <c r="AT875" s="16" t="s">
        <v>136</v>
      </c>
      <c r="AU875" s="16" t="s">
        <v>91</v>
      </c>
    </row>
    <row r="876" spans="2:65" s="1" customFormat="1" ht="11.25">
      <c r="B876" s="31"/>
      <c r="D876" s="148" t="s">
        <v>137</v>
      </c>
      <c r="F876" s="149" t="s">
        <v>1457</v>
      </c>
      <c r="I876" s="146"/>
      <c r="L876" s="31"/>
      <c r="M876" s="147"/>
      <c r="T876" s="55"/>
      <c r="AT876" s="16" t="s">
        <v>137</v>
      </c>
      <c r="AU876" s="16" t="s">
        <v>91</v>
      </c>
    </row>
    <row r="877" spans="2:65" s="1" customFormat="1" ht="24.2" customHeight="1">
      <c r="B877" s="31"/>
      <c r="C877" s="130" t="s">
        <v>1458</v>
      </c>
      <c r="D877" s="130" t="s">
        <v>130</v>
      </c>
      <c r="E877" s="131" t="s">
        <v>1459</v>
      </c>
      <c r="F877" s="132" t="s">
        <v>1460</v>
      </c>
      <c r="G877" s="133" t="s">
        <v>685</v>
      </c>
      <c r="H877" s="134">
        <v>13.3</v>
      </c>
      <c r="I877" s="135"/>
      <c r="J877" s="136">
        <f>ROUND(I877*H877,2)</f>
        <v>0</v>
      </c>
      <c r="K877" s="137"/>
      <c r="L877" s="31"/>
      <c r="M877" s="138" t="s">
        <v>1</v>
      </c>
      <c r="N877" s="139" t="s">
        <v>46</v>
      </c>
      <c r="P877" s="140">
        <f>O877*H877</f>
        <v>0</v>
      </c>
      <c r="Q877" s="140">
        <v>2.32E-3</v>
      </c>
      <c r="R877" s="140">
        <f>Q877*H877</f>
        <v>3.0856000000000001E-2</v>
      </c>
      <c r="S877" s="140">
        <v>0</v>
      </c>
      <c r="T877" s="141">
        <f>S877*H877</f>
        <v>0</v>
      </c>
      <c r="AR877" s="142" t="s">
        <v>313</v>
      </c>
      <c r="AT877" s="142" t="s">
        <v>130</v>
      </c>
      <c r="AU877" s="142" t="s">
        <v>91</v>
      </c>
      <c r="AY877" s="16" t="s">
        <v>129</v>
      </c>
      <c r="BE877" s="143">
        <f>IF(N877="základní",J877,0)</f>
        <v>0</v>
      </c>
      <c r="BF877" s="143">
        <f>IF(N877="snížená",J877,0)</f>
        <v>0</v>
      </c>
      <c r="BG877" s="143">
        <f>IF(N877="zákl. přenesená",J877,0)</f>
        <v>0</v>
      </c>
      <c r="BH877" s="143">
        <f>IF(N877="sníž. přenesená",J877,0)</f>
        <v>0</v>
      </c>
      <c r="BI877" s="143">
        <f>IF(N877="nulová",J877,0)</f>
        <v>0</v>
      </c>
      <c r="BJ877" s="16" t="s">
        <v>89</v>
      </c>
      <c r="BK877" s="143">
        <f>ROUND(I877*H877,2)</f>
        <v>0</v>
      </c>
      <c r="BL877" s="16" t="s">
        <v>313</v>
      </c>
      <c r="BM877" s="142" t="s">
        <v>1461</v>
      </c>
    </row>
    <row r="878" spans="2:65" s="1" customFormat="1" ht="156">
      <c r="B878" s="31"/>
      <c r="D878" s="144" t="s">
        <v>136</v>
      </c>
      <c r="F878" s="145" t="s">
        <v>1462</v>
      </c>
      <c r="I878" s="146"/>
      <c r="L878" s="31"/>
      <c r="M878" s="147"/>
      <c r="T878" s="55"/>
      <c r="AT878" s="16" t="s">
        <v>136</v>
      </c>
      <c r="AU878" s="16" t="s">
        <v>91</v>
      </c>
    </row>
    <row r="879" spans="2:65" s="1" customFormat="1" ht="33" customHeight="1">
      <c r="B879" s="31"/>
      <c r="C879" s="130" t="s">
        <v>1463</v>
      </c>
      <c r="D879" s="130" t="s">
        <v>130</v>
      </c>
      <c r="E879" s="131" t="s">
        <v>1464</v>
      </c>
      <c r="F879" s="132" t="s">
        <v>1465</v>
      </c>
      <c r="G879" s="133" t="s">
        <v>685</v>
      </c>
      <c r="H879" s="134">
        <v>30</v>
      </c>
      <c r="I879" s="135"/>
      <c r="J879" s="136">
        <f>ROUND(I879*H879,2)</f>
        <v>0</v>
      </c>
      <c r="K879" s="137"/>
      <c r="L879" s="31"/>
      <c r="M879" s="138" t="s">
        <v>1</v>
      </c>
      <c r="N879" s="139" t="s">
        <v>46</v>
      </c>
      <c r="P879" s="140">
        <f>O879*H879</f>
        <v>0</v>
      </c>
      <c r="Q879" s="140">
        <v>2.5400000000000002E-3</v>
      </c>
      <c r="R879" s="140">
        <f>Q879*H879</f>
        <v>7.6200000000000004E-2</v>
      </c>
      <c r="S879" s="140">
        <v>0</v>
      </c>
      <c r="T879" s="141">
        <f>S879*H879</f>
        <v>0</v>
      </c>
      <c r="AR879" s="142" t="s">
        <v>313</v>
      </c>
      <c r="AT879" s="142" t="s">
        <v>130</v>
      </c>
      <c r="AU879" s="142" t="s">
        <v>91</v>
      </c>
      <c r="AY879" s="16" t="s">
        <v>129</v>
      </c>
      <c r="BE879" s="143">
        <f>IF(N879="základní",J879,0)</f>
        <v>0</v>
      </c>
      <c r="BF879" s="143">
        <f>IF(N879="snížená",J879,0)</f>
        <v>0</v>
      </c>
      <c r="BG879" s="143">
        <f>IF(N879="zákl. přenesená",J879,0)</f>
        <v>0</v>
      </c>
      <c r="BH879" s="143">
        <f>IF(N879="sníž. přenesená",J879,0)</f>
        <v>0</v>
      </c>
      <c r="BI879" s="143">
        <f>IF(N879="nulová",J879,0)</f>
        <v>0</v>
      </c>
      <c r="BJ879" s="16" t="s">
        <v>89</v>
      </c>
      <c r="BK879" s="143">
        <f>ROUND(I879*H879,2)</f>
        <v>0</v>
      </c>
      <c r="BL879" s="16" t="s">
        <v>313</v>
      </c>
      <c r="BM879" s="142" t="s">
        <v>1466</v>
      </c>
    </row>
    <row r="880" spans="2:65" s="1" customFormat="1" ht="126.75">
      <c r="B880" s="31"/>
      <c r="D880" s="144" t="s">
        <v>136</v>
      </c>
      <c r="F880" s="145" t="s">
        <v>1467</v>
      </c>
      <c r="I880" s="146"/>
      <c r="L880" s="31"/>
      <c r="M880" s="147"/>
      <c r="T880" s="55"/>
      <c r="AT880" s="16" t="s">
        <v>136</v>
      </c>
      <c r="AU880" s="16" t="s">
        <v>91</v>
      </c>
    </row>
    <row r="881" spans="2:65" s="1" customFormat="1" ht="11.25">
      <c r="B881" s="31"/>
      <c r="D881" s="148" t="s">
        <v>137</v>
      </c>
      <c r="F881" s="149" t="s">
        <v>1468</v>
      </c>
      <c r="I881" s="146"/>
      <c r="L881" s="31"/>
      <c r="M881" s="147"/>
      <c r="T881" s="55"/>
      <c r="AT881" s="16" t="s">
        <v>137</v>
      </c>
      <c r="AU881" s="16" t="s">
        <v>91</v>
      </c>
    </row>
    <row r="882" spans="2:65" s="1" customFormat="1" ht="37.9" customHeight="1">
      <c r="B882" s="31"/>
      <c r="C882" s="130" t="s">
        <v>1469</v>
      </c>
      <c r="D882" s="130" t="s">
        <v>130</v>
      </c>
      <c r="E882" s="131" t="s">
        <v>1470</v>
      </c>
      <c r="F882" s="132" t="s">
        <v>1471</v>
      </c>
      <c r="G882" s="133" t="s">
        <v>685</v>
      </c>
      <c r="H882" s="134">
        <v>6.4</v>
      </c>
      <c r="I882" s="135"/>
      <c r="J882" s="136">
        <f>ROUND(I882*H882,2)</f>
        <v>0</v>
      </c>
      <c r="K882" s="137"/>
      <c r="L882" s="31"/>
      <c r="M882" s="138" t="s">
        <v>1</v>
      </c>
      <c r="N882" s="139" t="s">
        <v>46</v>
      </c>
      <c r="P882" s="140">
        <f>O882*H882</f>
        <v>0</v>
      </c>
      <c r="Q882" s="140">
        <v>2.7799999999999999E-3</v>
      </c>
      <c r="R882" s="140">
        <f>Q882*H882</f>
        <v>1.7791999999999999E-2</v>
      </c>
      <c r="S882" s="140">
        <v>0</v>
      </c>
      <c r="T882" s="141">
        <f>S882*H882</f>
        <v>0</v>
      </c>
      <c r="AR882" s="142" t="s">
        <v>313</v>
      </c>
      <c r="AT882" s="142" t="s">
        <v>130</v>
      </c>
      <c r="AU882" s="142" t="s">
        <v>91</v>
      </c>
      <c r="AY882" s="16" t="s">
        <v>129</v>
      </c>
      <c r="BE882" s="143">
        <f>IF(N882="základní",J882,0)</f>
        <v>0</v>
      </c>
      <c r="BF882" s="143">
        <f>IF(N882="snížená",J882,0)</f>
        <v>0</v>
      </c>
      <c r="BG882" s="143">
        <f>IF(N882="zákl. přenesená",J882,0)</f>
        <v>0</v>
      </c>
      <c r="BH882" s="143">
        <f>IF(N882="sníž. přenesená",J882,0)</f>
        <v>0</v>
      </c>
      <c r="BI882" s="143">
        <f>IF(N882="nulová",J882,0)</f>
        <v>0</v>
      </c>
      <c r="BJ882" s="16" t="s">
        <v>89</v>
      </c>
      <c r="BK882" s="143">
        <f>ROUND(I882*H882,2)</f>
        <v>0</v>
      </c>
      <c r="BL882" s="16" t="s">
        <v>313</v>
      </c>
      <c r="BM882" s="142" t="s">
        <v>1472</v>
      </c>
    </row>
    <row r="883" spans="2:65" s="1" customFormat="1" ht="97.5">
      <c r="B883" s="31"/>
      <c r="D883" s="144" t="s">
        <v>136</v>
      </c>
      <c r="F883" s="145" t="s">
        <v>1473</v>
      </c>
      <c r="I883" s="146"/>
      <c r="L883" s="31"/>
      <c r="M883" s="147"/>
      <c r="T883" s="55"/>
      <c r="AT883" s="16" t="s">
        <v>136</v>
      </c>
      <c r="AU883" s="16" t="s">
        <v>91</v>
      </c>
    </row>
    <row r="884" spans="2:65" s="1" customFormat="1" ht="11.25">
      <c r="B884" s="31"/>
      <c r="D884" s="148" t="s">
        <v>137</v>
      </c>
      <c r="F884" s="149" t="s">
        <v>1474</v>
      </c>
      <c r="I884" s="146"/>
      <c r="L884" s="31"/>
      <c r="M884" s="147"/>
      <c r="T884" s="55"/>
      <c r="AT884" s="16" t="s">
        <v>137</v>
      </c>
      <c r="AU884" s="16" t="s">
        <v>91</v>
      </c>
    </row>
    <row r="885" spans="2:65" s="1" customFormat="1" ht="37.9" customHeight="1">
      <c r="B885" s="31"/>
      <c r="C885" s="130" t="s">
        <v>1475</v>
      </c>
      <c r="D885" s="130" t="s">
        <v>130</v>
      </c>
      <c r="E885" s="131" t="s">
        <v>1476</v>
      </c>
      <c r="F885" s="132" t="s">
        <v>1477</v>
      </c>
      <c r="G885" s="133" t="s">
        <v>685</v>
      </c>
      <c r="H885" s="134">
        <v>1.8</v>
      </c>
      <c r="I885" s="135"/>
      <c r="J885" s="136">
        <f>ROUND(I885*H885,2)</f>
        <v>0</v>
      </c>
      <c r="K885" s="137"/>
      <c r="L885" s="31"/>
      <c r="M885" s="138" t="s">
        <v>1</v>
      </c>
      <c r="N885" s="139" t="s">
        <v>46</v>
      </c>
      <c r="P885" s="140">
        <f>O885*H885</f>
        <v>0</v>
      </c>
      <c r="Q885" s="140">
        <v>2.7799999999999999E-3</v>
      </c>
      <c r="R885" s="140">
        <f>Q885*H885</f>
        <v>5.0039999999999998E-3</v>
      </c>
      <c r="S885" s="140">
        <v>0</v>
      </c>
      <c r="T885" s="141">
        <f>S885*H885</f>
        <v>0</v>
      </c>
      <c r="AR885" s="142" t="s">
        <v>313</v>
      </c>
      <c r="AT885" s="142" t="s">
        <v>130</v>
      </c>
      <c r="AU885" s="142" t="s">
        <v>91</v>
      </c>
      <c r="AY885" s="16" t="s">
        <v>129</v>
      </c>
      <c r="BE885" s="143">
        <f>IF(N885="základní",J885,0)</f>
        <v>0</v>
      </c>
      <c r="BF885" s="143">
        <f>IF(N885="snížená",J885,0)</f>
        <v>0</v>
      </c>
      <c r="BG885" s="143">
        <f>IF(N885="zákl. přenesená",J885,0)</f>
        <v>0</v>
      </c>
      <c r="BH885" s="143">
        <f>IF(N885="sníž. přenesená",J885,0)</f>
        <v>0</v>
      </c>
      <c r="BI885" s="143">
        <f>IF(N885="nulová",J885,0)</f>
        <v>0</v>
      </c>
      <c r="BJ885" s="16" t="s">
        <v>89</v>
      </c>
      <c r="BK885" s="143">
        <f>ROUND(I885*H885,2)</f>
        <v>0</v>
      </c>
      <c r="BL885" s="16" t="s">
        <v>313</v>
      </c>
      <c r="BM885" s="142" t="s">
        <v>1478</v>
      </c>
    </row>
    <row r="886" spans="2:65" s="1" customFormat="1" ht="117">
      <c r="B886" s="31"/>
      <c r="D886" s="144" t="s">
        <v>136</v>
      </c>
      <c r="F886" s="145" t="s">
        <v>1479</v>
      </c>
      <c r="I886" s="146"/>
      <c r="L886" s="31"/>
      <c r="M886" s="147"/>
      <c r="T886" s="55"/>
      <c r="AT886" s="16" t="s">
        <v>136</v>
      </c>
      <c r="AU886" s="16" t="s">
        <v>91</v>
      </c>
    </row>
    <row r="887" spans="2:65" s="1" customFormat="1" ht="24.2" customHeight="1">
      <c r="B887" s="31"/>
      <c r="C887" s="130" t="s">
        <v>1480</v>
      </c>
      <c r="D887" s="130" t="s">
        <v>130</v>
      </c>
      <c r="E887" s="131" t="s">
        <v>1481</v>
      </c>
      <c r="F887" s="132" t="s">
        <v>1482</v>
      </c>
      <c r="G887" s="133" t="s">
        <v>685</v>
      </c>
      <c r="H887" s="134">
        <v>43.4</v>
      </c>
      <c r="I887" s="135"/>
      <c r="J887" s="136">
        <f>ROUND(I887*H887,2)</f>
        <v>0</v>
      </c>
      <c r="K887" s="137"/>
      <c r="L887" s="31"/>
      <c r="M887" s="138" t="s">
        <v>1</v>
      </c>
      <c r="N887" s="139" t="s">
        <v>46</v>
      </c>
      <c r="P887" s="140">
        <f>O887*H887</f>
        <v>0</v>
      </c>
      <c r="Q887" s="140">
        <v>2.5899999999999999E-3</v>
      </c>
      <c r="R887" s="140">
        <f>Q887*H887</f>
        <v>0.11240599999999999</v>
      </c>
      <c r="S887" s="140">
        <v>0</v>
      </c>
      <c r="T887" s="141">
        <f>S887*H887</f>
        <v>0</v>
      </c>
      <c r="AR887" s="142" t="s">
        <v>313</v>
      </c>
      <c r="AT887" s="142" t="s">
        <v>130</v>
      </c>
      <c r="AU887" s="142" t="s">
        <v>91</v>
      </c>
      <c r="AY887" s="16" t="s">
        <v>129</v>
      </c>
      <c r="BE887" s="143">
        <f>IF(N887="základní",J887,0)</f>
        <v>0</v>
      </c>
      <c r="BF887" s="143">
        <f>IF(N887="snížená",J887,0)</f>
        <v>0</v>
      </c>
      <c r="BG887" s="143">
        <f>IF(N887="zákl. přenesená",J887,0)</f>
        <v>0</v>
      </c>
      <c r="BH887" s="143">
        <f>IF(N887="sníž. přenesená",J887,0)</f>
        <v>0</v>
      </c>
      <c r="BI887" s="143">
        <f>IF(N887="nulová",J887,0)</f>
        <v>0</v>
      </c>
      <c r="BJ887" s="16" t="s">
        <v>89</v>
      </c>
      <c r="BK887" s="143">
        <f>ROUND(I887*H887,2)</f>
        <v>0</v>
      </c>
      <c r="BL887" s="16" t="s">
        <v>313</v>
      </c>
      <c r="BM887" s="142" t="s">
        <v>1483</v>
      </c>
    </row>
    <row r="888" spans="2:65" s="1" customFormat="1" ht="68.25">
      <c r="B888" s="31"/>
      <c r="D888" s="144" t="s">
        <v>136</v>
      </c>
      <c r="F888" s="145" t="s">
        <v>1484</v>
      </c>
      <c r="I888" s="146"/>
      <c r="L888" s="31"/>
      <c r="M888" s="147"/>
      <c r="T888" s="55"/>
      <c r="AT888" s="16" t="s">
        <v>136</v>
      </c>
      <c r="AU888" s="16" t="s">
        <v>91</v>
      </c>
    </row>
    <row r="889" spans="2:65" s="1" customFormat="1" ht="11.25">
      <c r="B889" s="31"/>
      <c r="D889" s="148" t="s">
        <v>137</v>
      </c>
      <c r="F889" s="149" t="s">
        <v>1485</v>
      </c>
      <c r="I889" s="146"/>
      <c r="L889" s="31"/>
      <c r="M889" s="147"/>
      <c r="T889" s="55"/>
      <c r="AT889" s="16" t="s">
        <v>137</v>
      </c>
      <c r="AU889" s="16" t="s">
        <v>91</v>
      </c>
    </row>
    <row r="890" spans="2:65" s="1" customFormat="1" ht="33" customHeight="1">
      <c r="B890" s="31"/>
      <c r="C890" s="130" t="s">
        <v>1486</v>
      </c>
      <c r="D890" s="130" t="s">
        <v>130</v>
      </c>
      <c r="E890" s="131" t="s">
        <v>1487</v>
      </c>
      <c r="F890" s="132" t="s">
        <v>1488</v>
      </c>
      <c r="G890" s="133" t="s">
        <v>1384</v>
      </c>
      <c r="H890" s="134">
        <v>4</v>
      </c>
      <c r="I890" s="135"/>
      <c r="J890" s="136">
        <f>ROUND(I890*H890,2)</f>
        <v>0</v>
      </c>
      <c r="K890" s="137"/>
      <c r="L890" s="31"/>
      <c r="M890" s="138" t="s">
        <v>1</v>
      </c>
      <c r="N890" s="139" t="s">
        <v>46</v>
      </c>
      <c r="P890" s="140">
        <f>O890*H890</f>
        <v>0</v>
      </c>
      <c r="Q890" s="140">
        <v>2.9E-4</v>
      </c>
      <c r="R890" s="140">
        <f>Q890*H890</f>
        <v>1.16E-3</v>
      </c>
      <c r="S890" s="140">
        <v>0</v>
      </c>
      <c r="T890" s="141">
        <f>S890*H890</f>
        <v>0</v>
      </c>
      <c r="AR890" s="142" t="s">
        <v>313</v>
      </c>
      <c r="AT890" s="142" t="s">
        <v>130</v>
      </c>
      <c r="AU890" s="142" t="s">
        <v>91</v>
      </c>
      <c r="AY890" s="16" t="s">
        <v>129</v>
      </c>
      <c r="BE890" s="143">
        <f>IF(N890="základní",J890,0)</f>
        <v>0</v>
      </c>
      <c r="BF890" s="143">
        <f>IF(N890="snížená",J890,0)</f>
        <v>0</v>
      </c>
      <c r="BG890" s="143">
        <f>IF(N890="zákl. přenesená",J890,0)</f>
        <v>0</v>
      </c>
      <c r="BH890" s="143">
        <f>IF(N890="sníž. přenesená",J890,0)</f>
        <v>0</v>
      </c>
      <c r="BI890" s="143">
        <f>IF(N890="nulová",J890,0)</f>
        <v>0</v>
      </c>
      <c r="BJ890" s="16" t="s">
        <v>89</v>
      </c>
      <c r="BK890" s="143">
        <f>ROUND(I890*H890,2)</f>
        <v>0</v>
      </c>
      <c r="BL890" s="16" t="s">
        <v>313</v>
      </c>
      <c r="BM890" s="142" t="s">
        <v>1489</v>
      </c>
    </row>
    <row r="891" spans="2:65" s="1" customFormat="1" ht="29.25">
      <c r="B891" s="31"/>
      <c r="D891" s="144" t="s">
        <v>136</v>
      </c>
      <c r="F891" s="145" t="s">
        <v>1490</v>
      </c>
      <c r="I891" s="146"/>
      <c r="L891" s="31"/>
      <c r="M891" s="147"/>
      <c r="T891" s="55"/>
      <c r="AT891" s="16" t="s">
        <v>136</v>
      </c>
      <c r="AU891" s="16" t="s">
        <v>91</v>
      </c>
    </row>
    <row r="892" spans="2:65" s="1" customFormat="1" ht="11.25">
      <c r="B892" s="31"/>
      <c r="D892" s="148" t="s">
        <v>137</v>
      </c>
      <c r="F892" s="149" t="s">
        <v>1491</v>
      </c>
      <c r="I892" s="146"/>
      <c r="L892" s="31"/>
      <c r="M892" s="147"/>
      <c r="T892" s="55"/>
      <c r="AT892" s="16" t="s">
        <v>137</v>
      </c>
      <c r="AU892" s="16" t="s">
        <v>91</v>
      </c>
    </row>
    <row r="893" spans="2:65" s="1" customFormat="1" ht="33" customHeight="1">
      <c r="B893" s="31"/>
      <c r="C893" s="130" t="s">
        <v>1492</v>
      </c>
      <c r="D893" s="130" t="s">
        <v>130</v>
      </c>
      <c r="E893" s="131" t="s">
        <v>1493</v>
      </c>
      <c r="F893" s="132" t="s">
        <v>1494</v>
      </c>
      <c r="G893" s="133" t="s">
        <v>685</v>
      </c>
      <c r="H893" s="134">
        <v>29.3</v>
      </c>
      <c r="I893" s="135"/>
      <c r="J893" s="136">
        <f>ROUND(I893*H893,2)</f>
        <v>0</v>
      </c>
      <c r="K893" s="137"/>
      <c r="L893" s="31"/>
      <c r="M893" s="138" t="s">
        <v>1</v>
      </c>
      <c r="N893" s="139" t="s">
        <v>46</v>
      </c>
      <c r="P893" s="140">
        <f>O893*H893</f>
        <v>0</v>
      </c>
      <c r="Q893" s="140">
        <v>6.3E-3</v>
      </c>
      <c r="R893" s="140">
        <f>Q893*H893</f>
        <v>0.18459</v>
      </c>
      <c r="S893" s="140">
        <v>0</v>
      </c>
      <c r="T893" s="141">
        <f>S893*H893</f>
        <v>0</v>
      </c>
      <c r="AR893" s="142" t="s">
        <v>313</v>
      </c>
      <c r="AT893" s="142" t="s">
        <v>130</v>
      </c>
      <c r="AU893" s="142" t="s">
        <v>91</v>
      </c>
      <c r="AY893" s="16" t="s">
        <v>129</v>
      </c>
      <c r="BE893" s="143">
        <f>IF(N893="základní",J893,0)</f>
        <v>0</v>
      </c>
      <c r="BF893" s="143">
        <f>IF(N893="snížená",J893,0)</f>
        <v>0</v>
      </c>
      <c r="BG893" s="143">
        <f>IF(N893="zákl. přenesená",J893,0)</f>
        <v>0</v>
      </c>
      <c r="BH893" s="143">
        <f>IF(N893="sníž. přenesená",J893,0)</f>
        <v>0</v>
      </c>
      <c r="BI893" s="143">
        <f>IF(N893="nulová",J893,0)</f>
        <v>0</v>
      </c>
      <c r="BJ893" s="16" t="s">
        <v>89</v>
      </c>
      <c r="BK893" s="143">
        <f>ROUND(I893*H893,2)</f>
        <v>0</v>
      </c>
      <c r="BL893" s="16" t="s">
        <v>313</v>
      </c>
      <c r="BM893" s="142" t="s">
        <v>1495</v>
      </c>
    </row>
    <row r="894" spans="2:65" s="1" customFormat="1" ht="97.5">
      <c r="B894" s="31"/>
      <c r="D894" s="144" t="s">
        <v>136</v>
      </c>
      <c r="F894" s="145" t="s">
        <v>1496</v>
      </c>
      <c r="I894" s="146"/>
      <c r="L894" s="31"/>
      <c r="M894" s="147"/>
      <c r="T894" s="55"/>
      <c r="AT894" s="16" t="s">
        <v>136</v>
      </c>
      <c r="AU894" s="16" t="s">
        <v>91</v>
      </c>
    </row>
    <row r="895" spans="2:65" s="1" customFormat="1" ht="11.25">
      <c r="B895" s="31"/>
      <c r="D895" s="148" t="s">
        <v>137</v>
      </c>
      <c r="F895" s="149" t="s">
        <v>1497</v>
      </c>
      <c r="I895" s="146"/>
      <c r="L895" s="31"/>
      <c r="M895" s="147"/>
      <c r="T895" s="55"/>
      <c r="AT895" s="16" t="s">
        <v>137</v>
      </c>
      <c r="AU895" s="16" t="s">
        <v>91</v>
      </c>
    </row>
    <row r="896" spans="2:65" s="1" customFormat="1" ht="24.2" customHeight="1">
      <c r="B896" s="31"/>
      <c r="C896" s="130" t="s">
        <v>1498</v>
      </c>
      <c r="D896" s="130" t="s">
        <v>130</v>
      </c>
      <c r="E896" s="131" t="s">
        <v>1499</v>
      </c>
      <c r="F896" s="132" t="s">
        <v>1500</v>
      </c>
      <c r="G896" s="133" t="s">
        <v>685</v>
      </c>
      <c r="H896" s="134">
        <v>36</v>
      </c>
      <c r="I896" s="135"/>
      <c r="J896" s="136">
        <f>ROUND(I896*H896,2)</f>
        <v>0</v>
      </c>
      <c r="K896" s="137"/>
      <c r="L896" s="31"/>
      <c r="M896" s="138" t="s">
        <v>1</v>
      </c>
      <c r="N896" s="139" t="s">
        <v>46</v>
      </c>
      <c r="P896" s="140">
        <f>O896*H896</f>
        <v>0</v>
      </c>
      <c r="Q896" s="140">
        <v>3.7100000000000002E-3</v>
      </c>
      <c r="R896" s="140">
        <f>Q896*H896</f>
        <v>0.13356000000000001</v>
      </c>
      <c r="S896" s="140">
        <v>0</v>
      </c>
      <c r="T896" s="141">
        <f>S896*H896</f>
        <v>0</v>
      </c>
      <c r="AR896" s="142" t="s">
        <v>313</v>
      </c>
      <c r="AT896" s="142" t="s">
        <v>130</v>
      </c>
      <c r="AU896" s="142" t="s">
        <v>91</v>
      </c>
      <c r="AY896" s="16" t="s">
        <v>129</v>
      </c>
      <c r="BE896" s="143">
        <f>IF(N896="základní",J896,0)</f>
        <v>0</v>
      </c>
      <c r="BF896" s="143">
        <f>IF(N896="snížená",J896,0)</f>
        <v>0</v>
      </c>
      <c r="BG896" s="143">
        <f>IF(N896="zákl. přenesená",J896,0)</f>
        <v>0</v>
      </c>
      <c r="BH896" s="143">
        <f>IF(N896="sníž. přenesená",J896,0)</f>
        <v>0</v>
      </c>
      <c r="BI896" s="143">
        <f>IF(N896="nulová",J896,0)</f>
        <v>0</v>
      </c>
      <c r="BJ896" s="16" t="s">
        <v>89</v>
      </c>
      <c r="BK896" s="143">
        <f>ROUND(I896*H896,2)</f>
        <v>0</v>
      </c>
      <c r="BL896" s="16" t="s">
        <v>313</v>
      </c>
      <c r="BM896" s="142" t="s">
        <v>1501</v>
      </c>
    </row>
    <row r="897" spans="2:65" s="1" customFormat="1" ht="19.5">
      <c r="B897" s="31"/>
      <c r="D897" s="144" t="s">
        <v>136</v>
      </c>
      <c r="F897" s="145" t="s">
        <v>1500</v>
      </c>
      <c r="I897" s="146"/>
      <c r="L897" s="31"/>
      <c r="M897" s="147"/>
      <c r="T897" s="55"/>
      <c r="AT897" s="16" t="s">
        <v>136</v>
      </c>
      <c r="AU897" s="16" t="s">
        <v>91</v>
      </c>
    </row>
    <row r="898" spans="2:65" s="1" customFormat="1" ht="11.25">
      <c r="B898" s="31"/>
      <c r="D898" s="148" t="s">
        <v>137</v>
      </c>
      <c r="F898" s="149" t="s">
        <v>1502</v>
      </c>
      <c r="I898" s="146"/>
      <c r="L898" s="31"/>
      <c r="M898" s="147"/>
      <c r="T898" s="55"/>
      <c r="AT898" s="16" t="s">
        <v>137</v>
      </c>
      <c r="AU898" s="16" t="s">
        <v>91</v>
      </c>
    </row>
    <row r="899" spans="2:65" s="1" customFormat="1" ht="24.2" customHeight="1">
      <c r="B899" s="31"/>
      <c r="C899" s="130" t="s">
        <v>1503</v>
      </c>
      <c r="D899" s="130" t="s">
        <v>130</v>
      </c>
      <c r="E899" s="131" t="s">
        <v>1504</v>
      </c>
      <c r="F899" s="132" t="s">
        <v>1505</v>
      </c>
      <c r="G899" s="133" t="s">
        <v>685</v>
      </c>
      <c r="H899" s="134">
        <v>12</v>
      </c>
      <c r="I899" s="135"/>
      <c r="J899" s="136">
        <f>ROUND(I899*H899,2)</f>
        <v>0</v>
      </c>
      <c r="K899" s="137"/>
      <c r="L899" s="31"/>
      <c r="M899" s="138" t="s">
        <v>1</v>
      </c>
      <c r="N899" s="139" t="s">
        <v>46</v>
      </c>
      <c r="P899" s="140">
        <f>O899*H899</f>
        <v>0</v>
      </c>
      <c r="Q899" s="140">
        <v>3.7100000000000002E-3</v>
      </c>
      <c r="R899" s="140">
        <f>Q899*H899</f>
        <v>4.4520000000000004E-2</v>
      </c>
      <c r="S899" s="140">
        <v>0</v>
      </c>
      <c r="T899" s="141">
        <f>S899*H899</f>
        <v>0</v>
      </c>
      <c r="AR899" s="142" t="s">
        <v>313</v>
      </c>
      <c r="AT899" s="142" t="s">
        <v>130</v>
      </c>
      <c r="AU899" s="142" t="s">
        <v>91</v>
      </c>
      <c r="AY899" s="16" t="s">
        <v>129</v>
      </c>
      <c r="BE899" s="143">
        <f>IF(N899="základní",J899,0)</f>
        <v>0</v>
      </c>
      <c r="BF899" s="143">
        <f>IF(N899="snížená",J899,0)</f>
        <v>0</v>
      </c>
      <c r="BG899" s="143">
        <f>IF(N899="zákl. přenesená",J899,0)</f>
        <v>0</v>
      </c>
      <c r="BH899" s="143">
        <f>IF(N899="sníž. přenesená",J899,0)</f>
        <v>0</v>
      </c>
      <c r="BI899" s="143">
        <f>IF(N899="nulová",J899,0)</f>
        <v>0</v>
      </c>
      <c r="BJ899" s="16" t="s">
        <v>89</v>
      </c>
      <c r="BK899" s="143">
        <f>ROUND(I899*H899,2)</f>
        <v>0</v>
      </c>
      <c r="BL899" s="16" t="s">
        <v>313</v>
      </c>
      <c r="BM899" s="142" t="s">
        <v>1506</v>
      </c>
    </row>
    <row r="900" spans="2:65" s="1" customFormat="1" ht="29.25">
      <c r="B900" s="31"/>
      <c r="D900" s="144" t="s">
        <v>136</v>
      </c>
      <c r="F900" s="145" t="s">
        <v>1507</v>
      </c>
      <c r="I900" s="146"/>
      <c r="L900" s="31"/>
      <c r="M900" s="147"/>
      <c r="T900" s="55"/>
      <c r="AT900" s="16" t="s">
        <v>136</v>
      </c>
      <c r="AU900" s="16" t="s">
        <v>91</v>
      </c>
    </row>
    <row r="901" spans="2:65" s="1" customFormat="1" ht="24.2" customHeight="1">
      <c r="B901" s="31"/>
      <c r="C901" s="130" t="s">
        <v>1508</v>
      </c>
      <c r="D901" s="130" t="s">
        <v>130</v>
      </c>
      <c r="E901" s="131" t="s">
        <v>1509</v>
      </c>
      <c r="F901" s="132" t="s">
        <v>1510</v>
      </c>
      <c r="G901" s="133" t="s">
        <v>1101</v>
      </c>
      <c r="H901" s="188"/>
      <c r="I901" s="135"/>
      <c r="J901" s="136">
        <f>ROUND(I901*H901,2)</f>
        <v>0</v>
      </c>
      <c r="K901" s="137"/>
      <c r="L901" s="31"/>
      <c r="M901" s="138" t="s">
        <v>1</v>
      </c>
      <c r="N901" s="139" t="s">
        <v>46</v>
      </c>
      <c r="P901" s="140">
        <f>O901*H901</f>
        <v>0</v>
      </c>
      <c r="Q901" s="140">
        <v>0</v>
      </c>
      <c r="R901" s="140">
        <f>Q901*H901</f>
        <v>0</v>
      </c>
      <c r="S901" s="140">
        <v>0</v>
      </c>
      <c r="T901" s="141">
        <f>S901*H901</f>
        <v>0</v>
      </c>
      <c r="AR901" s="142" t="s">
        <v>313</v>
      </c>
      <c r="AT901" s="142" t="s">
        <v>130</v>
      </c>
      <c r="AU901" s="142" t="s">
        <v>91</v>
      </c>
      <c r="AY901" s="16" t="s">
        <v>129</v>
      </c>
      <c r="BE901" s="143">
        <f>IF(N901="základní",J901,0)</f>
        <v>0</v>
      </c>
      <c r="BF901" s="143">
        <f>IF(N901="snížená",J901,0)</f>
        <v>0</v>
      </c>
      <c r="BG901" s="143">
        <f>IF(N901="zákl. přenesená",J901,0)</f>
        <v>0</v>
      </c>
      <c r="BH901" s="143">
        <f>IF(N901="sníž. přenesená",J901,0)</f>
        <v>0</v>
      </c>
      <c r="BI901" s="143">
        <f>IF(N901="nulová",J901,0)</f>
        <v>0</v>
      </c>
      <c r="BJ901" s="16" t="s">
        <v>89</v>
      </c>
      <c r="BK901" s="143">
        <f>ROUND(I901*H901,2)</f>
        <v>0</v>
      </c>
      <c r="BL901" s="16" t="s">
        <v>313</v>
      </c>
      <c r="BM901" s="142" t="s">
        <v>1511</v>
      </c>
    </row>
    <row r="902" spans="2:65" s="1" customFormat="1" ht="29.25">
      <c r="B902" s="31"/>
      <c r="D902" s="144" t="s">
        <v>136</v>
      </c>
      <c r="F902" s="145" t="s">
        <v>1512</v>
      </c>
      <c r="I902" s="146"/>
      <c r="L902" s="31"/>
      <c r="M902" s="147"/>
      <c r="T902" s="55"/>
      <c r="AT902" s="16" t="s">
        <v>136</v>
      </c>
      <c r="AU902" s="16" t="s">
        <v>91</v>
      </c>
    </row>
    <row r="903" spans="2:65" s="1" customFormat="1" ht="11.25">
      <c r="B903" s="31"/>
      <c r="D903" s="148" t="s">
        <v>137</v>
      </c>
      <c r="F903" s="149" t="s">
        <v>1513</v>
      </c>
      <c r="I903" s="146"/>
      <c r="L903" s="31"/>
      <c r="M903" s="147"/>
      <c r="T903" s="55"/>
      <c r="AT903" s="16" t="s">
        <v>137</v>
      </c>
      <c r="AU903" s="16" t="s">
        <v>91</v>
      </c>
    </row>
    <row r="904" spans="2:65" s="1" customFormat="1" ht="24.2" customHeight="1">
      <c r="B904" s="31"/>
      <c r="C904" s="130" t="s">
        <v>1514</v>
      </c>
      <c r="D904" s="130" t="s">
        <v>130</v>
      </c>
      <c r="E904" s="131" t="s">
        <v>1515</v>
      </c>
      <c r="F904" s="132" t="s">
        <v>1516</v>
      </c>
      <c r="G904" s="133" t="s">
        <v>991</v>
      </c>
      <c r="H904" s="134">
        <v>5</v>
      </c>
      <c r="I904" s="135"/>
      <c r="J904" s="136">
        <f>ROUND(I904*H904,2)</f>
        <v>0</v>
      </c>
      <c r="K904" s="137"/>
      <c r="L904" s="31"/>
      <c r="M904" s="138" t="s">
        <v>1</v>
      </c>
      <c r="N904" s="139" t="s">
        <v>46</v>
      </c>
      <c r="P904" s="140">
        <f>O904*H904</f>
        <v>0</v>
      </c>
      <c r="Q904" s="140">
        <v>0</v>
      </c>
      <c r="R904" s="140">
        <f>Q904*H904</f>
        <v>0</v>
      </c>
      <c r="S904" s="140">
        <v>0</v>
      </c>
      <c r="T904" s="141">
        <f>S904*H904</f>
        <v>0</v>
      </c>
      <c r="AR904" s="142" t="s">
        <v>313</v>
      </c>
      <c r="AT904" s="142" t="s">
        <v>130</v>
      </c>
      <c r="AU904" s="142" t="s">
        <v>91</v>
      </c>
      <c r="AY904" s="16" t="s">
        <v>129</v>
      </c>
      <c r="BE904" s="143">
        <f>IF(N904="základní",J904,0)</f>
        <v>0</v>
      </c>
      <c r="BF904" s="143">
        <f>IF(N904="snížená",J904,0)</f>
        <v>0</v>
      </c>
      <c r="BG904" s="143">
        <f>IF(N904="zákl. přenesená",J904,0)</f>
        <v>0</v>
      </c>
      <c r="BH904" s="143">
        <f>IF(N904="sníž. přenesená",J904,0)</f>
        <v>0</v>
      </c>
      <c r="BI904" s="143">
        <f>IF(N904="nulová",J904,0)</f>
        <v>0</v>
      </c>
      <c r="BJ904" s="16" t="s">
        <v>89</v>
      </c>
      <c r="BK904" s="143">
        <f>ROUND(I904*H904,2)</f>
        <v>0</v>
      </c>
      <c r="BL904" s="16" t="s">
        <v>313</v>
      </c>
      <c r="BM904" s="142" t="s">
        <v>1517</v>
      </c>
    </row>
    <row r="905" spans="2:65" s="1" customFormat="1" ht="146.25">
      <c r="B905" s="31"/>
      <c r="D905" s="144" t="s">
        <v>136</v>
      </c>
      <c r="F905" s="145" t="s">
        <v>1518</v>
      </c>
      <c r="I905" s="146"/>
      <c r="L905" s="31"/>
      <c r="M905" s="147"/>
      <c r="T905" s="55"/>
      <c r="AT905" s="16" t="s">
        <v>136</v>
      </c>
      <c r="AU905" s="16" t="s">
        <v>91</v>
      </c>
    </row>
    <row r="906" spans="2:65" s="1" customFormat="1" ht="24.2" customHeight="1">
      <c r="B906" s="31"/>
      <c r="C906" s="130" t="s">
        <v>1519</v>
      </c>
      <c r="D906" s="130" t="s">
        <v>130</v>
      </c>
      <c r="E906" s="131" t="s">
        <v>1520</v>
      </c>
      <c r="F906" s="132" t="s">
        <v>1521</v>
      </c>
      <c r="G906" s="133" t="s">
        <v>991</v>
      </c>
      <c r="H906" s="134">
        <v>6</v>
      </c>
      <c r="I906" s="135"/>
      <c r="J906" s="136">
        <f>ROUND(I906*H906,2)</f>
        <v>0</v>
      </c>
      <c r="K906" s="137"/>
      <c r="L906" s="31"/>
      <c r="M906" s="138" t="s">
        <v>1</v>
      </c>
      <c r="N906" s="139" t="s">
        <v>46</v>
      </c>
      <c r="P906" s="140">
        <f>O906*H906</f>
        <v>0</v>
      </c>
      <c r="Q906" s="140">
        <v>0</v>
      </c>
      <c r="R906" s="140">
        <f>Q906*H906</f>
        <v>0</v>
      </c>
      <c r="S906" s="140">
        <v>0</v>
      </c>
      <c r="T906" s="141">
        <f>S906*H906</f>
        <v>0</v>
      </c>
      <c r="AR906" s="142" t="s">
        <v>313</v>
      </c>
      <c r="AT906" s="142" t="s">
        <v>130</v>
      </c>
      <c r="AU906" s="142" t="s">
        <v>91</v>
      </c>
      <c r="AY906" s="16" t="s">
        <v>129</v>
      </c>
      <c r="BE906" s="143">
        <f>IF(N906="základní",J906,0)</f>
        <v>0</v>
      </c>
      <c r="BF906" s="143">
        <f>IF(N906="snížená",J906,0)</f>
        <v>0</v>
      </c>
      <c r="BG906" s="143">
        <f>IF(N906="zákl. přenesená",J906,0)</f>
        <v>0</v>
      </c>
      <c r="BH906" s="143">
        <f>IF(N906="sníž. přenesená",J906,0)</f>
        <v>0</v>
      </c>
      <c r="BI906" s="143">
        <f>IF(N906="nulová",J906,0)</f>
        <v>0</v>
      </c>
      <c r="BJ906" s="16" t="s">
        <v>89</v>
      </c>
      <c r="BK906" s="143">
        <f>ROUND(I906*H906,2)</f>
        <v>0</v>
      </c>
      <c r="BL906" s="16" t="s">
        <v>313</v>
      </c>
      <c r="BM906" s="142" t="s">
        <v>1522</v>
      </c>
    </row>
    <row r="907" spans="2:65" s="1" customFormat="1" ht="117">
      <c r="B907" s="31"/>
      <c r="D907" s="144" t="s">
        <v>136</v>
      </c>
      <c r="F907" s="145" t="s">
        <v>1523</v>
      </c>
      <c r="I907" s="146"/>
      <c r="L907" s="31"/>
      <c r="M907" s="147"/>
      <c r="T907" s="55"/>
      <c r="AT907" s="16" t="s">
        <v>136</v>
      </c>
      <c r="AU907" s="16" t="s">
        <v>91</v>
      </c>
    </row>
    <row r="908" spans="2:65" s="1" customFormat="1" ht="24.2" customHeight="1">
      <c r="B908" s="31"/>
      <c r="C908" s="130" t="s">
        <v>1524</v>
      </c>
      <c r="D908" s="130" t="s">
        <v>130</v>
      </c>
      <c r="E908" s="131" t="s">
        <v>1525</v>
      </c>
      <c r="F908" s="132" t="s">
        <v>1526</v>
      </c>
      <c r="G908" s="133" t="s">
        <v>991</v>
      </c>
      <c r="H908" s="134">
        <v>53</v>
      </c>
      <c r="I908" s="135"/>
      <c r="J908" s="136">
        <f>ROUND(I908*H908,2)</f>
        <v>0</v>
      </c>
      <c r="K908" s="137"/>
      <c r="L908" s="31"/>
      <c r="M908" s="138" t="s">
        <v>1</v>
      </c>
      <c r="N908" s="139" t="s">
        <v>46</v>
      </c>
      <c r="P908" s="140">
        <f>O908*H908</f>
        <v>0</v>
      </c>
      <c r="Q908" s="140">
        <v>0</v>
      </c>
      <c r="R908" s="140">
        <f>Q908*H908</f>
        <v>0</v>
      </c>
      <c r="S908" s="140">
        <v>0</v>
      </c>
      <c r="T908" s="141">
        <f>S908*H908</f>
        <v>0</v>
      </c>
      <c r="AR908" s="142" t="s">
        <v>313</v>
      </c>
      <c r="AT908" s="142" t="s">
        <v>130</v>
      </c>
      <c r="AU908" s="142" t="s">
        <v>91</v>
      </c>
      <c r="AY908" s="16" t="s">
        <v>129</v>
      </c>
      <c r="BE908" s="143">
        <f>IF(N908="základní",J908,0)</f>
        <v>0</v>
      </c>
      <c r="BF908" s="143">
        <f>IF(N908="snížená",J908,0)</f>
        <v>0</v>
      </c>
      <c r="BG908" s="143">
        <f>IF(N908="zákl. přenesená",J908,0)</f>
        <v>0</v>
      </c>
      <c r="BH908" s="143">
        <f>IF(N908="sníž. přenesená",J908,0)</f>
        <v>0</v>
      </c>
      <c r="BI908" s="143">
        <f>IF(N908="nulová",J908,0)</f>
        <v>0</v>
      </c>
      <c r="BJ908" s="16" t="s">
        <v>89</v>
      </c>
      <c r="BK908" s="143">
        <f>ROUND(I908*H908,2)</f>
        <v>0</v>
      </c>
      <c r="BL908" s="16" t="s">
        <v>313</v>
      </c>
      <c r="BM908" s="142" t="s">
        <v>1527</v>
      </c>
    </row>
    <row r="909" spans="2:65" s="1" customFormat="1" ht="78">
      <c r="B909" s="31"/>
      <c r="D909" s="144" t="s">
        <v>136</v>
      </c>
      <c r="F909" s="145" t="s">
        <v>1528</v>
      </c>
      <c r="I909" s="146"/>
      <c r="L909" s="31"/>
      <c r="M909" s="147"/>
      <c r="T909" s="55"/>
      <c r="AT909" s="16" t="s">
        <v>136</v>
      </c>
      <c r="AU909" s="16" t="s">
        <v>91</v>
      </c>
    </row>
    <row r="910" spans="2:65" s="1" customFormat="1" ht="16.5" customHeight="1">
      <c r="B910" s="31"/>
      <c r="C910" s="130" t="s">
        <v>1529</v>
      </c>
      <c r="D910" s="130" t="s">
        <v>130</v>
      </c>
      <c r="E910" s="131" t="s">
        <v>1530</v>
      </c>
      <c r="F910" s="132" t="s">
        <v>1531</v>
      </c>
      <c r="G910" s="133" t="s">
        <v>145</v>
      </c>
      <c r="H910" s="134">
        <v>2</v>
      </c>
      <c r="I910" s="135"/>
      <c r="J910" s="136">
        <f>ROUND(I910*H910,2)</f>
        <v>0</v>
      </c>
      <c r="K910" s="137"/>
      <c r="L910" s="31"/>
      <c r="M910" s="138" t="s">
        <v>1</v>
      </c>
      <c r="N910" s="139" t="s">
        <v>46</v>
      </c>
      <c r="P910" s="140">
        <f>O910*H910</f>
        <v>0</v>
      </c>
      <c r="Q910" s="140">
        <v>0</v>
      </c>
      <c r="R910" s="140">
        <f>Q910*H910</f>
        <v>0</v>
      </c>
      <c r="S910" s="140">
        <v>0</v>
      </c>
      <c r="T910" s="141">
        <f>S910*H910</f>
        <v>0</v>
      </c>
      <c r="AR910" s="142" t="s">
        <v>313</v>
      </c>
      <c r="AT910" s="142" t="s">
        <v>130</v>
      </c>
      <c r="AU910" s="142" t="s">
        <v>91</v>
      </c>
      <c r="AY910" s="16" t="s">
        <v>129</v>
      </c>
      <c r="BE910" s="143">
        <f>IF(N910="základní",J910,0)</f>
        <v>0</v>
      </c>
      <c r="BF910" s="143">
        <f>IF(N910="snížená",J910,0)</f>
        <v>0</v>
      </c>
      <c r="BG910" s="143">
        <f>IF(N910="zákl. přenesená",J910,0)</f>
        <v>0</v>
      </c>
      <c r="BH910" s="143">
        <f>IF(N910="sníž. přenesená",J910,0)</f>
        <v>0</v>
      </c>
      <c r="BI910" s="143">
        <f>IF(N910="nulová",J910,0)</f>
        <v>0</v>
      </c>
      <c r="BJ910" s="16" t="s">
        <v>89</v>
      </c>
      <c r="BK910" s="143">
        <f>ROUND(I910*H910,2)</f>
        <v>0</v>
      </c>
      <c r="BL910" s="16" t="s">
        <v>313</v>
      </c>
      <c r="BM910" s="142" t="s">
        <v>1532</v>
      </c>
    </row>
    <row r="911" spans="2:65" s="1" customFormat="1" ht="146.25">
      <c r="B911" s="31"/>
      <c r="D911" s="144" t="s">
        <v>136</v>
      </c>
      <c r="F911" s="145" t="s">
        <v>1533</v>
      </c>
      <c r="I911" s="146"/>
      <c r="L911" s="31"/>
      <c r="M911" s="147"/>
      <c r="T911" s="55"/>
      <c r="AT911" s="16" t="s">
        <v>136</v>
      </c>
      <c r="AU911" s="16" t="s">
        <v>91</v>
      </c>
    </row>
    <row r="912" spans="2:65" s="1" customFormat="1" ht="16.5" customHeight="1">
      <c r="B912" s="31"/>
      <c r="C912" s="130" t="s">
        <v>1534</v>
      </c>
      <c r="D912" s="130" t="s">
        <v>130</v>
      </c>
      <c r="E912" s="131" t="s">
        <v>1535</v>
      </c>
      <c r="F912" s="132" t="s">
        <v>1536</v>
      </c>
      <c r="G912" s="133" t="s">
        <v>145</v>
      </c>
      <c r="H912" s="134">
        <v>2</v>
      </c>
      <c r="I912" s="135"/>
      <c r="J912" s="136">
        <f>ROUND(I912*H912,2)</f>
        <v>0</v>
      </c>
      <c r="K912" s="137"/>
      <c r="L912" s="31"/>
      <c r="M912" s="138" t="s">
        <v>1</v>
      </c>
      <c r="N912" s="139" t="s">
        <v>46</v>
      </c>
      <c r="P912" s="140">
        <f>O912*H912</f>
        <v>0</v>
      </c>
      <c r="Q912" s="140">
        <v>0</v>
      </c>
      <c r="R912" s="140">
        <f>Q912*H912</f>
        <v>0</v>
      </c>
      <c r="S912" s="140">
        <v>0</v>
      </c>
      <c r="T912" s="141">
        <f>S912*H912</f>
        <v>0</v>
      </c>
      <c r="AR912" s="142" t="s">
        <v>313</v>
      </c>
      <c r="AT912" s="142" t="s">
        <v>130</v>
      </c>
      <c r="AU912" s="142" t="s">
        <v>91</v>
      </c>
      <c r="AY912" s="16" t="s">
        <v>129</v>
      </c>
      <c r="BE912" s="143">
        <f>IF(N912="základní",J912,0)</f>
        <v>0</v>
      </c>
      <c r="BF912" s="143">
        <f>IF(N912="snížená",J912,0)</f>
        <v>0</v>
      </c>
      <c r="BG912" s="143">
        <f>IF(N912="zákl. přenesená",J912,0)</f>
        <v>0</v>
      </c>
      <c r="BH912" s="143">
        <f>IF(N912="sníž. přenesená",J912,0)</f>
        <v>0</v>
      </c>
      <c r="BI912" s="143">
        <f>IF(N912="nulová",J912,0)</f>
        <v>0</v>
      </c>
      <c r="BJ912" s="16" t="s">
        <v>89</v>
      </c>
      <c r="BK912" s="143">
        <f>ROUND(I912*H912,2)</f>
        <v>0</v>
      </c>
      <c r="BL912" s="16" t="s">
        <v>313</v>
      </c>
      <c r="BM912" s="142" t="s">
        <v>1537</v>
      </c>
    </row>
    <row r="913" spans="2:65" s="1" customFormat="1" ht="146.25">
      <c r="B913" s="31"/>
      <c r="D913" s="144" t="s">
        <v>136</v>
      </c>
      <c r="F913" s="145" t="s">
        <v>1538</v>
      </c>
      <c r="I913" s="146"/>
      <c r="L913" s="31"/>
      <c r="M913" s="147"/>
      <c r="T913" s="55"/>
      <c r="AT913" s="16" t="s">
        <v>136</v>
      </c>
      <c r="AU913" s="16" t="s">
        <v>91</v>
      </c>
    </row>
    <row r="914" spans="2:65" s="1" customFormat="1" ht="24.2" customHeight="1">
      <c r="B914" s="31"/>
      <c r="C914" s="130" t="s">
        <v>244</v>
      </c>
      <c r="D914" s="130" t="s">
        <v>130</v>
      </c>
      <c r="E914" s="131" t="s">
        <v>1539</v>
      </c>
      <c r="F914" s="132" t="s">
        <v>1540</v>
      </c>
      <c r="G914" s="133" t="s">
        <v>145</v>
      </c>
      <c r="H914" s="134">
        <v>2</v>
      </c>
      <c r="I914" s="135"/>
      <c r="J914" s="136">
        <f>ROUND(I914*H914,2)</f>
        <v>0</v>
      </c>
      <c r="K914" s="137"/>
      <c r="L914" s="31"/>
      <c r="M914" s="138" t="s">
        <v>1</v>
      </c>
      <c r="N914" s="139" t="s">
        <v>46</v>
      </c>
      <c r="P914" s="140">
        <f>O914*H914</f>
        <v>0</v>
      </c>
      <c r="Q914" s="140">
        <v>0</v>
      </c>
      <c r="R914" s="140">
        <f>Q914*H914</f>
        <v>0</v>
      </c>
      <c r="S914" s="140">
        <v>0</v>
      </c>
      <c r="T914" s="141">
        <f>S914*H914</f>
        <v>0</v>
      </c>
      <c r="AR914" s="142" t="s">
        <v>313</v>
      </c>
      <c r="AT914" s="142" t="s">
        <v>130</v>
      </c>
      <c r="AU914" s="142" t="s">
        <v>91</v>
      </c>
      <c r="AY914" s="16" t="s">
        <v>129</v>
      </c>
      <c r="BE914" s="143">
        <f>IF(N914="základní",J914,0)</f>
        <v>0</v>
      </c>
      <c r="BF914" s="143">
        <f>IF(N914="snížená",J914,0)</f>
        <v>0</v>
      </c>
      <c r="BG914" s="143">
        <f>IF(N914="zákl. přenesená",J914,0)</f>
        <v>0</v>
      </c>
      <c r="BH914" s="143">
        <f>IF(N914="sníž. přenesená",J914,0)</f>
        <v>0</v>
      </c>
      <c r="BI914" s="143">
        <f>IF(N914="nulová",J914,0)</f>
        <v>0</v>
      </c>
      <c r="BJ914" s="16" t="s">
        <v>89</v>
      </c>
      <c r="BK914" s="143">
        <f>ROUND(I914*H914,2)</f>
        <v>0</v>
      </c>
      <c r="BL914" s="16" t="s">
        <v>313</v>
      </c>
      <c r="BM914" s="142" t="s">
        <v>1541</v>
      </c>
    </row>
    <row r="915" spans="2:65" s="1" customFormat="1" ht="146.25">
      <c r="B915" s="31"/>
      <c r="D915" s="144" t="s">
        <v>136</v>
      </c>
      <c r="F915" s="145" t="s">
        <v>1542</v>
      </c>
      <c r="I915" s="146"/>
      <c r="L915" s="31"/>
      <c r="M915" s="147"/>
      <c r="T915" s="55"/>
      <c r="AT915" s="16" t="s">
        <v>136</v>
      </c>
      <c r="AU915" s="16" t="s">
        <v>91</v>
      </c>
    </row>
    <row r="916" spans="2:65" s="1" customFormat="1" ht="24.2" customHeight="1">
      <c r="B916" s="31"/>
      <c r="C916" s="130" t="s">
        <v>1543</v>
      </c>
      <c r="D916" s="130" t="s">
        <v>130</v>
      </c>
      <c r="E916" s="131" t="s">
        <v>1544</v>
      </c>
      <c r="F916" s="132" t="s">
        <v>1545</v>
      </c>
      <c r="G916" s="133" t="s">
        <v>223</v>
      </c>
      <c r="H916" s="134">
        <v>0.3</v>
      </c>
      <c r="I916" s="135"/>
      <c r="J916" s="136">
        <f>ROUND(I916*H916,2)</f>
        <v>0</v>
      </c>
      <c r="K916" s="137"/>
      <c r="L916" s="31"/>
      <c r="M916" s="138" t="s">
        <v>1</v>
      </c>
      <c r="N916" s="139" t="s">
        <v>46</v>
      </c>
      <c r="P916" s="140">
        <f>O916*H916</f>
        <v>0</v>
      </c>
      <c r="Q916" s="140">
        <v>0</v>
      </c>
      <c r="R916" s="140">
        <f>Q916*H916</f>
        <v>0</v>
      </c>
      <c r="S916" s="140">
        <v>0</v>
      </c>
      <c r="T916" s="141">
        <f>S916*H916</f>
        <v>0</v>
      </c>
      <c r="AR916" s="142" t="s">
        <v>313</v>
      </c>
      <c r="AT916" s="142" t="s">
        <v>130</v>
      </c>
      <c r="AU916" s="142" t="s">
        <v>91</v>
      </c>
      <c r="AY916" s="16" t="s">
        <v>129</v>
      </c>
      <c r="BE916" s="143">
        <f>IF(N916="základní",J916,0)</f>
        <v>0</v>
      </c>
      <c r="BF916" s="143">
        <f>IF(N916="snížená",J916,0)</f>
        <v>0</v>
      </c>
      <c r="BG916" s="143">
        <f>IF(N916="zákl. přenesená",J916,0)</f>
        <v>0</v>
      </c>
      <c r="BH916" s="143">
        <f>IF(N916="sníž. přenesená",J916,0)</f>
        <v>0</v>
      </c>
      <c r="BI916" s="143">
        <f>IF(N916="nulová",J916,0)</f>
        <v>0</v>
      </c>
      <c r="BJ916" s="16" t="s">
        <v>89</v>
      </c>
      <c r="BK916" s="143">
        <f>ROUND(I916*H916,2)</f>
        <v>0</v>
      </c>
      <c r="BL916" s="16" t="s">
        <v>313</v>
      </c>
      <c r="BM916" s="142" t="s">
        <v>1546</v>
      </c>
    </row>
    <row r="917" spans="2:65" s="1" customFormat="1" ht="97.5">
      <c r="B917" s="31"/>
      <c r="D917" s="144" t="s">
        <v>136</v>
      </c>
      <c r="F917" s="145" t="s">
        <v>1547</v>
      </c>
      <c r="I917" s="146"/>
      <c r="L917" s="31"/>
      <c r="M917" s="147"/>
      <c r="T917" s="55"/>
      <c r="AT917" s="16" t="s">
        <v>136</v>
      </c>
      <c r="AU917" s="16" t="s">
        <v>91</v>
      </c>
    </row>
    <row r="918" spans="2:65" s="1" customFormat="1" ht="37.9" customHeight="1">
      <c r="B918" s="31"/>
      <c r="C918" s="130" t="s">
        <v>1548</v>
      </c>
      <c r="D918" s="130" t="s">
        <v>130</v>
      </c>
      <c r="E918" s="131" t="s">
        <v>1549</v>
      </c>
      <c r="F918" s="132" t="s">
        <v>1550</v>
      </c>
      <c r="G918" s="133" t="s">
        <v>685</v>
      </c>
      <c r="H918" s="134">
        <v>13</v>
      </c>
      <c r="I918" s="135"/>
      <c r="J918" s="136">
        <f>ROUND(I918*H918,2)</f>
        <v>0</v>
      </c>
      <c r="K918" s="137"/>
      <c r="L918" s="31"/>
      <c r="M918" s="138" t="s">
        <v>1</v>
      </c>
      <c r="N918" s="139" t="s">
        <v>46</v>
      </c>
      <c r="P918" s="140">
        <f>O918*H918</f>
        <v>0</v>
      </c>
      <c r="Q918" s="140">
        <v>0</v>
      </c>
      <c r="R918" s="140">
        <f>Q918*H918</f>
        <v>0</v>
      </c>
      <c r="S918" s="140">
        <v>0</v>
      </c>
      <c r="T918" s="141">
        <f>S918*H918</f>
        <v>0</v>
      </c>
      <c r="AR918" s="142" t="s">
        <v>313</v>
      </c>
      <c r="AT918" s="142" t="s">
        <v>130</v>
      </c>
      <c r="AU918" s="142" t="s">
        <v>91</v>
      </c>
      <c r="AY918" s="16" t="s">
        <v>129</v>
      </c>
      <c r="BE918" s="143">
        <f>IF(N918="základní",J918,0)</f>
        <v>0</v>
      </c>
      <c r="BF918" s="143">
        <f>IF(N918="snížená",J918,0)</f>
        <v>0</v>
      </c>
      <c r="BG918" s="143">
        <f>IF(N918="zákl. přenesená",J918,0)</f>
        <v>0</v>
      </c>
      <c r="BH918" s="143">
        <f>IF(N918="sníž. přenesená",J918,0)</f>
        <v>0</v>
      </c>
      <c r="BI918" s="143">
        <f>IF(N918="nulová",J918,0)</f>
        <v>0</v>
      </c>
      <c r="BJ918" s="16" t="s">
        <v>89</v>
      </c>
      <c r="BK918" s="143">
        <f>ROUND(I918*H918,2)</f>
        <v>0</v>
      </c>
      <c r="BL918" s="16" t="s">
        <v>313</v>
      </c>
      <c r="BM918" s="142" t="s">
        <v>1551</v>
      </c>
    </row>
    <row r="919" spans="2:65" s="1" customFormat="1" ht="87.75">
      <c r="B919" s="31"/>
      <c r="D919" s="144" t="s">
        <v>136</v>
      </c>
      <c r="F919" s="145" t="s">
        <v>1552</v>
      </c>
      <c r="I919" s="146"/>
      <c r="L919" s="31"/>
      <c r="M919" s="147"/>
      <c r="T919" s="55"/>
      <c r="AT919" s="16" t="s">
        <v>136</v>
      </c>
      <c r="AU919" s="16" t="s">
        <v>91</v>
      </c>
    </row>
    <row r="920" spans="2:65" s="1" customFormat="1" ht="24.2" customHeight="1">
      <c r="B920" s="31"/>
      <c r="C920" s="130" t="s">
        <v>1553</v>
      </c>
      <c r="D920" s="130" t="s">
        <v>130</v>
      </c>
      <c r="E920" s="131" t="s">
        <v>1554</v>
      </c>
      <c r="F920" s="132" t="s">
        <v>1555</v>
      </c>
      <c r="G920" s="133" t="s">
        <v>685</v>
      </c>
      <c r="H920" s="134">
        <v>19.8</v>
      </c>
      <c r="I920" s="135"/>
      <c r="J920" s="136">
        <f>ROUND(I920*H920,2)</f>
        <v>0</v>
      </c>
      <c r="K920" s="137"/>
      <c r="L920" s="31"/>
      <c r="M920" s="138" t="s">
        <v>1</v>
      </c>
      <c r="N920" s="139" t="s">
        <v>46</v>
      </c>
      <c r="P920" s="140">
        <f>O920*H920</f>
        <v>0</v>
      </c>
      <c r="Q920" s="140">
        <v>0</v>
      </c>
      <c r="R920" s="140">
        <f>Q920*H920</f>
        <v>0</v>
      </c>
      <c r="S920" s="140">
        <v>0</v>
      </c>
      <c r="T920" s="141">
        <f>S920*H920</f>
        <v>0</v>
      </c>
      <c r="AR920" s="142" t="s">
        <v>313</v>
      </c>
      <c r="AT920" s="142" t="s">
        <v>130</v>
      </c>
      <c r="AU920" s="142" t="s">
        <v>91</v>
      </c>
      <c r="AY920" s="16" t="s">
        <v>129</v>
      </c>
      <c r="BE920" s="143">
        <f>IF(N920="základní",J920,0)</f>
        <v>0</v>
      </c>
      <c r="BF920" s="143">
        <f>IF(N920="snížená",J920,0)</f>
        <v>0</v>
      </c>
      <c r="BG920" s="143">
        <f>IF(N920="zákl. přenesená",J920,0)</f>
        <v>0</v>
      </c>
      <c r="BH920" s="143">
        <f>IF(N920="sníž. přenesená",J920,0)</f>
        <v>0</v>
      </c>
      <c r="BI920" s="143">
        <f>IF(N920="nulová",J920,0)</f>
        <v>0</v>
      </c>
      <c r="BJ920" s="16" t="s">
        <v>89</v>
      </c>
      <c r="BK920" s="143">
        <f>ROUND(I920*H920,2)</f>
        <v>0</v>
      </c>
      <c r="BL920" s="16" t="s">
        <v>313</v>
      </c>
      <c r="BM920" s="142" t="s">
        <v>1556</v>
      </c>
    </row>
    <row r="921" spans="2:65" s="1" customFormat="1" ht="117">
      <c r="B921" s="31"/>
      <c r="D921" s="144" t="s">
        <v>136</v>
      </c>
      <c r="F921" s="145" t="s">
        <v>1557</v>
      </c>
      <c r="I921" s="146"/>
      <c r="L921" s="31"/>
      <c r="M921" s="147"/>
      <c r="T921" s="55"/>
      <c r="AT921" s="16" t="s">
        <v>136</v>
      </c>
      <c r="AU921" s="16" t="s">
        <v>91</v>
      </c>
    </row>
    <row r="922" spans="2:65" s="1" customFormat="1" ht="37.9" customHeight="1">
      <c r="B922" s="31"/>
      <c r="C922" s="130" t="s">
        <v>1558</v>
      </c>
      <c r="D922" s="130" t="s">
        <v>130</v>
      </c>
      <c r="E922" s="131" t="s">
        <v>1559</v>
      </c>
      <c r="F922" s="132" t="s">
        <v>1560</v>
      </c>
      <c r="G922" s="133" t="s">
        <v>653</v>
      </c>
      <c r="H922" s="134">
        <v>1</v>
      </c>
      <c r="I922" s="135"/>
      <c r="J922" s="136">
        <f>ROUND(I922*H922,2)</f>
        <v>0</v>
      </c>
      <c r="K922" s="137"/>
      <c r="L922" s="31"/>
      <c r="M922" s="138" t="s">
        <v>1</v>
      </c>
      <c r="N922" s="139" t="s">
        <v>46</v>
      </c>
      <c r="P922" s="140">
        <f>O922*H922</f>
        <v>0</v>
      </c>
      <c r="Q922" s="140">
        <v>0</v>
      </c>
      <c r="R922" s="140">
        <f>Q922*H922</f>
        <v>0</v>
      </c>
      <c r="S922" s="140">
        <v>0</v>
      </c>
      <c r="T922" s="141">
        <f>S922*H922</f>
        <v>0</v>
      </c>
      <c r="AR922" s="142" t="s">
        <v>313</v>
      </c>
      <c r="AT922" s="142" t="s">
        <v>130</v>
      </c>
      <c r="AU922" s="142" t="s">
        <v>91</v>
      </c>
      <c r="AY922" s="16" t="s">
        <v>129</v>
      </c>
      <c r="BE922" s="143">
        <f>IF(N922="základní",J922,0)</f>
        <v>0</v>
      </c>
      <c r="BF922" s="143">
        <f>IF(N922="snížená",J922,0)</f>
        <v>0</v>
      </c>
      <c r="BG922" s="143">
        <f>IF(N922="zákl. přenesená",J922,0)</f>
        <v>0</v>
      </c>
      <c r="BH922" s="143">
        <f>IF(N922="sníž. přenesená",J922,0)</f>
        <v>0</v>
      </c>
      <c r="BI922" s="143">
        <f>IF(N922="nulová",J922,0)</f>
        <v>0</v>
      </c>
      <c r="BJ922" s="16" t="s">
        <v>89</v>
      </c>
      <c r="BK922" s="143">
        <f>ROUND(I922*H922,2)</f>
        <v>0</v>
      </c>
      <c r="BL922" s="16" t="s">
        <v>313</v>
      </c>
      <c r="BM922" s="142" t="s">
        <v>1561</v>
      </c>
    </row>
    <row r="923" spans="2:65" s="1" customFormat="1" ht="321.75">
      <c r="B923" s="31"/>
      <c r="D923" s="144" t="s">
        <v>136</v>
      </c>
      <c r="F923" s="145" t="s">
        <v>1562</v>
      </c>
      <c r="I923" s="146"/>
      <c r="L923" s="31"/>
      <c r="M923" s="147"/>
      <c r="T923" s="55"/>
      <c r="AT923" s="16" t="s">
        <v>136</v>
      </c>
      <c r="AU923" s="16" t="s">
        <v>91</v>
      </c>
    </row>
    <row r="924" spans="2:65" s="1" customFormat="1" ht="16.5" customHeight="1">
      <c r="B924" s="31"/>
      <c r="C924" s="130" t="s">
        <v>1563</v>
      </c>
      <c r="D924" s="130" t="s">
        <v>130</v>
      </c>
      <c r="E924" s="131" t="s">
        <v>1564</v>
      </c>
      <c r="F924" s="132" t="s">
        <v>1565</v>
      </c>
      <c r="G924" s="133" t="s">
        <v>653</v>
      </c>
      <c r="H924" s="134">
        <v>1</v>
      </c>
      <c r="I924" s="135"/>
      <c r="J924" s="136">
        <f>ROUND(I924*H924,2)</f>
        <v>0</v>
      </c>
      <c r="K924" s="137"/>
      <c r="L924" s="31"/>
      <c r="M924" s="138" t="s">
        <v>1</v>
      </c>
      <c r="N924" s="139" t="s">
        <v>46</v>
      </c>
      <c r="P924" s="140">
        <f>O924*H924</f>
        <v>0</v>
      </c>
      <c r="Q924" s="140">
        <v>0</v>
      </c>
      <c r="R924" s="140">
        <f>Q924*H924</f>
        <v>0</v>
      </c>
      <c r="S924" s="140">
        <v>0</v>
      </c>
      <c r="T924" s="141">
        <f>S924*H924</f>
        <v>0</v>
      </c>
      <c r="AR924" s="142" t="s">
        <v>313</v>
      </c>
      <c r="AT924" s="142" t="s">
        <v>130</v>
      </c>
      <c r="AU924" s="142" t="s">
        <v>91</v>
      </c>
      <c r="AY924" s="16" t="s">
        <v>129</v>
      </c>
      <c r="BE924" s="143">
        <f>IF(N924="základní",J924,0)</f>
        <v>0</v>
      </c>
      <c r="BF924" s="143">
        <f>IF(N924="snížená",J924,0)</f>
        <v>0</v>
      </c>
      <c r="BG924" s="143">
        <f>IF(N924="zákl. přenesená",J924,0)</f>
        <v>0</v>
      </c>
      <c r="BH924" s="143">
        <f>IF(N924="sníž. přenesená",J924,0)</f>
        <v>0</v>
      </c>
      <c r="BI924" s="143">
        <f>IF(N924="nulová",J924,0)</f>
        <v>0</v>
      </c>
      <c r="BJ924" s="16" t="s">
        <v>89</v>
      </c>
      <c r="BK924" s="143">
        <f>ROUND(I924*H924,2)</f>
        <v>0</v>
      </c>
      <c r="BL924" s="16" t="s">
        <v>313</v>
      </c>
      <c r="BM924" s="142" t="s">
        <v>1566</v>
      </c>
    </row>
    <row r="925" spans="2:65" s="1" customFormat="1" ht="263.25">
      <c r="B925" s="31"/>
      <c r="D925" s="144" t="s">
        <v>136</v>
      </c>
      <c r="F925" s="145" t="s">
        <v>1567</v>
      </c>
      <c r="I925" s="146"/>
      <c r="L925" s="31"/>
      <c r="M925" s="147"/>
      <c r="T925" s="55"/>
      <c r="AT925" s="16" t="s">
        <v>136</v>
      </c>
      <c r="AU925" s="16" t="s">
        <v>91</v>
      </c>
    </row>
    <row r="926" spans="2:65" s="1" customFormat="1" ht="24.2" customHeight="1">
      <c r="B926" s="31"/>
      <c r="C926" s="130" t="s">
        <v>1568</v>
      </c>
      <c r="D926" s="130" t="s">
        <v>130</v>
      </c>
      <c r="E926" s="131" t="s">
        <v>1569</v>
      </c>
      <c r="F926" s="132" t="s">
        <v>1570</v>
      </c>
      <c r="G926" s="133" t="s">
        <v>685</v>
      </c>
      <c r="H926" s="134">
        <v>5.6</v>
      </c>
      <c r="I926" s="135"/>
      <c r="J926" s="136">
        <f>ROUND(I926*H926,2)</f>
        <v>0</v>
      </c>
      <c r="K926" s="137"/>
      <c r="L926" s="31"/>
      <c r="M926" s="138" t="s">
        <v>1</v>
      </c>
      <c r="N926" s="139" t="s">
        <v>46</v>
      </c>
      <c r="P926" s="140">
        <f>O926*H926</f>
        <v>0</v>
      </c>
      <c r="Q926" s="140">
        <v>0</v>
      </c>
      <c r="R926" s="140">
        <f>Q926*H926</f>
        <v>0</v>
      </c>
      <c r="S926" s="140">
        <v>0</v>
      </c>
      <c r="T926" s="141">
        <f>S926*H926</f>
        <v>0</v>
      </c>
      <c r="AR926" s="142" t="s">
        <v>313</v>
      </c>
      <c r="AT926" s="142" t="s">
        <v>130</v>
      </c>
      <c r="AU926" s="142" t="s">
        <v>91</v>
      </c>
      <c r="AY926" s="16" t="s">
        <v>129</v>
      </c>
      <c r="BE926" s="143">
        <f>IF(N926="základní",J926,0)</f>
        <v>0</v>
      </c>
      <c r="BF926" s="143">
        <f>IF(N926="snížená",J926,0)</f>
        <v>0</v>
      </c>
      <c r="BG926" s="143">
        <f>IF(N926="zákl. přenesená",J926,0)</f>
        <v>0</v>
      </c>
      <c r="BH926" s="143">
        <f>IF(N926="sníž. přenesená",J926,0)</f>
        <v>0</v>
      </c>
      <c r="BI926" s="143">
        <f>IF(N926="nulová",J926,0)</f>
        <v>0</v>
      </c>
      <c r="BJ926" s="16" t="s">
        <v>89</v>
      </c>
      <c r="BK926" s="143">
        <f>ROUND(I926*H926,2)</f>
        <v>0</v>
      </c>
      <c r="BL926" s="16" t="s">
        <v>313</v>
      </c>
      <c r="BM926" s="142" t="s">
        <v>1571</v>
      </c>
    </row>
    <row r="927" spans="2:65" s="1" customFormat="1" ht="117">
      <c r="B927" s="31"/>
      <c r="D927" s="144" t="s">
        <v>136</v>
      </c>
      <c r="F927" s="145" t="s">
        <v>1572</v>
      </c>
      <c r="I927" s="146"/>
      <c r="L927" s="31"/>
      <c r="M927" s="147"/>
      <c r="T927" s="55"/>
      <c r="AT927" s="16" t="s">
        <v>136</v>
      </c>
      <c r="AU927" s="16" t="s">
        <v>91</v>
      </c>
    </row>
    <row r="928" spans="2:65" s="1" customFormat="1" ht="33" customHeight="1">
      <c r="B928" s="31"/>
      <c r="C928" s="130" t="s">
        <v>1573</v>
      </c>
      <c r="D928" s="130" t="s">
        <v>130</v>
      </c>
      <c r="E928" s="131" t="s">
        <v>1574</v>
      </c>
      <c r="F928" s="132" t="s">
        <v>1575</v>
      </c>
      <c r="G928" s="133" t="s">
        <v>145</v>
      </c>
      <c r="H928" s="134">
        <v>1</v>
      </c>
      <c r="I928" s="135"/>
      <c r="J928" s="136">
        <f>ROUND(I928*H928,2)</f>
        <v>0</v>
      </c>
      <c r="K928" s="137"/>
      <c r="L928" s="31"/>
      <c r="M928" s="138" t="s">
        <v>1</v>
      </c>
      <c r="N928" s="139" t="s">
        <v>46</v>
      </c>
      <c r="P928" s="140">
        <f>O928*H928</f>
        <v>0</v>
      </c>
      <c r="Q928" s="140">
        <v>0</v>
      </c>
      <c r="R928" s="140">
        <f>Q928*H928</f>
        <v>0</v>
      </c>
      <c r="S928" s="140">
        <v>0</v>
      </c>
      <c r="T928" s="141">
        <f>S928*H928</f>
        <v>0</v>
      </c>
      <c r="AR928" s="142" t="s">
        <v>313</v>
      </c>
      <c r="AT928" s="142" t="s">
        <v>130</v>
      </c>
      <c r="AU928" s="142" t="s">
        <v>91</v>
      </c>
      <c r="AY928" s="16" t="s">
        <v>129</v>
      </c>
      <c r="BE928" s="143">
        <f>IF(N928="základní",J928,0)</f>
        <v>0</v>
      </c>
      <c r="BF928" s="143">
        <f>IF(N928="snížená",J928,0)</f>
        <v>0</v>
      </c>
      <c r="BG928" s="143">
        <f>IF(N928="zákl. přenesená",J928,0)</f>
        <v>0</v>
      </c>
      <c r="BH928" s="143">
        <f>IF(N928="sníž. přenesená",J928,0)</f>
        <v>0</v>
      </c>
      <c r="BI928" s="143">
        <f>IF(N928="nulová",J928,0)</f>
        <v>0</v>
      </c>
      <c r="BJ928" s="16" t="s">
        <v>89</v>
      </c>
      <c r="BK928" s="143">
        <f>ROUND(I928*H928,2)</f>
        <v>0</v>
      </c>
      <c r="BL928" s="16" t="s">
        <v>313</v>
      </c>
      <c r="BM928" s="142" t="s">
        <v>1576</v>
      </c>
    </row>
    <row r="929" spans="2:65" s="1" customFormat="1" ht="117">
      <c r="B929" s="31"/>
      <c r="D929" s="144" t="s">
        <v>136</v>
      </c>
      <c r="F929" s="145" t="s">
        <v>1577</v>
      </c>
      <c r="I929" s="146"/>
      <c r="L929" s="31"/>
      <c r="M929" s="147"/>
      <c r="T929" s="55"/>
      <c r="AT929" s="16" t="s">
        <v>136</v>
      </c>
      <c r="AU929" s="16" t="s">
        <v>91</v>
      </c>
    </row>
    <row r="930" spans="2:65" s="1" customFormat="1" ht="16.5" customHeight="1">
      <c r="B930" s="31"/>
      <c r="C930" s="130" t="s">
        <v>1578</v>
      </c>
      <c r="D930" s="130" t="s">
        <v>130</v>
      </c>
      <c r="E930" s="131" t="s">
        <v>1579</v>
      </c>
      <c r="F930" s="132" t="s">
        <v>1580</v>
      </c>
      <c r="G930" s="133" t="s">
        <v>145</v>
      </c>
      <c r="H930" s="134">
        <v>10</v>
      </c>
      <c r="I930" s="135"/>
      <c r="J930" s="136">
        <f>ROUND(I930*H930,2)</f>
        <v>0</v>
      </c>
      <c r="K930" s="137"/>
      <c r="L930" s="31"/>
      <c r="M930" s="138" t="s">
        <v>1</v>
      </c>
      <c r="N930" s="139" t="s">
        <v>46</v>
      </c>
      <c r="P930" s="140">
        <f>O930*H930</f>
        <v>0</v>
      </c>
      <c r="Q930" s="140">
        <v>0</v>
      </c>
      <c r="R930" s="140">
        <f>Q930*H930</f>
        <v>0</v>
      </c>
      <c r="S930" s="140">
        <v>0</v>
      </c>
      <c r="T930" s="141">
        <f>S930*H930</f>
        <v>0</v>
      </c>
      <c r="AR930" s="142" t="s">
        <v>313</v>
      </c>
      <c r="AT930" s="142" t="s">
        <v>130</v>
      </c>
      <c r="AU930" s="142" t="s">
        <v>91</v>
      </c>
      <c r="AY930" s="16" t="s">
        <v>129</v>
      </c>
      <c r="BE930" s="143">
        <f>IF(N930="základní",J930,0)</f>
        <v>0</v>
      </c>
      <c r="BF930" s="143">
        <f>IF(N930="snížená",J930,0)</f>
        <v>0</v>
      </c>
      <c r="BG930" s="143">
        <f>IF(N930="zákl. přenesená",J930,0)</f>
        <v>0</v>
      </c>
      <c r="BH930" s="143">
        <f>IF(N930="sníž. přenesená",J930,0)</f>
        <v>0</v>
      </c>
      <c r="BI930" s="143">
        <f>IF(N930="nulová",J930,0)</f>
        <v>0</v>
      </c>
      <c r="BJ930" s="16" t="s">
        <v>89</v>
      </c>
      <c r="BK930" s="143">
        <f>ROUND(I930*H930,2)</f>
        <v>0</v>
      </c>
      <c r="BL930" s="16" t="s">
        <v>313</v>
      </c>
      <c r="BM930" s="142" t="s">
        <v>1581</v>
      </c>
    </row>
    <row r="931" spans="2:65" s="1" customFormat="1" ht="117">
      <c r="B931" s="31"/>
      <c r="D931" s="144" t="s">
        <v>136</v>
      </c>
      <c r="F931" s="145" t="s">
        <v>1582</v>
      </c>
      <c r="I931" s="146"/>
      <c r="L931" s="31"/>
      <c r="M931" s="147"/>
      <c r="T931" s="55"/>
      <c r="AT931" s="16" t="s">
        <v>136</v>
      </c>
      <c r="AU931" s="16" t="s">
        <v>91</v>
      </c>
    </row>
    <row r="932" spans="2:65" s="12" customFormat="1" ht="11.25">
      <c r="B932" s="152"/>
      <c r="D932" s="144" t="s">
        <v>177</v>
      </c>
      <c r="E932" s="153" t="s">
        <v>1</v>
      </c>
      <c r="F932" s="154" t="s">
        <v>185</v>
      </c>
      <c r="H932" s="155">
        <v>9</v>
      </c>
      <c r="I932" s="156"/>
      <c r="L932" s="152"/>
      <c r="M932" s="157"/>
      <c r="T932" s="158"/>
      <c r="AT932" s="153" t="s">
        <v>177</v>
      </c>
      <c r="AU932" s="153" t="s">
        <v>91</v>
      </c>
      <c r="AV932" s="12" t="s">
        <v>91</v>
      </c>
      <c r="AW932" s="12" t="s">
        <v>36</v>
      </c>
      <c r="AX932" s="12" t="s">
        <v>81</v>
      </c>
      <c r="AY932" s="153" t="s">
        <v>129</v>
      </c>
    </row>
    <row r="933" spans="2:65" s="13" customFormat="1" ht="11.25">
      <c r="B933" s="159"/>
      <c r="D933" s="144" t="s">
        <v>177</v>
      </c>
      <c r="E933" s="160" t="s">
        <v>1</v>
      </c>
      <c r="F933" s="161" t="s">
        <v>1583</v>
      </c>
      <c r="H933" s="162">
        <v>9</v>
      </c>
      <c r="I933" s="163"/>
      <c r="L933" s="159"/>
      <c r="M933" s="164"/>
      <c r="T933" s="165"/>
      <c r="AT933" s="160" t="s">
        <v>177</v>
      </c>
      <c r="AU933" s="160" t="s">
        <v>91</v>
      </c>
      <c r="AV933" s="13" t="s">
        <v>153</v>
      </c>
      <c r="AW933" s="13" t="s">
        <v>36</v>
      </c>
      <c r="AX933" s="13" t="s">
        <v>81</v>
      </c>
      <c r="AY933" s="160" t="s">
        <v>129</v>
      </c>
    </row>
    <row r="934" spans="2:65" s="12" customFormat="1" ht="11.25">
      <c r="B934" s="152"/>
      <c r="D934" s="144" t="s">
        <v>177</v>
      </c>
      <c r="E934" s="153" t="s">
        <v>1</v>
      </c>
      <c r="F934" s="154" t="s">
        <v>89</v>
      </c>
      <c r="H934" s="155">
        <v>1</v>
      </c>
      <c r="I934" s="156"/>
      <c r="L934" s="152"/>
      <c r="M934" s="157"/>
      <c r="T934" s="158"/>
      <c r="AT934" s="153" t="s">
        <v>177</v>
      </c>
      <c r="AU934" s="153" t="s">
        <v>91</v>
      </c>
      <c r="AV934" s="12" t="s">
        <v>91</v>
      </c>
      <c r="AW934" s="12" t="s">
        <v>36</v>
      </c>
      <c r="AX934" s="12" t="s">
        <v>81</v>
      </c>
      <c r="AY934" s="153" t="s">
        <v>129</v>
      </c>
    </row>
    <row r="935" spans="2:65" s="13" customFormat="1" ht="11.25">
      <c r="B935" s="159"/>
      <c r="D935" s="144" t="s">
        <v>177</v>
      </c>
      <c r="E935" s="160" t="s">
        <v>1</v>
      </c>
      <c r="F935" s="161" t="s">
        <v>1584</v>
      </c>
      <c r="H935" s="162">
        <v>1</v>
      </c>
      <c r="I935" s="163"/>
      <c r="L935" s="159"/>
      <c r="M935" s="164"/>
      <c r="T935" s="165"/>
      <c r="AT935" s="160" t="s">
        <v>177</v>
      </c>
      <c r="AU935" s="160" t="s">
        <v>91</v>
      </c>
      <c r="AV935" s="13" t="s">
        <v>153</v>
      </c>
      <c r="AW935" s="13" t="s">
        <v>36</v>
      </c>
      <c r="AX935" s="13" t="s">
        <v>81</v>
      </c>
      <c r="AY935" s="160" t="s">
        <v>129</v>
      </c>
    </row>
    <row r="936" spans="2:65" s="14" customFormat="1" ht="11.25">
      <c r="B936" s="169"/>
      <c r="D936" s="144" t="s">
        <v>177</v>
      </c>
      <c r="E936" s="170" t="s">
        <v>1</v>
      </c>
      <c r="F936" s="171" t="s">
        <v>248</v>
      </c>
      <c r="H936" s="172">
        <v>10</v>
      </c>
      <c r="I936" s="173"/>
      <c r="L936" s="169"/>
      <c r="M936" s="174"/>
      <c r="T936" s="175"/>
      <c r="AT936" s="170" t="s">
        <v>177</v>
      </c>
      <c r="AU936" s="170" t="s">
        <v>91</v>
      </c>
      <c r="AV936" s="14" t="s">
        <v>128</v>
      </c>
      <c r="AW936" s="14" t="s">
        <v>36</v>
      </c>
      <c r="AX936" s="14" t="s">
        <v>89</v>
      </c>
      <c r="AY936" s="170" t="s">
        <v>129</v>
      </c>
    </row>
    <row r="937" spans="2:65" s="1" customFormat="1" ht="16.5" customHeight="1">
      <c r="B937" s="31"/>
      <c r="C937" s="130" t="s">
        <v>1585</v>
      </c>
      <c r="D937" s="130" t="s">
        <v>130</v>
      </c>
      <c r="E937" s="131" t="s">
        <v>1586</v>
      </c>
      <c r="F937" s="132" t="s">
        <v>1587</v>
      </c>
      <c r="G937" s="133" t="s">
        <v>223</v>
      </c>
      <c r="H937" s="134">
        <v>25</v>
      </c>
      <c r="I937" s="135"/>
      <c r="J937" s="136">
        <f>ROUND(I937*H937,2)</f>
        <v>0</v>
      </c>
      <c r="K937" s="137"/>
      <c r="L937" s="31"/>
      <c r="M937" s="138" t="s">
        <v>1</v>
      </c>
      <c r="N937" s="139" t="s">
        <v>46</v>
      </c>
      <c r="P937" s="140">
        <f>O937*H937</f>
        <v>0</v>
      </c>
      <c r="Q937" s="140">
        <v>0</v>
      </c>
      <c r="R937" s="140">
        <f>Q937*H937</f>
        <v>0</v>
      </c>
      <c r="S937" s="140">
        <v>0</v>
      </c>
      <c r="T937" s="141">
        <f>S937*H937</f>
        <v>0</v>
      </c>
      <c r="AR937" s="142" t="s">
        <v>313</v>
      </c>
      <c r="AT937" s="142" t="s">
        <v>130</v>
      </c>
      <c r="AU937" s="142" t="s">
        <v>91</v>
      </c>
      <c r="AY937" s="16" t="s">
        <v>129</v>
      </c>
      <c r="BE937" s="143">
        <f>IF(N937="základní",J937,0)</f>
        <v>0</v>
      </c>
      <c r="BF937" s="143">
        <f>IF(N937="snížená",J937,0)</f>
        <v>0</v>
      </c>
      <c r="BG937" s="143">
        <f>IF(N937="zákl. přenesená",J937,0)</f>
        <v>0</v>
      </c>
      <c r="BH937" s="143">
        <f>IF(N937="sníž. přenesená",J937,0)</f>
        <v>0</v>
      </c>
      <c r="BI937" s="143">
        <f>IF(N937="nulová",J937,0)</f>
        <v>0</v>
      </c>
      <c r="BJ937" s="16" t="s">
        <v>89</v>
      </c>
      <c r="BK937" s="143">
        <f>ROUND(I937*H937,2)</f>
        <v>0</v>
      </c>
      <c r="BL937" s="16" t="s">
        <v>313</v>
      </c>
      <c r="BM937" s="142" t="s">
        <v>1588</v>
      </c>
    </row>
    <row r="938" spans="2:65" s="1" customFormat="1" ht="68.25">
      <c r="B938" s="31"/>
      <c r="D938" s="144" t="s">
        <v>136</v>
      </c>
      <c r="F938" s="145" t="s">
        <v>1589</v>
      </c>
      <c r="I938" s="146"/>
      <c r="L938" s="31"/>
      <c r="M938" s="147"/>
      <c r="T938" s="55"/>
      <c r="AT938" s="16" t="s">
        <v>136</v>
      </c>
      <c r="AU938" s="16" t="s">
        <v>91</v>
      </c>
    </row>
    <row r="939" spans="2:65" s="1" customFormat="1" ht="16.5" customHeight="1">
      <c r="B939" s="31"/>
      <c r="C939" s="130" t="s">
        <v>1590</v>
      </c>
      <c r="D939" s="130" t="s">
        <v>130</v>
      </c>
      <c r="E939" s="131" t="s">
        <v>1591</v>
      </c>
      <c r="F939" s="132" t="s">
        <v>1592</v>
      </c>
      <c r="G939" s="133" t="s">
        <v>685</v>
      </c>
      <c r="H939" s="134">
        <v>85</v>
      </c>
      <c r="I939" s="135"/>
      <c r="J939" s="136">
        <f>ROUND(I939*H939,2)</f>
        <v>0</v>
      </c>
      <c r="K939" s="137"/>
      <c r="L939" s="31"/>
      <c r="M939" s="138" t="s">
        <v>1</v>
      </c>
      <c r="N939" s="139" t="s">
        <v>46</v>
      </c>
      <c r="P939" s="140">
        <f>O939*H939</f>
        <v>0</v>
      </c>
      <c r="Q939" s="140">
        <v>0</v>
      </c>
      <c r="R939" s="140">
        <f>Q939*H939</f>
        <v>0</v>
      </c>
      <c r="S939" s="140">
        <v>0</v>
      </c>
      <c r="T939" s="141">
        <f>S939*H939</f>
        <v>0</v>
      </c>
      <c r="AR939" s="142" t="s">
        <v>313</v>
      </c>
      <c r="AT939" s="142" t="s">
        <v>130</v>
      </c>
      <c r="AU939" s="142" t="s">
        <v>91</v>
      </c>
      <c r="AY939" s="16" t="s">
        <v>129</v>
      </c>
      <c r="BE939" s="143">
        <f>IF(N939="základní",J939,0)</f>
        <v>0</v>
      </c>
      <c r="BF939" s="143">
        <f>IF(N939="snížená",J939,0)</f>
        <v>0</v>
      </c>
      <c r="BG939" s="143">
        <f>IF(N939="zákl. přenesená",J939,0)</f>
        <v>0</v>
      </c>
      <c r="BH939" s="143">
        <f>IF(N939="sníž. přenesená",J939,0)</f>
        <v>0</v>
      </c>
      <c r="BI939" s="143">
        <f>IF(N939="nulová",J939,0)</f>
        <v>0</v>
      </c>
      <c r="BJ939" s="16" t="s">
        <v>89</v>
      </c>
      <c r="BK939" s="143">
        <f>ROUND(I939*H939,2)</f>
        <v>0</v>
      </c>
      <c r="BL939" s="16" t="s">
        <v>313</v>
      </c>
      <c r="BM939" s="142" t="s">
        <v>1593</v>
      </c>
    </row>
    <row r="940" spans="2:65" s="1" customFormat="1" ht="11.25">
      <c r="B940" s="31"/>
      <c r="D940" s="144" t="s">
        <v>136</v>
      </c>
      <c r="F940" s="145" t="s">
        <v>1594</v>
      </c>
      <c r="I940" s="146"/>
      <c r="L940" s="31"/>
      <c r="M940" s="147"/>
      <c r="T940" s="55"/>
      <c r="AT940" s="16" t="s">
        <v>136</v>
      </c>
      <c r="AU940" s="16" t="s">
        <v>91</v>
      </c>
    </row>
    <row r="941" spans="2:65" s="12" customFormat="1" ht="11.25">
      <c r="B941" s="152"/>
      <c r="D941" s="144" t="s">
        <v>177</v>
      </c>
      <c r="E941" s="153" t="s">
        <v>1</v>
      </c>
      <c r="F941" s="154" t="s">
        <v>1595</v>
      </c>
      <c r="H941" s="155">
        <v>85</v>
      </c>
      <c r="I941" s="156"/>
      <c r="L941" s="152"/>
      <c r="M941" s="157"/>
      <c r="T941" s="158"/>
      <c r="AT941" s="153" t="s">
        <v>177</v>
      </c>
      <c r="AU941" s="153" t="s">
        <v>91</v>
      </c>
      <c r="AV941" s="12" t="s">
        <v>91</v>
      </c>
      <c r="AW941" s="12" t="s">
        <v>36</v>
      </c>
      <c r="AX941" s="12" t="s">
        <v>81</v>
      </c>
      <c r="AY941" s="153" t="s">
        <v>129</v>
      </c>
    </row>
    <row r="942" spans="2:65" s="13" customFormat="1" ht="11.25">
      <c r="B942" s="159"/>
      <c r="D942" s="144" t="s">
        <v>177</v>
      </c>
      <c r="E942" s="160" t="s">
        <v>1</v>
      </c>
      <c r="F942" s="161" t="s">
        <v>178</v>
      </c>
      <c r="H942" s="162">
        <v>85</v>
      </c>
      <c r="I942" s="163"/>
      <c r="L942" s="159"/>
      <c r="M942" s="164"/>
      <c r="T942" s="165"/>
      <c r="AT942" s="160" t="s">
        <v>177</v>
      </c>
      <c r="AU942" s="160" t="s">
        <v>91</v>
      </c>
      <c r="AV942" s="13" t="s">
        <v>153</v>
      </c>
      <c r="AW942" s="13" t="s">
        <v>36</v>
      </c>
      <c r="AX942" s="13" t="s">
        <v>89</v>
      </c>
      <c r="AY942" s="160" t="s">
        <v>129</v>
      </c>
    </row>
    <row r="943" spans="2:65" s="1" customFormat="1" ht="37.9" customHeight="1">
      <c r="B943" s="31"/>
      <c r="C943" s="130" t="s">
        <v>1596</v>
      </c>
      <c r="D943" s="130" t="s">
        <v>130</v>
      </c>
      <c r="E943" s="131" t="s">
        <v>1597</v>
      </c>
      <c r="F943" s="132" t="s">
        <v>1598</v>
      </c>
      <c r="G943" s="133" t="s">
        <v>145</v>
      </c>
      <c r="H943" s="134">
        <v>1</v>
      </c>
      <c r="I943" s="135"/>
      <c r="J943" s="136">
        <f>ROUND(I943*H943,2)</f>
        <v>0</v>
      </c>
      <c r="K943" s="137"/>
      <c r="L943" s="31"/>
      <c r="M943" s="138" t="s">
        <v>1</v>
      </c>
      <c r="N943" s="139" t="s">
        <v>46</v>
      </c>
      <c r="P943" s="140">
        <f>O943*H943</f>
        <v>0</v>
      </c>
      <c r="Q943" s="140">
        <v>0</v>
      </c>
      <c r="R943" s="140">
        <f>Q943*H943</f>
        <v>0</v>
      </c>
      <c r="S943" s="140">
        <v>0</v>
      </c>
      <c r="T943" s="141">
        <f>S943*H943</f>
        <v>0</v>
      </c>
      <c r="AR943" s="142" t="s">
        <v>313</v>
      </c>
      <c r="AT943" s="142" t="s">
        <v>130</v>
      </c>
      <c r="AU943" s="142" t="s">
        <v>91</v>
      </c>
      <c r="AY943" s="16" t="s">
        <v>129</v>
      </c>
      <c r="BE943" s="143">
        <f>IF(N943="základní",J943,0)</f>
        <v>0</v>
      </c>
      <c r="BF943" s="143">
        <f>IF(N943="snížená",J943,0)</f>
        <v>0</v>
      </c>
      <c r="BG943" s="143">
        <f>IF(N943="zákl. přenesená",J943,0)</f>
        <v>0</v>
      </c>
      <c r="BH943" s="143">
        <f>IF(N943="sníž. přenesená",J943,0)</f>
        <v>0</v>
      </c>
      <c r="BI943" s="143">
        <f>IF(N943="nulová",J943,0)</f>
        <v>0</v>
      </c>
      <c r="BJ943" s="16" t="s">
        <v>89</v>
      </c>
      <c r="BK943" s="143">
        <f>ROUND(I943*H943,2)</f>
        <v>0</v>
      </c>
      <c r="BL943" s="16" t="s">
        <v>313</v>
      </c>
      <c r="BM943" s="142" t="s">
        <v>1599</v>
      </c>
    </row>
    <row r="944" spans="2:65" s="1" customFormat="1" ht="19.5">
      <c r="B944" s="31"/>
      <c r="D944" s="144" t="s">
        <v>136</v>
      </c>
      <c r="F944" s="145" t="s">
        <v>1598</v>
      </c>
      <c r="I944" s="146"/>
      <c r="L944" s="31"/>
      <c r="M944" s="147"/>
      <c r="T944" s="55"/>
      <c r="AT944" s="16" t="s">
        <v>136</v>
      </c>
      <c r="AU944" s="16" t="s">
        <v>91</v>
      </c>
    </row>
    <row r="945" spans="2:65" s="11" customFormat="1" ht="22.9" customHeight="1">
      <c r="B945" s="120"/>
      <c r="D945" s="121" t="s">
        <v>80</v>
      </c>
      <c r="E945" s="150" t="s">
        <v>1600</v>
      </c>
      <c r="F945" s="150" t="s">
        <v>1601</v>
      </c>
      <c r="I945" s="123"/>
      <c r="J945" s="151">
        <f>BK945</f>
        <v>0</v>
      </c>
      <c r="L945" s="120"/>
      <c r="M945" s="125"/>
      <c r="P945" s="126">
        <f>SUM(P946:P999)</f>
        <v>0</v>
      </c>
      <c r="R945" s="126">
        <f>SUM(R946:R999)</f>
        <v>24.522476879999996</v>
      </c>
      <c r="T945" s="127">
        <f>SUM(T946:T999)</f>
        <v>0</v>
      </c>
      <c r="AR945" s="121" t="s">
        <v>91</v>
      </c>
      <c r="AT945" s="128" t="s">
        <v>80</v>
      </c>
      <c r="AU945" s="128" t="s">
        <v>89</v>
      </c>
      <c r="AY945" s="121" t="s">
        <v>129</v>
      </c>
      <c r="BK945" s="129">
        <f>SUM(BK946:BK999)</f>
        <v>0</v>
      </c>
    </row>
    <row r="946" spans="2:65" s="1" customFormat="1" ht="24.2" customHeight="1">
      <c r="B946" s="31"/>
      <c r="C946" s="130" t="s">
        <v>1602</v>
      </c>
      <c r="D946" s="130" t="s">
        <v>130</v>
      </c>
      <c r="E946" s="131" t="s">
        <v>1603</v>
      </c>
      <c r="F946" s="132" t="s">
        <v>1604</v>
      </c>
      <c r="G946" s="133" t="s">
        <v>223</v>
      </c>
      <c r="H946" s="134">
        <v>475</v>
      </c>
      <c r="I946" s="135"/>
      <c r="J946" s="136">
        <f>ROUND(I946*H946,2)</f>
        <v>0</v>
      </c>
      <c r="K946" s="137"/>
      <c r="L946" s="31"/>
      <c r="M946" s="138" t="s">
        <v>1</v>
      </c>
      <c r="N946" s="139" t="s">
        <v>46</v>
      </c>
      <c r="P946" s="140">
        <f>O946*H946</f>
        <v>0</v>
      </c>
      <c r="Q946" s="140">
        <v>0</v>
      </c>
      <c r="R946" s="140">
        <f>Q946*H946</f>
        <v>0</v>
      </c>
      <c r="S946" s="140">
        <v>0</v>
      </c>
      <c r="T946" s="141">
        <f>S946*H946</f>
        <v>0</v>
      </c>
      <c r="AR946" s="142" t="s">
        <v>313</v>
      </c>
      <c r="AT946" s="142" t="s">
        <v>130</v>
      </c>
      <c r="AU946" s="142" t="s">
        <v>91</v>
      </c>
      <c r="AY946" s="16" t="s">
        <v>129</v>
      </c>
      <c r="BE946" s="143">
        <f>IF(N946="základní",J946,0)</f>
        <v>0</v>
      </c>
      <c r="BF946" s="143">
        <f>IF(N946="snížená",J946,0)</f>
        <v>0</v>
      </c>
      <c r="BG946" s="143">
        <f>IF(N946="zákl. přenesená",J946,0)</f>
        <v>0</v>
      </c>
      <c r="BH946" s="143">
        <f>IF(N946="sníž. přenesená",J946,0)</f>
        <v>0</v>
      </c>
      <c r="BI946" s="143">
        <f>IF(N946="nulová",J946,0)</f>
        <v>0</v>
      </c>
      <c r="BJ946" s="16" t="s">
        <v>89</v>
      </c>
      <c r="BK946" s="143">
        <f>ROUND(I946*H946,2)</f>
        <v>0</v>
      </c>
      <c r="BL946" s="16" t="s">
        <v>313</v>
      </c>
      <c r="BM946" s="142" t="s">
        <v>1605</v>
      </c>
    </row>
    <row r="947" spans="2:65" s="1" customFormat="1" ht="19.5">
      <c r="B947" s="31"/>
      <c r="D947" s="144" t="s">
        <v>136</v>
      </c>
      <c r="F947" s="145" t="s">
        <v>1606</v>
      </c>
      <c r="I947" s="146"/>
      <c r="L947" s="31"/>
      <c r="M947" s="147"/>
      <c r="T947" s="55"/>
      <c r="AT947" s="16" t="s">
        <v>136</v>
      </c>
      <c r="AU947" s="16" t="s">
        <v>91</v>
      </c>
    </row>
    <row r="948" spans="2:65" s="1" customFormat="1" ht="11.25">
      <c r="B948" s="31"/>
      <c r="D948" s="148" t="s">
        <v>137</v>
      </c>
      <c r="F948" s="149" t="s">
        <v>1607</v>
      </c>
      <c r="I948" s="146"/>
      <c r="L948" s="31"/>
      <c r="M948" s="147"/>
      <c r="T948" s="55"/>
      <c r="AT948" s="16" t="s">
        <v>137</v>
      </c>
      <c r="AU948" s="16" t="s">
        <v>91</v>
      </c>
    </row>
    <row r="949" spans="2:65" s="12" customFormat="1" ht="11.25">
      <c r="B949" s="152"/>
      <c r="D949" s="144" t="s">
        <v>177</v>
      </c>
      <c r="E949" s="153" t="s">
        <v>1</v>
      </c>
      <c r="F949" s="154" t="s">
        <v>1283</v>
      </c>
      <c r="H949" s="155">
        <v>475</v>
      </c>
      <c r="I949" s="156"/>
      <c r="L949" s="152"/>
      <c r="M949" s="157"/>
      <c r="T949" s="158"/>
      <c r="AT949" s="153" t="s">
        <v>177</v>
      </c>
      <c r="AU949" s="153" t="s">
        <v>91</v>
      </c>
      <c r="AV949" s="12" t="s">
        <v>91</v>
      </c>
      <c r="AW949" s="12" t="s">
        <v>36</v>
      </c>
      <c r="AX949" s="12" t="s">
        <v>81</v>
      </c>
      <c r="AY949" s="153" t="s">
        <v>129</v>
      </c>
    </row>
    <row r="950" spans="2:65" s="13" customFormat="1" ht="11.25">
      <c r="B950" s="159"/>
      <c r="D950" s="144" t="s">
        <v>177</v>
      </c>
      <c r="E950" s="160" t="s">
        <v>1</v>
      </c>
      <c r="F950" s="161" t="s">
        <v>178</v>
      </c>
      <c r="H950" s="162">
        <v>475</v>
      </c>
      <c r="I950" s="163"/>
      <c r="L950" s="159"/>
      <c r="M950" s="164"/>
      <c r="T950" s="165"/>
      <c r="AT950" s="160" t="s">
        <v>177</v>
      </c>
      <c r="AU950" s="160" t="s">
        <v>91</v>
      </c>
      <c r="AV950" s="13" t="s">
        <v>153</v>
      </c>
      <c r="AW950" s="13" t="s">
        <v>36</v>
      </c>
      <c r="AX950" s="13" t="s">
        <v>89</v>
      </c>
      <c r="AY950" s="160" t="s">
        <v>129</v>
      </c>
    </row>
    <row r="951" spans="2:65" s="1" customFormat="1" ht="37.9" customHeight="1">
      <c r="B951" s="31"/>
      <c r="C951" s="130" t="s">
        <v>1608</v>
      </c>
      <c r="D951" s="130" t="s">
        <v>130</v>
      </c>
      <c r="E951" s="131" t="s">
        <v>1609</v>
      </c>
      <c r="F951" s="132" t="s">
        <v>1610</v>
      </c>
      <c r="G951" s="133" t="s">
        <v>223</v>
      </c>
      <c r="H951" s="134">
        <v>475</v>
      </c>
      <c r="I951" s="135"/>
      <c r="J951" s="136">
        <f>ROUND(I951*H951,2)</f>
        <v>0</v>
      </c>
      <c r="K951" s="137"/>
      <c r="L951" s="31"/>
      <c r="M951" s="138" t="s">
        <v>1</v>
      </c>
      <c r="N951" s="139" t="s">
        <v>46</v>
      </c>
      <c r="P951" s="140">
        <f>O951*H951</f>
        <v>0</v>
      </c>
      <c r="Q951" s="140">
        <v>1.9000000000000001E-4</v>
      </c>
      <c r="R951" s="140">
        <f>Q951*H951</f>
        <v>9.0250000000000011E-2</v>
      </c>
      <c r="S951" s="140">
        <v>0</v>
      </c>
      <c r="T951" s="141">
        <f>S951*H951</f>
        <v>0</v>
      </c>
      <c r="AR951" s="142" t="s">
        <v>313</v>
      </c>
      <c r="AT951" s="142" t="s">
        <v>130</v>
      </c>
      <c r="AU951" s="142" t="s">
        <v>91</v>
      </c>
      <c r="AY951" s="16" t="s">
        <v>129</v>
      </c>
      <c r="BE951" s="143">
        <f>IF(N951="základní",J951,0)</f>
        <v>0</v>
      </c>
      <c r="BF951" s="143">
        <f>IF(N951="snížená",J951,0)</f>
        <v>0</v>
      </c>
      <c r="BG951" s="143">
        <f>IF(N951="zákl. přenesená",J951,0)</f>
        <v>0</v>
      </c>
      <c r="BH951" s="143">
        <f>IF(N951="sníž. přenesená",J951,0)</f>
        <v>0</v>
      </c>
      <c r="BI951" s="143">
        <f>IF(N951="nulová",J951,0)</f>
        <v>0</v>
      </c>
      <c r="BJ951" s="16" t="s">
        <v>89</v>
      </c>
      <c r="BK951" s="143">
        <f>ROUND(I951*H951,2)</f>
        <v>0</v>
      </c>
      <c r="BL951" s="16" t="s">
        <v>313</v>
      </c>
      <c r="BM951" s="142" t="s">
        <v>1611</v>
      </c>
    </row>
    <row r="952" spans="2:65" s="1" customFormat="1" ht="39">
      <c r="B952" s="31"/>
      <c r="D952" s="144" t="s">
        <v>136</v>
      </c>
      <c r="F952" s="145" t="s">
        <v>1612</v>
      </c>
      <c r="I952" s="146"/>
      <c r="L952" s="31"/>
      <c r="M952" s="147"/>
      <c r="T952" s="55"/>
      <c r="AT952" s="16" t="s">
        <v>136</v>
      </c>
      <c r="AU952" s="16" t="s">
        <v>91</v>
      </c>
    </row>
    <row r="953" spans="2:65" s="1" customFormat="1" ht="11.25">
      <c r="B953" s="31"/>
      <c r="D953" s="148" t="s">
        <v>137</v>
      </c>
      <c r="F953" s="149" t="s">
        <v>1613</v>
      </c>
      <c r="I953" s="146"/>
      <c r="L953" s="31"/>
      <c r="M953" s="147"/>
      <c r="T953" s="55"/>
      <c r="AT953" s="16" t="s">
        <v>137</v>
      </c>
      <c r="AU953" s="16" t="s">
        <v>91</v>
      </c>
    </row>
    <row r="954" spans="2:65" s="12" customFormat="1" ht="11.25">
      <c r="B954" s="152"/>
      <c r="D954" s="144" t="s">
        <v>177</v>
      </c>
      <c r="E954" s="153" t="s">
        <v>1</v>
      </c>
      <c r="F954" s="154" t="s">
        <v>1283</v>
      </c>
      <c r="H954" s="155">
        <v>475</v>
      </c>
      <c r="I954" s="156"/>
      <c r="L954" s="152"/>
      <c r="M954" s="157"/>
      <c r="T954" s="158"/>
      <c r="AT954" s="153" t="s">
        <v>177</v>
      </c>
      <c r="AU954" s="153" t="s">
        <v>91</v>
      </c>
      <c r="AV954" s="12" t="s">
        <v>91</v>
      </c>
      <c r="AW954" s="12" t="s">
        <v>36</v>
      </c>
      <c r="AX954" s="12" t="s">
        <v>81</v>
      </c>
      <c r="AY954" s="153" t="s">
        <v>129</v>
      </c>
    </row>
    <row r="955" spans="2:65" s="13" customFormat="1" ht="11.25">
      <c r="B955" s="159"/>
      <c r="D955" s="144" t="s">
        <v>177</v>
      </c>
      <c r="E955" s="160" t="s">
        <v>1</v>
      </c>
      <c r="F955" s="161" t="s">
        <v>178</v>
      </c>
      <c r="H955" s="162">
        <v>475</v>
      </c>
      <c r="I955" s="163"/>
      <c r="L955" s="159"/>
      <c r="M955" s="164"/>
      <c r="T955" s="165"/>
      <c r="AT955" s="160" t="s">
        <v>177</v>
      </c>
      <c r="AU955" s="160" t="s">
        <v>91</v>
      </c>
      <c r="AV955" s="13" t="s">
        <v>153</v>
      </c>
      <c r="AW955" s="13" t="s">
        <v>36</v>
      </c>
      <c r="AX955" s="13" t="s">
        <v>89</v>
      </c>
      <c r="AY955" s="160" t="s">
        <v>129</v>
      </c>
    </row>
    <row r="956" spans="2:65" s="1" customFormat="1" ht="24.2" customHeight="1">
      <c r="B956" s="31"/>
      <c r="C956" s="176" t="s">
        <v>1614</v>
      </c>
      <c r="D956" s="176" t="s">
        <v>290</v>
      </c>
      <c r="E956" s="177" t="s">
        <v>1615</v>
      </c>
      <c r="F956" s="178" t="s">
        <v>1616</v>
      </c>
      <c r="G956" s="179" t="s">
        <v>1384</v>
      </c>
      <c r="H956" s="180">
        <v>14250</v>
      </c>
      <c r="I956" s="181"/>
      <c r="J956" s="182">
        <f>ROUND(I956*H956,2)</f>
        <v>0</v>
      </c>
      <c r="K956" s="183"/>
      <c r="L956" s="184"/>
      <c r="M956" s="185" t="s">
        <v>1</v>
      </c>
      <c r="N956" s="186" t="s">
        <v>46</v>
      </c>
      <c r="P956" s="140">
        <f>O956*H956</f>
        <v>0</v>
      </c>
      <c r="Q956" s="140">
        <v>1.6999999999999999E-3</v>
      </c>
      <c r="R956" s="140">
        <f>Q956*H956</f>
        <v>24.224999999999998</v>
      </c>
      <c r="S956" s="140">
        <v>0</v>
      </c>
      <c r="T956" s="141">
        <f>S956*H956</f>
        <v>0</v>
      </c>
      <c r="AR956" s="142" t="s">
        <v>415</v>
      </c>
      <c r="AT956" s="142" t="s">
        <v>290</v>
      </c>
      <c r="AU956" s="142" t="s">
        <v>91</v>
      </c>
      <c r="AY956" s="16" t="s">
        <v>129</v>
      </c>
      <c r="BE956" s="143">
        <f>IF(N956="základní",J956,0)</f>
        <v>0</v>
      </c>
      <c r="BF956" s="143">
        <f>IF(N956="snížená",J956,0)</f>
        <v>0</v>
      </c>
      <c r="BG956" s="143">
        <f>IF(N956="zákl. přenesená",J956,0)</f>
        <v>0</v>
      </c>
      <c r="BH956" s="143">
        <f>IF(N956="sníž. přenesená",J956,0)</f>
        <v>0</v>
      </c>
      <c r="BI956" s="143">
        <f>IF(N956="nulová",J956,0)</f>
        <v>0</v>
      </c>
      <c r="BJ956" s="16" t="s">
        <v>89</v>
      </c>
      <c r="BK956" s="143">
        <f>ROUND(I956*H956,2)</f>
        <v>0</v>
      </c>
      <c r="BL956" s="16" t="s">
        <v>313</v>
      </c>
      <c r="BM956" s="142" t="s">
        <v>1617</v>
      </c>
    </row>
    <row r="957" spans="2:65" s="1" customFormat="1" ht="97.5">
      <c r="B957" s="31"/>
      <c r="D957" s="144" t="s">
        <v>136</v>
      </c>
      <c r="F957" s="145" t="s">
        <v>1618</v>
      </c>
      <c r="I957" s="146"/>
      <c r="L957" s="31"/>
      <c r="M957" s="147"/>
      <c r="T957" s="55"/>
      <c r="AT957" s="16" t="s">
        <v>136</v>
      </c>
      <c r="AU957" s="16" t="s">
        <v>91</v>
      </c>
    </row>
    <row r="958" spans="2:65" s="12" customFormat="1" ht="11.25">
      <c r="B958" s="152"/>
      <c r="D958" s="144" t="s">
        <v>177</v>
      </c>
      <c r="E958" s="153" t="s">
        <v>1</v>
      </c>
      <c r="F958" s="154" t="s">
        <v>1619</v>
      </c>
      <c r="H958" s="155">
        <v>14250</v>
      </c>
      <c r="I958" s="156"/>
      <c r="L958" s="152"/>
      <c r="M958" s="157"/>
      <c r="T958" s="158"/>
      <c r="AT958" s="153" t="s">
        <v>177</v>
      </c>
      <c r="AU958" s="153" t="s">
        <v>91</v>
      </c>
      <c r="AV958" s="12" t="s">
        <v>91</v>
      </c>
      <c r="AW958" s="12" t="s">
        <v>36</v>
      </c>
      <c r="AX958" s="12" t="s">
        <v>81</v>
      </c>
      <c r="AY958" s="153" t="s">
        <v>129</v>
      </c>
    </row>
    <row r="959" spans="2:65" s="13" customFormat="1" ht="11.25">
      <c r="B959" s="159"/>
      <c r="D959" s="144" t="s">
        <v>177</v>
      </c>
      <c r="E959" s="160" t="s">
        <v>1</v>
      </c>
      <c r="F959" s="161" t="s">
        <v>1620</v>
      </c>
      <c r="H959" s="162">
        <v>14250</v>
      </c>
      <c r="I959" s="163"/>
      <c r="L959" s="159"/>
      <c r="M959" s="164"/>
      <c r="T959" s="165"/>
      <c r="AT959" s="160" t="s">
        <v>177</v>
      </c>
      <c r="AU959" s="160" t="s">
        <v>91</v>
      </c>
      <c r="AV959" s="13" t="s">
        <v>153</v>
      </c>
      <c r="AW959" s="13" t="s">
        <v>36</v>
      </c>
      <c r="AX959" s="13" t="s">
        <v>89</v>
      </c>
      <c r="AY959" s="160" t="s">
        <v>129</v>
      </c>
    </row>
    <row r="960" spans="2:65" s="1" customFormat="1" ht="33" customHeight="1">
      <c r="B960" s="31"/>
      <c r="C960" s="130" t="s">
        <v>1621</v>
      </c>
      <c r="D960" s="130" t="s">
        <v>130</v>
      </c>
      <c r="E960" s="131" t="s">
        <v>1622</v>
      </c>
      <c r="F960" s="132" t="s">
        <v>1623</v>
      </c>
      <c r="G960" s="133" t="s">
        <v>223</v>
      </c>
      <c r="H960" s="134">
        <v>1285.5999999999999</v>
      </c>
      <c r="I960" s="135"/>
      <c r="J960" s="136">
        <f>ROUND(I960*H960,2)</f>
        <v>0</v>
      </c>
      <c r="K960" s="137"/>
      <c r="L960" s="31"/>
      <c r="M960" s="138" t="s">
        <v>1</v>
      </c>
      <c r="N960" s="139" t="s">
        <v>46</v>
      </c>
      <c r="P960" s="140">
        <f>O960*H960</f>
        <v>0</v>
      </c>
      <c r="Q960" s="140">
        <v>0</v>
      </c>
      <c r="R960" s="140">
        <f>Q960*H960</f>
        <v>0</v>
      </c>
      <c r="S960" s="140">
        <v>0</v>
      </c>
      <c r="T960" s="141">
        <f>S960*H960</f>
        <v>0</v>
      </c>
      <c r="AR960" s="142" t="s">
        <v>313</v>
      </c>
      <c r="AT960" s="142" t="s">
        <v>130</v>
      </c>
      <c r="AU960" s="142" t="s">
        <v>91</v>
      </c>
      <c r="AY960" s="16" t="s">
        <v>129</v>
      </c>
      <c r="BE960" s="143">
        <f>IF(N960="základní",J960,0)</f>
        <v>0</v>
      </c>
      <c r="BF960" s="143">
        <f>IF(N960="snížená",J960,0)</f>
        <v>0</v>
      </c>
      <c r="BG960" s="143">
        <f>IF(N960="zákl. přenesená",J960,0)</f>
        <v>0</v>
      </c>
      <c r="BH960" s="143">
        <f>IF(N960="sníž. přenesená",J960,0)</f>
        <v>0</v>
      </c>
      <c r="BI960" s="143">
        <f>IF(N960="nulová",J960,0)</f>
        <v>0</v>
      </c>
      <c r="BJ960" s="16" t="s">
        <v>89</v>
      </c>
      <c r="BK960" s="143">
        <f>ROUND(I960*H960,2)</f>
        <v>0</v>
      </c>
      <c r="BL960" s="16" t="s">
        <v>313</v>
      </c>
      <c r="BM960" s="142" t="s">
        <v>1624</v>
      </c>
    </row>
    <row r="961" spans="2:65" s="1" customFormat="1" ht="19.5">
      <c r="B961" s="31"/>
      <c r="D961" s="144" t="s">
        <v>136</v>
      </c>
      <c r="F961" s="145" t="s">
        <v>1625</v>
      </c>
      <c r="I961" s="146"/>
      <c r="L961" s="31"/>
      <c r="M961" s="147"/>
      <c r="T961" s="55"/>
      <c r="AT961" s="16" t="s">
        <v>136</v>
      </c>
      <c r="AU961" s="16" t="s">
        <v>91</v>
      </c>
    </row>
    <row r="962" spans="2:65" s="1" customFormat="1" ht="11.25">
      <c r="B962" s="31"/>
      <c r="D962" s="148" t="s">
        <v>137</v>
      </c>
      <c r="F962" s="149" t="s">
        <v>1626</v>
      </c>
      <c r="I962" s="146"/>
      <c r="L962" s="31"/>
      <c r="M962" s="147"/>
      <c r="T962" s="55"/>
      <c r="AT962" s="16" t="s">
        <v>137</v>
      </c>
      <c r="AU962" s="16" t="s">
        <v>91</v>
      </c>
    </row>
    <row r="963" spans="2:65" s="12" customFormat="1" ht="11.25">
      <c r="B963" s="152"/>
      <c r="D963" s="144" t="s">
        <v>177</v>
      </c>
      <c r="E963" s="153" t="s">
        <v>1</v>
      </c>
      <c r="F963" s="154" t="s">
        <v>1627</v>
      </c>
      <c r="H963" s="155">
        <v>570</v>
      </c>
      <c r="I963" s="156"/>
      <c r="L963" s="152"/>
      <c r="M963" s="157"/>
      <c r="T963" s="158"/>
      <c r="AT963" s="153" t="s">
        <v>177</v>
      </c>
      <c r="AU963" s="153" t="s">
        <v>91</v>
      </c>
      <c r="AV963" s="12" t="s">
        <v>91</v>
      </c>
      <c r="AW963" s="12" t="s">
        <v>36</v>
      </c>
      <c r="AX963" s="12" t="s">
        <v>81</v>
      </c>
      <c r="AY963" s="153" t="s">
        <v>129</v>
      </c>
    </row>
    <row r="964" spans="2:65" s="13" customFormat="1" ht="11.25">
      <c r="B964" s="159"/>
      <c r="D964" s="144" t="s">
        <v>177</v>
      </c>
      <c r="E964" s="160" t="s">
        <v>1</v>
      </c>
      <c r="F964" s="161" t="s">
        <v>1628</v>
      </c>
      <c r="H964" s="162">
        <v>570</v>
      </c>
      <c r="I964" s="163"/>
      <c r="L964" s="159"/>
      <c r="M964" s="164"/>
      <c r="T964" s="165"/>
      <c r="AT964" s="160" t="s">
        <v>177</v>
      </c>
      <c r="AU964" s="160" t="s">
        <v>91</v>
      </c>
      <c r="AV964" s="13" t="s">
        <v>153</v>
      </c>
      <c r="AW964" s="13" t="s">
        <v>36</v>
      </c>
      <c r="AX964" s="13" t="s">
        <v>81</v>
      </c>
      <c r="AY964" s="160" t="s">
        <v>129</v>
      </c>
    </row>
    <row r="965" spans="2:65" s="12" customFormat="1" ht="11.25">
      <c r="B965" s="152"/>
      <c r="D965" s="144" t="s">
        <v>177</v>
      </c>
      <c r="E965" s="153" t="s">
        <v>1</v>
      </c>
      <c r="F965" s="154" t="s">
        <v>1627</v>
      </c>
      <c r="H965" s="155">
        <v>570</v>
      </c>
      <c r="I965" s="156"/>
      <c r="L965" s="152"/>
      <c r="M965" s="157"/>
      <c r="T965" s="158"/>
      <c r="AT965" s="153" t="s">
        <v>177</v>
      </c>
      <c r="AU965" s="153" t="s">
        <v>91</v>
      </c>
      <c r="AV965" s="12" t="s">
        <v>91</v>
      </c>
      <c r="AW965" s="12" t="s">
        <v>36</v>
      </c>
      <c r="AX965" s="12" t="s">
        <v>81</v>
      </c>
      <c r="AY965" s="153" t="s">
        <v>129</v>
      </c>
    </row>
    <row r="966" spans="2:65" s="13" customFormat="1" ht="11.25">
      <c r="B966" s="159"/>
      <c r="D966" s="144" t="s">
        <v>177</v>
      </c>
      <c r="E966" s="160" t="s">
        <v>1</v>
      </c>
      <c r="F966" s="161" t="s">
        <v>1629</v>
      </c>
      <c r="H966" s="162">
        <v>570</v>
      </c>
      <c r="I966" s="163"/>
      <c r="L966" s="159"/>
      <c r="M966" s="164"/>
      <c r="T966" s="165"/>
      <c r="AT966" s="160" t="s">
        <v>177</v>
      </c>
      <c r="AU966" s="160" t="s">
        <v>91</v>
      </c>
      <c r="AV966" s="13" t="s">
        <v>153</v>
      </c>
      <c r="AW966" s="13" t="s">
        <v>36</v>
      </c>
      <c r="AX966" s="13" t="s">
        <v>81</v>
      </c>
      <c r="AY966" s="160" t="s">
        <v>129</v>
      </c>
    </row>
    <row r="967" spans="2:65" s="12" customFormat="1" ht="11.25">
      <c r="B967" s="152"/>
      <c r="D967" s="144" t="s">
        <v>177</v>
      </c>
      <c r="E967" s="153" t="s">
        <v>1</v>
      </c>
      <c r="F967" s="154" t="s">
        <v>1630</v>
      </c>
      <c r="H967" s="155">
        <v>72.8</v>
      </c>
      <c r="I967" s="156"/>
      <c r="L967" s="152"/>
      <c r="M967" s="157"/>
      <c r="T967" s="158"/>
      <c r="AT967" s="153" t="s">
        <v>177</v>
      </c>
      <c r="AU967" s="153" t="s">
        <v>91</v>
      </c>
      <c r="AV967" s="12" t="s">
        <v>91</v>
      </c>
      <c r="AW967" s="12" t="s">
        <v>36</v>
      </c>
      <c r="AX967" s="12" t="s">
        <v>81</v>
      </c>
      <c r="AY967" s="153" t="s">
        <v>129</v>
      </c>
    </row>
    <row r="968" spans="2:65" s="13" customFormat="1" ht="11.25">
      <c r="B968" s="159"/>
      <c r="D968" s="144" t="s">
        <v>177</v>
      </c>
      <c r="E968" s="160" t="s">
        <v>1</v>
      </c>
      <c r="F968" s="161" t="s">
        <v>1631</v>
      </c>
      <c r="H968" s="162">
        <v>72.8</v>
      </c>
      <c r="I968" s="163"/>
      <c r="L968" s="159"/>
      <c r="M968" s="164"/>
      <c r="T968" s="165"/>
      <c r="AT968" s="160" t="s">
        <v>177</v>
      </c>
      <c r="AU968" s="160" t="s">
        <v>91</v>
      </c>
      <c r="AV968" s="13" t="s">
        <v>153</v>
      </c>
      <c r="AW968" s="13" t="s">
        <v>36</v>
      </c>
      <c r="AX968" s="13" t="s">
        <v>81</v>
      </c>
      <c r="AY968" s="160" t="s">
        <v>129</v>
      </c>
    </row>
    <row r="969" spans="2:65" s="12" customFormat="1" ht="11.25">
      <c r="B969" s="152"/>
      <c r="D969" s="144" t="s">
        <v>177</v>
      </c>
      <c r="E969" s="153" t="s">
        <v>1</v>
      </c>
      <c r="F969" s="154" t="s">
        <v>1630</v>
      </c>
      <c r="H969" s="155">
        <v>72.8</v>
      </c>
      <c r="I969" s="156"/>
      <c r="L969" s="152"/>
      <c r="M969" s="157"/>
      <c r="T969" s="158"/>
      <c r="AT969" s="153" t="s">
        <v>177</v>
      </c>
      <c r="AU969" s="153" t="s">
        <v>91</v>
      </c>
      <c r="AV969" s="12" t="s">
        <v>91</v>
      </c>
      <c r="AW969" s="12" t="s">
        <v>36</v>
      </c>
      <c r="AX969" s="12" t="s">
        <v>81</v>
      </c>
      <c r="AY969" s="153" t="s">
        <v>129</v>
      </c>
    </row>
    <row r="970" spans="2:65" s="13" customFormat="1" ht="22.5">
      <c r="B970" s="159"/>
      <c r="D970" s="144" t="s">
        <v>177</v>
      </c>
      <c r="E970" s="160" t="s">
        <v>1</v>
      </c>
      <c r="F970" s="161" t="s">
        <v>1632</v>
      </c>
      <c r="H970" s="162">
        <v>72.8</v>
      </c>
      <c r="I970" s="163"/>
      <c r="L970" s="159"/>
      <c r="M970" s="164"/>
      <c r="T970" s="165"/>
      <c r="AT970" s="160" t="s">
        <v>177</v>
      </c>
      <c r="AU970" s="160" t="s">
        <v>91</v>
      </c>
      <c r="AV970" s="13" t="s">
        <v>153</v>
      </c>
      <c r="AW970" s="13" t="s">
        <v>36</v>
      </c>
      <c r="AX970" s="13" t="s">
        <v>81</v>
      </c>
      <c r="AY970" s="160" t="s">
        <v>129</v>
      </c>
    </row>
    <row r="971" spans="2:65" s="14" customFormat="1" ht="11.25">
      <c r="B971" s="169"/>
      <c r="D971" s="144" t="s">
        <v>177</v>
      </c>
      <c r="E971" s="170" t="s">
        <v>1</v>
      </c>
      <c r="F971" s="171" t="s">
        <v>248</v>
      </c>
      <c r="H971" s="172">
        <v>1285.5999999999999</v>
      </c>
      <c r="I971" s="173"/>
      <c r="L971" s="169"/>
      <c r="M971" s="174"/>
      <c r="T971" s="175"/>
      <c r="AT971" s="170" t="s">
        <v>177</v>
      </c>
      <c r="AU971" s="170" t="s">
        <v>91</v>
      </c>
      <c r="AV971" s="14" t="s">
        <v>128</v>
      </c>
      <c r="AW971" s="14" t="s">
        <v>36</v>
      </c>
      <c r="AX971" s="14" t="s">
        <v>89</v>
      </c>
      <c r="AY971" s="170" t="s">
        <v>129</v>
      </c>
    </row>
    <row r="972" spans="2:65" s="1" customFormat="1" ht="37.9" customHeight="1">
      <c r="B972" s="31"/>
      <c r="C972" s="176" t="s">
        <v>1633</v>
      </c>
      <c r="D972" s="176" t="s">
        <v>290</v>
      </c>
      <c r="E972" s="177" t="s">
        <v>1634</v>
      </c>
      <c r="F972" s="178" t="s">
        <v>1635</v>
      </c>
      <c r="G972" s="179" t="s">
        <v>223</v>
      </c>
      <c r="H972" s="180">
        <v>595.84</v>
      </c>
      <c r="I972" s="181"/>
      <c r="J972" s="182">
        <f>ROUND(I972*H972,2)</f>
        <v>0</v>
      </c>
      <c r="K972" s="183"/>
      <c r="L972" s="184"/>
      <c r="M972" s="185" t="s">
        <v>1</v>
      </c>
      <c r="N972" s="186" t="s">
        <v>46</v>
      </c>
      <c r="P972" s="140">
        <f>O972*H972</f>
        <v>0</v>
      </c>
      <c r="Q972" s="140">
        <v>2.0000000000000001E-4</v>
      </c>
      <c r="R972" s="140">
        <f>Q972*H972</f>
        <v>0.11916800000000001</v>
      </c>
      <c r="S972" s="140">
        <v>0</v>
      </c>
      <c r="T972" s="141">
        <f>S972*H972</f>
        <v>0</v>
      </c>
      <c r="AR972" s="142" t="s">
        <v>415</v>
      </c>
      <c r="AT972" s="142" t="s">
        <v>290</v>
      </c>
      <c r="AU972" s="142" t="s">
        <v>91</v>
      </c>
      <c r="AY972" s="16" t="s">
        <v>129</v>
      </c>
      <c r="BE972" s="143">
        <f>IF(N972="základní",J972,0)</f>
        <v>0</v>
      </c>
      <c r="BF972" s="143">
        <f>IF(N972="snížená",J972,0)</f>
        <v>0</v>
      </c>
      <c r="BG972" s="143">
        <f>IF(N972="zákl. přenesená",J972,0)</f>
        <v>0</v>
      </c>
      <c r="BH972" s="143">
        <f>IF(N972="sníž. přenesená",J972,0)</f>
        <v>0</v>
      </c>
      <c r="BI972" s="143">
        <f>IF(N972="nulová",J972,0)</f>
        <v>0</v>
      </c>
      <c r="BJ972" s="16" t="s">
        <v>89</v>
      </c>
      <c r="BK972" s="143">
        <f>ROUND(I972*H972,2)</f>
        <v>0</v>
      </c>
      <c r="BL972" s="16" t="s">
        <v>313</v>
      </c>
      <c r="BM972" s="142" t="s">
        <v>1636</v>
      </c>
    </row>
    <row r="973" spans="2:65" s="1" customFormat="1" ht="19.5">
      <c r="B973" s="31"/>
      <c r="D973" s="144" t="s">
        <v>136</v>
      </c>
      <c r="F973" s="145" t="s">
        <v>1635</v>
      </c>
      <c r="I973" s="146"/>
      <c r="L973" s="31"/>
      <c r="M973" s="147"/>
      <c r="T973" s="55"/>
      <c r="AT973" s="16" t="s">
        <v>136</v>
      </c>
      <c r="AU973" s="16" t="s">
        <v>91</v>
      </c>
    </row>
    <row r="974" spans="2:65" s="12" customFormat="1" ht="11.25">
      <c r="B974" s="152"/>
      <c r="D974" s="144" t="s">
        <v>177</v>
      </c>
      <c r="E974" s="153" t="s">
        <v>1</v>
      </c>
      <c r="F974" s="154" t="s">
        <v>1637</v>
      </c>
      <c r="H974" s="155">
        <v>532</v>
      </c>
      <c r="I974" s="156"/>
      <c r="L974" s="152"/>
      <c r="M974" s="157"/>
      <c r="T974" s="158"/>
      <c r="AT974" s="153" t="s">
        <v>177</v>
      </c>
      <c r="AU974" s="153" t="s">
        <v>91</v>
      </c>
      <c r="AV974" s="12" t="s">
        <v>91</v>
      </c>
      <c r="AW974" s="12" t="s">
        <v>36</v>
      </c>
      <c r="AX974" s="12" t="s">
        <v>81</v>
      </c>
      <c r="AY974" s="153" t="s">
        <v>129</v>
      </c>
    </row>
    <row r="975" spans="2:65" s="13" customFormat="1" ht="11.25">
      <c r="B975" s="159"/>
      <c r="D975" s="144" t="s">
        <v>177</v>
      </c>
      <c r="E975" s="160" t="s">
        <v>1</v>
      </c>
      <c r="F975" s="161" t="s">
        <v>178</v>
      </c>
      <c r="H975" s="162">
        <v>532</v>
      </c>
      <c r="I975" s="163"/>
      <c r="L975" s="159"/>
      <c r="M975" s="164"/>
      <c r="T975" s="165"/>
      <c r="AT975" s="160" t="s">
        <v>177</v>
      </c>
      <c r="AU975" s="160" t="s">
        <v>91</v>
      </c>
      <c r="AV975" s="13" t="s">
        <v>153</v>
      </c>
      <c r="AW975" s="13" t="s">
        <v>36</v>
      </c>
      <c r="AX975" s="13" t="s">
        <v>89</v>
      </c>
      <c r="AY975" s="160" t="s">
        <v>129</v>
      </c>
    </row>
    <row r="976" spans="2:65" s="12" customFormat="1" ht="11.25">
      <c r="B976" s="152"/>
      <c r="D976" s="144" t="s">
        <v>177</v>
      </c>
      <c r="F976" s="154" t="s">
        <v>1638</v>
      </c>
      <c r="H976" s="155">
        <v>595.84</v>
      </c>
      <c r="I976" s="156"/>
      <c r="L976" s="152"/>
      <c r="M976" s="157"/>
      <c r="T976" s="158"/>
      <c r="AT976" s="153" t="s">
        <v>177</v>
      </c>
      <c r="AU976" s="153" t="s">
        <v>91</v>
      </c>
      <c r="AV976" s="12" t="s">
        <v>91</v>
      </c>
      <c r="AW976" s="12" t="s">
        <v>4</v>
      </c>
      <c r="AX976" s="12" t="s">
        <v>89</v>
      </c>
      <c r="AY976" s="153" t="s">
        <v>129</v>
      </c>
    </row>
    <row r="977" spans="2:65" s="1" customFormat="1" ht="16.5" customHeight="1">
      <c r="B977" s="31"/>
      <c r="C977" s="176" t="s">
        <v>1639</v>
      </c>
      <c r="D977" s="176" t="s">
        <v>290</v>
      </c>
      <c r="E977" s="177" t="s">
        <v>1640</v>
      </c>
      <c r="F977" s="178" t="s">
        <v>1641</v>
      </c>
      <c r="G977" s="179" t="s">
        <v>223</v>
      </c>
      <c r="H977" s="180">
        <v>677.37599999999998</v>
      </c>
      <c r="I977" s="181"/>
      <c r="J977" s="182">
        <f>ROUND(I977*H977,2)</f>
        <v>0</v>
      </c>
      <c r="K977" s="183"/>
      <c r="L977" s="184"/>
      <c r="M977" s="185" t="s">
        <v>1</v>
      </c>
      <c r="N977" s="186" t="s">
        <v>46</v>
      </c>
      <c r="P977" s="140">
        <f>O977*H977</f>
        <v>0</v>
      </c>
      <c r="Q977" s="140">
        <v>1.2999999999999999E-4</v>
      </c>
      <c r="R977" s="140">
        <f>Q977*H977</f>
        <v>8.8058879999999992E-2</v>
      </c>
      <c r="S977" s="140">
        <v>0</v>
      </c>
      <c r="T977" s="141">
        <f>S977*H977</f>
        <v>0</v>
      </c>
      <c r="AR977" s="142" t="s">
        <v>415</v>
      </c>
      <c r="AT977" s="142" t="s">
        <v>290</v>
      </c>
      <c r="AU977" s="142" t="s">
        <v>91</v>
      </c>
      <c r="AY977" s="16" t="s">
        <v>129</v>
      </c>
      <c r="BE977" s="143">
        <f>IF(N977="základní",J977,0)</f>
        <v>0</v>
      </c>
      <c r="BF977" s="143">
        <f>IF(N977="snížená",J977,0)</f>
        <v>0</v>
      </c>
      <c r="BG977" s="143">
        <f>IF(N977="zákl. přenesená",J977,0)</f>
        <v>0</v>
      </c>
      <c r="BH977" s="143">
        <f>IF(N977="sníž. přenesená",J977,0)</f>
        <v>0</v>
      </c>
      <c r="BI977" s="143">
        <f>IF(N977="nulová",J977,0)</f>
        <v>0</v>
      </c>
      <c r="BJ977" s="16" t="s">
        <v>89</v>
      </c>
      <c r="BK977" s="143">
        <f>ROUND(I977*H977,2)</f>
        <v>0</v>
      </c>
      <c r="BL977" s="16" t="s">
        <v>313</v>
      </c>
      <c r="BM977" s="142" t="s">
        <v>1642</v>
      </c>
    </row>
    <row r="978" spans="2:65" s="1" customFormat="1" ht="11.25">
      <c r="B978" s="31"/>
      <c r="D978" s="144" t="s">
        <v>136</v>
      </c>
      <c r="F978" s="145" t="s">
        <v>1641</v>
      </c>
      <c r="I978" s="146"/>
      <c r="L978" s="31"/>
      <c r="M978" s="147"/>
      <c r="T978" s="55"/>
      <c r="AT978" s="16" t="s">
        <v>136</v>
      </c>
      <c r="AU978" s="16" t="s">
        <v>91</v>
      </c>
    </row>
    <row r="979" spans="2:65" s="12" customFormat="1" ht="11.25">
      <c r="B979" s="152"/>
      <c r="D979" s="144" t="s">
        <v>177</v>
      </c>
      <c r="E979" s="153" t="s">
        <v>1</v>
      </c>
      <c r="F979" s="154" t="s">
        <v>1637</v>
      </c>
      <c r="H979" s="155">
        <v>532</v>
      </c>
      <c r="I979" s="156"/>
      <c r="L979" s="152"/>
      <c r="M979" s="157"/>
      <c r="T979" s="158"/>
      <c r="AT979" s="153" t="s">
        <v>177</v>
      </c>
      <c r="AU979" s="153" t="s">
        <v>91</v>
      </c>
      <c r="AV979" s="12" t="s">
        <v>91</v>
      </c>
      <c r="AW979" s="12" t="s">
        <v>36</v>
      </c>
      <c r="AX979" s="12" t="s">
        <v>81</v>
      </c>
      <c r="AY979" s="153" t="s">
        <v>129</v>
      </c>
    </row>
    <row r="980" spans="2:65" s="13" customFormat="1" ht="11.25">
      <c r="B980" s="159"/>
      <c r="D980" s="144" t="s">
        <v>177</v>
      </c>
      <c r="E980" s="160" t="s">
        <v>1</v>
      </c>
      <c r="F980" s="161" t="s">
        <v>1643</v>
      </c>
      <c r="H980" s="162">
        <v>532</v>
      </c>
      <c r="I980" s="163"/>
      <c r="L980" s="159"/>
      <c r="M980" s="164"/>
      <c r="T980" s="165"/>
      <c r="AT980" s="160" t="s">
        <v>177</v>
      </c>
      <c r="AU980" s="160" t="s">
        <v>91</v>
      </c>
      <c r="AV980" s="13" t="s">
        <v>153</v>
      </c>
      <c r="AW980" s="13" t="s">
        <v>36</v>
      </c>
      <c r="AX980" s="13" t="s">
        <v>81</v>
      </c>
      <c r="AY980" s="160" t="s">
        <v>129</v>
      </c>
    </row>
    <row r="981" spans="2:65" s="12" customFormat="1" ht="11.25">
      <c r="B981" s="152"/>
      <c r="D981" s="144" t="s">
        <v>177</v>
      </c>
      <c r="E981" s="153" t="s">
        <v>1</v>
      </c>
      <c r="F981" s="154" t="s">
        <v>1630</v>
      </c>
      <c r="H981" s="155">
        <v>72.8</v>
      </c>
      <c r="I981" s="156"/>
      <c r="L981" s="152"/>
      <c r="M981" s="157"/>
      <c r="T981" s="158"/>
      <c r="AT981" s="153" t="s">
        <v>177</v>
      </c>
      <c r="AU981" s="153" t="s">
        <v>91</v>
      </c>
      <c r="AV981" s="12" t="s">
        <v>91</v>
      </c>
      <c r="AW981" s="12" t="s">
        <v>36</v>
      </c>
      <c r="AX981" s="12" t="s">
        <v>81</v>
      </c>
      <c r="AY981" s="153" t="s">
        <v>129</v>
      </c>
    </row>
    <row r="982" spans="2:65" s="13" customFormat="1" ht="11.25">
      <c r="B982" s="159"/>
      <c r="D982" s="144" t="s">
        <v>177</v>
      </c>
      <c r="E982" s="160" t="s">
        <v>1</v>
      </c>
      <c r="F982" s="161" t="s">
        <v>1644</v>
      </c>
      <c r="H982" s="162">
        <v>72.8</v>
      </c>
      <c r="I982" s="163"/>
      <c r="L982" s="159"/>
      <c r="M982" s="164"/>
      <c r="T982" s="165"/>
      <c r="AT982" s="160" t="s">
        <v>177</v>
      </c>
      <c r="AU982" s="160" t="s">
        <v>91</v>
      </c>
      <c r="AV982" s="13" t="s">
        <v>153</v>
      </c>
      <c r="AW982" s="13" t="s">
        <v>36</v>
      </c>
      <c r="AX982" s="13" t="s">
        <v>81</v>
      </c>
      <c r="AY982" s="160" t="s">
        <v>129</v>
      </c>
    </row>
    <row r="983" spans="2:65" s="14" customFormat="1" ht="11.25">
      <c r="B983" s="169"/>
      <c r="D983" s="144" t="s">
        <v>177</v>
      </c>
      <c r="E983" s="170" t="s">
        <v>1</v>
      </c>
      <c r="F983" s="171" t="s">
        <v>248</v>
      </c>
      <c r="H983" s="172">
        <v>604.79999999999995</v>
      </c>
      <c r="I983" s="173"/>
      <c r="L983" s="169"/>
      <c r="M983" s="174"/>
      <c r="T983" s="175"/>
      <c r="AT983" s="170" t="s">
        <v>177</v>
      </c>
      <c r="AU983" s="170" t="s">
        <v>91</v>
      </c>
      <c r="AV983" s="14" t="s">
        <v>128</v>
      </c>
      <c r="AW983" s="14" t="s">
        <v>36</v>
      </c>
      <c r="AX983" s="14" t="s">
        <v>89</v>
      </c>
      <c r="AY983" s="170" t="s">
        <v>129</v>
      </c>
    </row>
    <row r="984" spans="2:65" s="12" customFormat="1" ht="11.25">
      <c r="B984" s="152"/>
      <c r="D984" s="144" t="s">
        <v>177</v>
      </c>
      <c r="F984" s="154" t="s">
        <v>1645</v>
      </c>
      <c r="H984" s="155">
        <v>677.37599999999998</v>
      </c>
      <c r="I984" s="156"/>
      <c r="L984" s="152"/>
      <c r="M984" s="157"/>
      <c r="T984" s="158"/>
      <c r="AT984" s="153" t="s">
        <v>177</v>
      </c>
      <c r="AU984" s="153" t="s">
        <v>91</v>
      </c>
      <c r="AV984" s="12" t="s">
        <v>91</v>
      </c>
      <c r="AW984" s="12" t="s">
        <v>4</v>
      </c>
      <c r="AX984" s="12" t="s">
        <v>89</v>
      </c>
      <c r="AY984" s="153" t="s">
        <v>129</v>
      </c>
    </row>
    <row r="985" spans="2:65" s="1" customFormat="1" ht="16.5" customHeight="1">
      <c r="B985" s="31"/>
      <c r="C985" s="176" t="s">
        <v>1646</v>
      </c>
      <c r="D985" s="176" t="s">
        <v>290</v>
      </c>
      <c r="E985" s="177" t="s">
        <v>1647</v>
      </c>
      <c r="F985" s="178" t="s">
        <v>1648</v>
      </c>
      <c r="G985" s="179" t="s">
        <v>223</v>
      </c>
      <c r="H985" s="180">
        <v>532</v>
      </c>
      <c r="I985" s="181"/>
      <c r="J985" s="182">
        <f>ROUND(I985*H985,2)</f>
        <v>0</v>
      </c>
      <c r="K985" s="183"/>
      <c r="L985" s="184"/>
      <c r="M985" s="185" t="s">
        <v>1</v>
      </c>
      <c r="N985" s="186" t="s">
        <v>46</v>
      </c>
      <c r="P985" s="140">
        <f>O985*H985</f>
        <v>0</v>
      </c>
      <c r="Q985" s="140">
        <v>0</v>
      </c>
      <c r="R985" s="140">
        <f>Q985*H985</f>
        <v>0</v>
      </c>
      <c r="S985" s="140">
        <v>0</v>
      </c>
      <c r="T985" s="141">
        <f>S985*H985</f>
        <v>0</v>
      </c>
      <c r="AR985" s="142" t="s">
        <v>415</v>
      </c>
      <c r="AT985" s="142" t="s">
        <v>290</v>
      </c>
      <c r="AU985" s="142" t="s">
        <v>91</v>
      </c>
      <c r="AY985" s="16" t="s">
        <v>129</v>
      </c>
      <c r="BE985" s="143">
        <f>IF(N985="základní",J985,0)</f>
        <v>0</v>
      </c>
      <c r="BF985" s="143">
        <f>IF(N985="snížená",J985,0)</f>
        <v>0</v>
      </c>
      <c r="BG985" s="143">
        <f>IF(N985="zákl. přenesená",J985,0)</f>
        <v>0</v>
      </c>
      <c r="BH985" s="143">
        <f>IF(N985="sníž. přenesená",J985,0)</f>
        <v>0</v>
      </c>
      <c r="BI985" s="143">
        <f>IF(N985="nulová",J985,0)</f>
        <v>0</v>
      </c>
      <c r="BJ985" s="16" t="s">
        <v>89</v>
      </c>
      <c r="BK985" s="143">
        <f>ROUND(I985*H985,2)</f>
        <v>0</v>
      </c>
      <c r="BL985" s="16" t="s">
        <v>313</v>
      </c>
      <c r="BM985" s="142" t="s">
        <v>1649</v>
      </c>
    </row>
    <row r="986" spans="2:65" s="1" customFormat="1" ht="11.25">
      <c r="B986" s="31"/>
      <c r="D986" s="144" t="s">
        <v>136</v>
      </c>
      <c r="F986" s="145" t="s">
        <v>1648</v>
      </c>
      <c r="I986" s="146"/>
      <c r="L986" s="31"/>
      <c r="M986" s="147"/>
      <c r="T986" s="55"/>
      <c r="AT986" s="16" t="s">
        <v>136</v>
      </c>
      <c r="AU986" s="16" t="s">
        <v>91</v>
      </c>
    </row>
    <row r="987" spans="2:65" s="12" customFormat="1" ht="11.25">
      <c r="B987" s="152"/>
      <c r="D987" s="144" t="s">
        <v>177</v>
      </c>
      <c r="E987" s="153" t="s">
        <v>1</v>
      </c>
      <c r="F987" s="154" t="s">
        <v>1637</v>
      </c>
      <c r="H987" s="155">
        <v>532</v>
      </c>
      <c r="I987" s="156"/>
      <c r="L987" s="152"/>
      <c r="M987" s="157"/>
      <c r="T987" s="158"/>
      <c r="AT987" s="153" t="s">
        <v>177</v>
      </c>
      <c r="AU987" s="153" t="s">
        <v>91</v>
      </c>
      <c r="AV987" s="12" t="s">
        <v>91</v>
      </c>
      <c r="AW987" s="12" t="s">
        <v>36</v>
      </c>
      <c r="AX987" s="12" t="s">
        <v>81</v>
      </c>
      <c r="AY987" s="153" t="s">
        <v>129</v>
      </c>
    </row>
    <row r="988" spans="2:65" s="13" customFormat="1" ht="11.25">
      <c r="B988" s="159"/>
      <c r="D988" s="144" t="s">
        <v>177</v>
      </c>
      <c r="E988" s="160" t="s">
        <v>1</v>
      </c>
      <c r="F988" s="161" t="s">
        <v>178</v>
      </c>
      <c r="H988" s="162">
        <v>532</v>
      </c>
      <c r="I988" s="163"/>
      <c r="L988" s="159"/>
      <c r="M988" s="164"/>
      <c r="T988" s="165"/>
      <c r="AT988" s="160" t="s">
        <v>177</v>
      </c>
      <c r="AU988" s="160" t="s">
        <v>91</v>
      </c>
      <c r="AV988" s="13" t="s">
        <v>153</v>
      </c>
      <c r="AW988" s="13" t="s">
        <v>36</v>
      </c>
      <c r="AX988" s="13" t="s">
        <v>89</v>
      </c>
      <c r="AY988" s="160" t="s">
        <v>129</v>
      </c>
    </row>
    <row r="989" spans="2:65" s="1" customFormat="1" ht="21.75" customHeight="1">
      <c r="B989" s="31"/>
      <c r="C989" s="176" t="s">
        <v>1650</v>
      </c>
      <c r="D989" s="176" t="s">
        <v>290</v>
      </c>
      <c r="E989" s="177" t="s">
        <v>1651</v>
      </c>
      <c r="F989" s="178" t="s">
        <v>1652</v>
      </c>
      <c r="G989" s="179" t="s">
        <v>223</v>
      </c>
      <c r="H989" s="180">
        <v>72.8</v>
      </c>
      <c r="I989" s="181"/>
      <c r="J989" s="182">
        <f>ROUND(I989*H989,2)</f>
        <v>0</v>
      </c>
      <c r="K989" s="183"/>
      <c r="L989" s="184"/>
      <c r="M989" s="185" t="s">
        <v>1</v>
      </c>
      <c r="N989" s="186" t="s">
        <v>46</v>
      </c>
      <c r="P989" s="140">
        <f>O989*H989</f>
        <v>0</v>
      </c>
      <c r="Q989" s="140">
        <v>0</v>
      </c>
      <c r="R989" s="140">
        <f>Q989*H989</f>
        <v>0</v>
      </c>
      <c r="S989" s="140">
        <v>0</v>
      </c>
      <c r="T989" s="141">
        <f>S989*H989</f>
        <v>0</v>
      </c>
      <c r="AR989" s="142" t="s">
        <v>415</v>
      </c>
      <c r="AT989" s="142" t="s">
        <v>290</v>
      </c>
      <c r="AU989" s="142" t="s">
        <v>91</v>
      </c>
      <c r="AY989" s="16" t="s">
        <v>129</v>
      </c>
      <c r="BE989" s="143">
        <f>IF(N989="základní",J989,0)</f>
        <v>0</v>
      </c>
      <c r="BF989" s="143">
        <f>IF(N989="snížená",J989,0)</f>
        <v>0</v>
      </c>
      <c r="BG989" s="143">
        <f>IF(N989="zákl. přenesená",J989,0)</f>
        <v>0</v>
      </c>
      <c r="BH989" s="143">
        <f>IF(N989="sníž. přenesená",J989,0)</f>
        <v>0</v>
      </c>
      <c r="BI989" s="143">
        <f>IF(N989="nulová",J989,0)</f>
        <v>0</v>
      </c>
      <c r="BJ989" s="16" t="s">
        <v>89</v>
      </c>
      <c r="BK989" s="143">
        <f>ROUND(I989*H989,2)</f>
        <v>0</v>
      </c>
      <c r="BL989" s="16" t="s">
        <v>313</v>
      </c>
      <c r="BM989" s="142" t="s">
        <v>1653</v>
      </c>
    </row>
    <row r="990" spans="2:65" s="1" customFormat="1" ht="11.25">
      <c r="B990" s="31"/>
      <c r="D990" s="144" t="s">
        <v>136</v>
      </c>
      <c r="F990" s="145" t="s">
        <v>1652</v>
      </c>
      <c r="I990" s="146"/>
      <c r="L990" s="31"/>
      <c r="M990" s="147"/>
      <c r="T990" s="55"/>
      <c r="AT990" s="16" t="s">
        <v>136</v>
      </c>
      <c r="AU990" s="16" t="s">
        <v>91</v>
      </c>
    </row>
    <row r="991" spans="2:65" s="12" customFormat="1" ht="11.25">
      <c r="B991" s="152"/>
      <c r="D991" s="144" t="s">
        <v>177</v>
      </c>
      <c r="E991" s="153" t="s">
        <v>1</v>
      </c>
      <c r="F991" s="154" t="s">
        <v>1630</v>
      </c>
      <c r="H991" s="155">
        <v>72.8</v>
      </c>
      <c r="I991" s="156"/>
      <c r="L991" s="152"/>
      <c r="M991" s="157"/>
      <c r="T991" s="158"/>
      <c r="AT991" s="153" t="s">
        <v>177</v>
      </c>
      <c r="AU991" s="153" t="s">
        <v>91</v>
      </c>
      <c r="AV991" s="12" t="s">
        <v>91</v>
      </c>
      <c r="AW991" s="12" t="s">
        <v>36</v>
      </c>
      <c r="AX991" s="12" t="s">
        <v>81</v>
      </c>
      <c r="AY991" s="153" t="s">
        <v>129</v>
      </c>
    </row>
    <row r="992" spans="2:65" s="13" customFormat="1" ht="11.25">
      <c r="B992" s="159"/>
      <c r="D992" s="144" t="s">
        <v>177</v>
      </c>
      <c r="E992" s="160" t="s">
        <v>1</v>
      </c>
      <c r="F992" s="161" t="s">
        <v>178</v>
      </c>
      <c r="H992" s="162">
        <v>72.8</v>
      </c>
      <c r="I992" s="163"/>
      <c r="L992" s="159"/>
      <c r="M992" s="164"/>
      <c r="T992" s="165"/>
      <c r="AT992" s="160" t="s">
        <v>177</v>
      </c>
      <c r="AU992" s="160" t="s">
        <v>91</v>
      </c>
      <c r="AV992" s="13" t="s">
        <v>153</v>
      </c>
      <c r="AW992" s="13" t="s">
        <v>36</v>
      </c>
      <c r="AX992" s="13" t="s">
        <v>89</v>
      </c>
      <c r="AY992" s="160" t="s">
        <v>129</v>
      </c>
    </row>
    <row r="993" spans="2:65" s="1" customFormat="1" ht="24.2" customHeight="1">
      <c r="B993" s="31"/>
      <c r="C993" s="130" t="s">
        <v>1654</v>
      </c>
      <c r="D993" s="130" t="s">
        <v>130</v>
      </c>
      <c r="E993" s="131" t="s">
        <v>1655</v>
      </c>
      <c r="F993" s="132" t="s">
        <v>1656</v>
      </c>
      <c r="G993" s="133" t="s">
        <v>1101</v>
      </c>
      <c r="H993" s="188"/>
      <c r="I993" s="135"/>
      <c r="J993" s="136">
        <f>ROUND(I993*H993,2)</f>
        <v>0</v>
      </c>
      <c r="K993" s="137"/>
      <c r="L993" s="31"/>
      <c r="M993" s="138" t="s">
        <v>1</v>
      </c>
      <c r="N993" s="139" t="s">
        <v>46</v>
      </c>
      <c r="P993" s="140">
        <f>O993*H993</f>
        <v>0</v>
      </c>
      <c r="Q993" s="140">
        <v>0</v>
      </c>
      <c r="R993" s="140">
        <f>Q993*H993</f>
        <v>0</v>
      </c>
      <c r="S993" s="140">
        <v>0</v>
      </c>
      <c r="T993" s="141">
        <f>S993*H993</f>
        <v>0</v>
      </c>
      <c r="AR993" s="142" t="s">
        <v>313</v>
      </c>
      <c r="AT993" s="142" t="s">
        <v>130</v>
      </c>
      <c r="AU993" s="142" t="s">
        <v>91</v>
      </c>
      <c r="AY993" s="16" t="s">
        <v>129</v>
      </c>
      <c r="BE993" s="143">
        <f>IF(N993="základní",J993,0)</f>
        <v>0</v>
      </c>
      <c r="BF993" s="143">
        <f>IF(N993="snížená",J993,0)</f>
        <v>0</v>
      </c>
      <c r="BG993" s="143">
        <f>IF(N993="zákl. přenesená",J993,0)</f>
        <v>0</v>
      </c>
      <c r="BH993" s="143">
        <f>IF(N993="sníž. přenesená",J993,0)</f>
        <v>0</v>
      </c>
      <c r="BI993" s="143">
        <f>IF(N993="nulová",J993,0)</f>
        <v>0</v>
      </c>
      <c r="BJ993" s="16" t="s">
        <v>89</v>
      </c>
      <c r="BK993" s="143">
        <f>ROUND(I993*H993,2)</f>
        <v>0</v>
      </c>
      <c r="BL993" s="16" t="s">
        <v>313</v>
      </c>
      <c r="BM993" s="142" t="s">
        <v>1657</v>
      </c>
    </row>
    <row r="994" spans="2:65" s="1" customFormat="1" ht="29.25">
      <c r="B994" s="31"/>
      <c r="D994" s="144" t="s">
        <v>136</v>
      </c>
      <c r="F994" s="145" t="s">
        <v>1658</v>
      </c>
      <c r="I994" s="146"/>
      <c r="L994" s="31"/>
      <c r="M994" s="147"/>
      <c r="T994" s="55"/>
      <c r="AT994" s="16" t="s">
        <v>136</v>
      </c>
      <c r="AU994" s="16" t="s">
        <v>91</v>
      </c>
    </row>
    <row r="995" spans="2:65" s="1" customFormat="1" ht="11.25">
      <c r="B995" s="31"/>
      <c r="D995" s="148" t="s">
        <v>137</v>
      </c>
      <c r="F995" s="149" t="s">
        <v>1659</v>
      </c>
      <c r="I995" s="146"/>
      <c r="L995" s="31"/>
      <c r="M995" s="147"/>
      <c r="T995" s="55"/>
      <c r="AT995" s="16" t="s">
        <v>137</v>
      </c>
      <c r="AU995" s="16" t="s">
        <v>91</v>
      </c>
    </row>
    <row r="996" spans="2:65" s="1" customFormat="1" ht="24.2" customHeight="1">
      <c r="B996" s="31"/>
      <c r="C996" s="130" t="s">
        <v>1660</v>
      </c>
      <c r="D996" s="130" t="s">
        <v>130</v>
      </c>
      <c r="E996" s="131" t="s">
        <v>1661</v>
      </c>
      <c r="F996" s="132" t="s">
        <v>1662</v>
      </c>
      <c r="G996" s="133" t="s">
        <v>145</v>
      </c>
      <c r="H996" s="134">
        <v>1</v>
      </c>
      <c r="I996" s="135"/>
      <c r="J996" s="136">
        <f>ROUND(I996*H996,2)</f>
        <v>0</v>
      </c>
      <c r="K996" s="137"/>
      <c r="L996" s="31"/>
      <c r="M996" s="138" t="s">
        <v>1</v>
      </c>
      <c r="N996" s="139" t="s">
        <v>46</v>
      </c>
      <c r="P996" s="140">
        <f>O996*H996</f>
        <v>0</v>
      </c>
      <c r="Q996" s="140">
        <v>0</v>
      </c>
      <c r="R996" s="140">
        <f>Q996*H996</f>
        <v>0</v>
      </c>
      <c r="S996" s="140">
        <v>0</v>
      </c>
      <c r="T996" s="141">
        <f>S996*H996</f>
        <v>0</v>
      </c>
      <c r="AR996" s="142" t="s">
        <v>313</v>
      </c>
      <c r="AT996" s="142" t="s">
        <v>130</v>
      </c>
      <c r="AU996" s="142" t="s">
        <v>91</v>
      </c>
      <c r="AY996" s="16" t="s">
        <v>129</v>
      </c>
      <c r="BE996" s="143">
        <f>IF(N996="základní",J996,0)</f>
        <v>0</v>
      </c>
      <c r="BF996" s="143">
        <f>IF(N996="snížená",J996,0)</f>
        <v>0</v>
      </c>
      <c r="BG996" s="143">
        <f>IF(N996="zákl. přenesená",J996,0)</f>
        <v>0</v>
      </c>
      <c r="BH996" s="143">
        <f>IF(N996="sníž. přenesená",J996,0)</f>
        <v>0</v>
      </c>
      <c r="BI996" s="143">
        <f>IF(N996="nulová",J996,0)</f>
        <v>0</v>
      </c>
      <c r="BJ996" s="16" t="s">
        <v>89</v>
      </c>
      <c r="BK996" s="143">
        <f>ROUND(I996*H996,2)</f>
        <v>0</v>
      </c>
      <c r="BL996" s="16" t="s">
        <v>313</v>
      </c>
      <c r="BM996" s="142" t="s">
        <v>1663</v>
      </c>
    </row>
    <row r="997" spans="2:65" s="1" customFormat="1" ht="19.5">
      <c r="B997" s="31"/>
      <c r="D997" s="144" t="s">
        <v>136</v>
      </c>
      <c r="F997" s="145" t="s">
        <v>1662</v>
      </c>
      <c r="I997" s="146"/>
      <c r="L997" s="31"/>
      <c r="M997" s="147"/>
      <c r="T997" s="55"/>
      <c r="AT997" s="16" t="s">
        <v>136</v>
      </c>
      <c r="AU997" s="16" t="s">
        <v>91</v>
      </c>
    </row>
    <row r="998" spans="2:65" s="1" customFormat="1" ht="16.5" customHeight="1">
      <c r="B998" s="31"/>
      <c r="C998" s="130" t="s">
        <v>1664</v>
      </c>
      <c r="D998" s="130" t="s">
        <v>130</v>
      </c>
      <c r="E998" s="131" t="s">
        <v>1665</v>
      </c>
      <c r="F998" s="132" t="s">
        <v>1666</v>
      </c>
      <c r="G998" s="133" t="s">
        <v>145</v>
      </c>
      <c r="H998" s="134">
        <v>1</v>
      </c>
      <c r="I998" s="135"/>
      <c r="J998" s="136">
        <f>ROUND(I998*H998,2)</f>
        <v>0</v>
      </c>
      <c r="K998" s="137"/>
      <c r="L998" s="31"/>
      <c r="M998" s="138" t="s">
        <v>1</v>
      </c>
      <c r="N998" s="139" t="s">
        <v>46</v>
      </c>
      <c r="P998" s="140">
        <f>O998*H998</f>
        <v>0</v>
      </c>
      <c r="Q998" s="140">
        <v>0</v>
      </c>
      <c r="R998" s="140">
        <f>Q998*H998</f>
        <v>0</v>
      </c>
      <c r="S998" s="140">
        <v>0</v>
      </c>
      <c r="T998" s="141">
        <f>S998*H998</f>
        <v>0</v>
      </c>
      <c r="AR998" s="142" t="s">
        <v>313</v>
      </c>
      <c r="AT998" s="142" t="s">
        <v>130</v>
      </c>
      <c r="AU998" s="142" t="s">
        <v>91</v>
      </c>
      <c r="AY998" s="16" t="s">
        <v>129</v>
      </c>
      <c r="BE998" s="143">
        <f>IF(N998="základní",J998,0)</f>
        <v>0</v>
      </c>
      <c r="BF998" s="143">
        <f>IF(N998="snížená",J998,0)</f>
        <v>0</v>
      </c>
      <c r="BG998" s="143">
        <f>IF(N998="zákl. přenesená",J998,0)</f>
        <v>0</v>
      </c>
      <c r="BH998" s="143">
        <f>IF(N998="sníž. přenesená",J998,0)</f>
        <v>0</v>
      </c>
      <c r="BI998" s="143">
        <f>IF(N998="nulová",J998,0)</f>
        <v>0</v>
      </c>
      <c r="BJ998" s="16" t="s">
        <v>89</v>
      </c>
      <c r="BK998" s="143">
        <f>ROUND(I998*H998,2)</f>
        <v>0</v>
      </c>
      <c r="BL998" s="16" t="s">
        <v>313</v>
      </c>
      <c r="BM998" s="142" t="s">
        <v>1667</v>
      </c>
    </row>
    <row r="999" spans="2:65" s="1" customFormat="1" ht="11.25">
      <c r="B999" s="31"/>
      <c r="D999" s="144" t="s">
        <v>136</v>
      </c>
      <c r="F999" s="145" t="s">
        <v>1666</v>
      </c>
      <c r="I999" s="146"/>
      <c r="L999" s="31"/>
      <c r="M999" s="147"/>
      <c r="T999" s="55"/>
      <c r="AT999" s="16" t="s">
        <v>136</v>
      </c>
      <c r="AU999" s="16" t="s">
        <v>91</v>
      </c>
    </row>
    <row r="1000" spans="2:65" s="11" customFormat="1" ht="22.9" customHeight="1">
      <c r="B1000" s="120"/>
      <c r="D1000" s="121" t="s">
        <v>80</v>
      </c>
      <c r="E1000" s="150" t="s">
        <v>1668</v>
      </c>
      <c r="F1000" s="150" t="s">
        <v>1669</v>
      </c>
      <c r="I1000" s="123"/>
      <c r="J1000" s="151">
        <f>BK1000</f>
        <v>0</v>
      </c>
      <c r="L1000" s="120"/>
      <c r="M1000" s="125"/>
      <c r="P1000" s="126">
        <f>SUM(P1001:P1003)</f>
        <v>0</v>
      </c>
      <c r="R1000" s="126">
        <f>SUM(R1001:R1003)</f>
        <v>0</v>
      </c>
      <c r="T1000" s="127">
        <f>SUM(T1001:T1003)</f>
        <v>2.3277600000000001</v>
      </c>
      <c r="AR1000" s="121" t="s">
        <v>91</v>
      </c>
      <c r="AT1000" s="128" t="s">
        <v>80</v>
      </c>
      <c r="AU1000" s="128" t="s">
        <v>89</v>
      </c>
      <c r="AY1000" s="121" t="s">
        <v>129</v>
      </c>
      <c r="BK1000" s="129">
        <f>SUM(BK1001:BK1003)</f>
        <v>0</v>
      </c>
    </row>
    <row r="1001" spans="2:65" s="1" customFormat="1" ht="16.5" customHeight="1">
      <c r="B1001" s="31"/>
      <c r="C1001" s="130" t="s">
        <v>1670</v>
      </c>
      <c r="D1001" s="130" t="s">
        <v>130</v>
      </c>
      <c r="E1001" s="131" t="s">
        <v>1671</v>
      </c>
      <c r="F1001" s="132" t="s">
        <v>1672</v>
      </c>
      <c r="G1001" s="133" t="s">
        <v>223</v>
      </c>
      <c r="H1001" s="134">
        <v>212</v>
      </c>
      <c r="I1001" s="135"/>
      <c r="J1001" s="136">
        <f>ROUND(I1001*H1001,2)</f>
        <v>0</v>
      </c>
      <c r="K1001" s="137"/>
      <c r="L1001" s="31"/>
      <c r="M1001" s="138" t="s">
        <v>1</v>
      </c>
      <c r="N1001" s="139" t="s">
        <v>46</v>
      </c>
      <c r="P1001" s="140">
        <f>O1001*H1001</f>
        <v>0</v>
      </c>
      <c r="Q1001" s="140">
        <v>0</v>
      </c>
      <c r="R1001" s="140">
        <f>Q1001*H1001</f>
        <v>0</v>
      </c>
      <c r="S1001" s="140">
        <v>1.098E-2</v>
      </c>
      <c r="T1001" s="141">
        <f>S1001*H1001</f>
        <v>2.3277600000000001</v>
      </c>
      <c r="AR1001" s="142" t="s">
        <v>313</v>
      </c>
      <c r="AT1001" s="142" t="s">
        <v>130</v>
      </c>
      <c r="AU1001" s="142" t="s">
        <v>91</v>
      </c>
      <c r="AY1001" s="16" t="s">
        <v>129</v>
      </c>
      <c r="BE1001" s="143">
        <f>IF(N1001="základní",J1001,0)</f>
        <v>0</v>
      </c>
      <c r="BF1001" s="143">
        <f>IF(N1001="snížená",J1001,0)</f>
        <v>0</v>
      </c>
      <c r="BG1001" s="143">
        <f>IF(N1001="zákl. přenesená",J1001,0)</f>
        <v>0</v>
      </c>
      <c r="BH1001" s="143">
        <f>IF(N1001="sníž. přenesená",J1001,0)</f>
        <v>0</v>
      </c>
      <c r="BI1001" s="143">
        <f>IF(N1001="nulová",J1001,0)</f>
        <v>0</v>
      </c>
      <c r="BJ1001" s="16" t="s">
        <v>89</v>
      </c>
      <c r="BK1001" s="143">
        <f>ROUND(I1001*H1001,2)</f>
        <v>0</v>
      </c>
      <c r="BL1001" s="16" t="s">
        <v>313</v>
      </c>
      <c r="BM1001" s="142" t="s">
        <v>1673</v>
      </c>
    </row>
    <row r="1002" spans="2:65" s="1" customFormat="1" ht="11.25">
      <c r="B1002" s="31"/>
      <c r="D1002" s="144" t="s">
        <v>136</v>
      </c>
      <c r="F1002" s="145" t="s">
        <v>1672</v>
      </c>
      <c r="I1002" s="146"/>
      <c r="L1002" s="31"/>
      <c r="M1002" s="147"/>
      <c r="T1002" s="55"/>
      <c r="AT1002" s="16" t="s">
        <v>136</v>
      </c>
      <c r="AU1002" s="16" t="s">
        <v>91</v>
      </c>
    </row>
    <row r="1003" spans="2:65" s="1" customFormat="1" ht="11.25">
      <c r="B1003" s="31"/>
      <c r="D1003" s="148" t="s">
        <v>137</v>
      </c>
      <c r="F1003" s="149" t="s">
        <v>1674</v>
      </c>
      <c r="I1003" s="146"/>
      <c r="L1003" s="31"/>
      <c r="M1003" s="147"/>
      <c r="T1003" s="55"/>
      <c r="AT1003" s="16" t="s">
        <v>137</v>
      </c>
      <c r="AU1003" s="16" t="s">
        <v>91</v>
      </c>
    </row>
    <row r="1004" spans="2:65" s="11" customFormat="1" ht="22.9" customHeight="1">
      <c r="B1004" s="120"/>
      <c r="D1004" s="121" t="s">
        <v>80</v>
      </c>
      <c r="E1004" s="150" t="s">
        <v>1675</v>
      </c>
      <c r="F1004" s="150" t="s">
        <v>1676</v>
      </c>
      <c r="I1004" s="123"/>
      <c r="J1004" s="151">
        <f>BK1004</f>
        <v>0</v>
      </c>
      <c r="L1004" s="120"/>
      <c r="M1004" s="125"/>
      <c r="P1004" s="126">
        <f>SUM(P1005:P1057)</f>
        <v>0</v>
      </c>
      <c r="R1004" s="126">
        <f>SUM(R1005:R1057)</f>
        <v>0</v>
      </c>
      <c r="T1004" s="127">
        <f>SUM(T1005:T1057)</f>
        <v>0</v>
      </c>
      <c r="AR1004" s="121" t="s">
        <v>91</v>
      </c>
      <c r="AT1004" s="128" t="s">
        <v>80</v>
      </c>
      <c r="AU1004" s="128" t="s">
        <v>89</v>
      </c>
      <c r="AY1004" s="121" t="s">
        <v>129</v>
      </c>
      <c r="BK1004" s="129">
        <f>SUM(BK1005:BK1057)</f>
        <v>0</v>
      </c>
    </row>
    <row r="1005" spans="2:65" s="1" customFormat="1" ht="24.2" customHeight="1">
      <c r="B1005" s="31"/>
      <c r="C1005" s="130" t="s">
        <v>1677</v>
      </c>
      <c r="D1005" s="130" t="s">
        <v>130</v>
      </c>
      <c r="E1005" s="131" t="s">
        <v>1678</v>
      </c>
      <c r="F1005" s="132" t="s">
        <v>1679</v>
      </c>
      <c r="G1005" s="133" t="s">
        <v>1101</v>
      </c>
      <c r="H1005" s="188"/>
      <c r="I1005" s="135"/>
      <c r="J1005" s="136">
        <f>ROUND(I1005*H1005,2)</f>
        <v>0</v>
      </c>
      <c r="K1005" s="137"/>
      <c r="L1005" s="31"/>
      <c r="M1005" s="138" t="s">
        <v>1</v>
      </c>
      <c r="N1005" s="139" t="s">
        <v>46</v>
      </c>
      <c r="P1005" s="140">
        <f>O1005*H1005</f>
        <v>0</v>
      </c>
      <c r="Q1005" s="140">
        <v>0</v>
      </c>
      <c r="R1005" s="140">
        <f>Q1005*H1005</f>
        <v>0</v>
      </c>
      <c r="S1005" s="140">
        <v>0</v>
      </c>
      <c r="T1005" s="141">
        <f>S1005*H1005</f>
        <v>0</v>
      </c>
      <c r="AR1005" s="142" t="s">
        <v>313</v>
      </c>
      <c r="AT1005" s="142" t="s">
        <v>130</v>
      </c>
      <c r="AU1005" s="142" t="s">
        <v>91</v>
      </c>
      <c r="AY1005" s="16" t="s">
        <v>129</v>
      </c>
      <c r="BE1005" s="143">
        <f>IF(N1005="základní",J1005,0)</f>
        <v>0</v>
      </c>
      <c r="BF1005" s="143">
        <f>IF(N1005="snížená",J1005,0)</f>
        <v>0</v>
      </c>
      <c r="BG1005" s="143">
        <f>IF(N1005="zákl. přenesená",J1005,0)</f>
        <v>0</v>
      </c>
      <c r="BH1005" s="143">
        <f>IF(N1005="sníž. přenesená",J1005,0)</f>
        <v>0</v>
      </c>
      <c r="BI1005" s="143">
        <f>IF(N1005="nulová",J1005,0)</f>
        <v>0</v>
      </c>
      <c r="BJ1005" s="16" t="s">
        <v>89</v>
      </c>
      <c r="BK1005" s="143">
        <f>ROUND(I1005*H1005,2)</f>
        <v>0</v>
      </c>
      <c r="BL1005" s="16" t="s">
        <v>313</v>
      </c>
      <c r="BM1005" s="142" t="s">
        <v>1680</v>
      </c>
    </row>
    <row r="1006" spans="2:65" s="1" customFormat="1" ht="29.25">
      <c r="B1006" s="31"/>
      <c r="D1006" s="144" t="s">
        <v>136</v>
      </c>
      <c r="F1006" s="145" t="s">
        <v>1681</v>
      </c>
      <c r="I1006" s="146"/>
      <c r="L1006" s="31"/>
      <c r="M1006" s="147"/>
      <c r="T1006" s="55"/>
      <c r="AT1006" s="16" t="s">
        <v>136</v>
      </c>
      <c r="AU1006" s="16" t="s">
        <v>91</v>
      </c>
    </row>
    <row r="1007" spans="2:65" s="1" customFormat="1" ht="11.25">
      <c r="B1007" s="31"/>
      <c r="D1007" s="148" t="s">
        <v>137</v>
      </c>
      <c r="F1007" s="149" t="s">
        <v>1682</v>
      </c>
      <c r="I1007" s="146"/>
      <c r="L1007" s="31"/>
      <c r="M1007" s="147"/>
      <c r="T1007" s="55"/>
      <c r="AT1007" s="16" t="s">
        <v>137</v>
      </c>
      <c r="AU1007" s="16" t="s">
        <v>91</v>
      </c>
    </row>
    <row r="1008" spans="2:65" s="1" customFormat="1" ht="21.75" customHeight="1">
      <c r="B1008" s="31"/>
      <c r="C1008" s="130" t="s">
        <v>1683</v>
      </c>
      <c r="D1008" s="130" t="s">
        <v>130</v>
      </c>
      <c r="E1008" s="131" t="s">
        <v>1684</v>
      </c>
      <c r="F1008" s="132" t="s">
        <v>1685</v>
      </c>
      <c r="G1008" s="133" t="s">
        <v>145</v>
      </c>
      <c r="H1008" s="134">
        <v>1</v>
      </c>
      <c r="I1008" s="135"/>
      <c r="J1008" s="136">
        <f>ROUND(I1008*H1008,2)</f>
        <v>0</v>
      </c>
      <c r="K1008" s="137"/>
      <c r="L1008" s="31"/>
      <c r="M1008" s="138" t="s">
        <v>1</v>
      </c>
      <c r="N1008" s="139" t="s">
        <v>46</v>
      </c>
      <c r="P1008" s="140">
        <f>O1008*H1008</f>
        <v>0</v>
      </c>
      <c r="Q1008" s="140">
        <v>0</v>
      </c>
      <c r="R1008" s="140">
        <f>Q1008*H1008</f>
        <v>0</v>
      </c>
      <c r="S1008" s="140">
        <v>0</v>
      </c>
      <c r="T1008" s="141">
        <f>S1008*H1008</f>
        <v>0</v>
      </c>
      <c r="AR1008" s="142" t="s">
        <v>313</v>
      </c>
      <c r="AT1008" s="142" t="s">
        <v>130</v>
      </c>
      <c r="AU1008" s="142" t="s">
        <v>91</v>
      </c>
      <c r="AY1008" s="16" t="s">
        <v>129</v>
      </c>
      <c r="BE1008" s="143">
        <f>IF(N1008="základní",J1008,0)</f>
        <v>0</v>
      </c>
      <c r="BF1008" s="143">
        <f>IF(N1008="snížená",J1008,0)</f>
        <v>0</v>
      </c>
      <c r="BG1008" s="143">
        <f>IF(N1008="zákl. přenesená",J1008,0)</f>
        <v>0</v>
      </c>
      <c r="BH1008" s="143">
        <f>IF(N1008="sníž. přenesená",J1008,0)</f>
        <v>0</v>
      </c>
      <c r="BI1008" s="143">
        <f>IF(N1008="nulová",J1008,0)</f>
        <v>0</v>
      </c>
      <c r="BJ1008" s="16" t="s">
        <v>89</v>
      </c>
      <c r="BK1008" s="143">
        <f>ROUND(I1008*H1008,2)</f>
        <v>0</v>
      </c>
      <c r="BL1008" s="16" t="s">
        <v>313</v>
      </c>
      <c r="BM1008" s="142" t="s">
        <v>1686</v>
      </c>
    </row>
    <row r="1009" spans="2:65" s="1" customFormat="1" ht="175.5">
      <c r="B1009" s="31"/>
      <c r="D1009" s="144" t="s">
        <v>136</v>
      </c>
      <c r="F1009" s="145" t="s">
        <v>1687</v>
      </c>
      <c r="I1009" s="146"/>
      <c r="L1009" s="31"/>
      <c r="M1009" s="147"/>
      <c r="T1009" s="55"/>
      <c r="AT1009" s="16" t="s">
        <v>136</v>
      </c>
      <c r="AU1009" s="16" t="s">
        <v>91</v>
      </c>
    </row>
    <row r="1010" spans="2:65" s="1" customFormat="1" ht="24.2" customHeight="1">
      <c r="B1010" s="31"/>
      <c r="C1010" s="130" t="s">
        <v>1688</v>
      </c>
      <c r="D1010" s="130" t="s">
        <v>130</v>
      </c>
      <c r="E1010" s="131" t="s">
        <v>1689</v>
      </c>
      <c r="F1010" s="132" t="s">
        <v>1690</v>
      </c>
      <c r="G1010" s="133" t="s">
        <v>145</v>
      </c>
      <c r="H1010" s="134">
        <v>1</v>
      </c>
      <c r="I1010" s="135"/>
      <c r="J1010" s="136">
        <f>ROUND(I1010*H1010,2)</f>
        <v>0</v>
      </c>
      <c r="K1010" s="137"/>
      <c r="L1010" s="31"/>
      <c r="M1010" s="138" t="s">
        <v>1</v>
      </c>
      <c r="N1010" s="139" t="s">
        <v>46</v>
      </c>
      <c r="P1010" s="140">
        <f>O1010*H1010</f>
        <v>0</v>
      </c>
      <c r="Q1010" s="140">
        <v>0</v>
      </c>
      <c r="R1010" s="140">
        <f>Q1010*H1010</f>
        <v>0</v>
      </c>
      <c r="S1010" s="140">
        <v>0</v>
      </c>
      <c r="T1010" s="141">
        <f>S1010*H1010</f>
        <v>0</v>
      </c>
      <c r="AR1010" s="142" t="s">
        <v>313</v>
      </c>
      <c r="AT1010" s="142" t="s">
        <v>130</v>
      </c>
      <c r="AU1010" s="142" t="s">
        <v>91</v>
      </c>
      <c r="AY1010" s="16" t="s">
        <v>129</v>
      </c>
      <c r="BE1010" s="143">
        <f>IF(N1010="základní",J1010,0)</f>
        <v>0</v>
      </c>
      <c r="BF1010" s="143">
        <f>IF(N1010="snížená",J1010,0)</f>
        <v>0</v>
      </c>
      <c r="BG1010" s="143">
        <f>IF(N1010="zákl. přenesená",J1010,0)</f>
        <v>0</v>
      </c>
      <c r="BH1010" s="143">
        <f>IF(N1010="sníž. přenesená",J1010,0)</f>
        <v>0</v>
      </c>
      <c r="BI1010" s="143">
        <f>IF(N1010="nulová",J1010,0)</f>
        <v>0</v>
      </c>
      <c r="BJ1010" s="16" t="s">
        <v>89</v>
      </c>
      <c r="BK1010" s="143">
        <f>ROUND(I1010*H1010,2)</f>
        <v>0</v>
      </c>
      <c r="BL1010" s="16" t="s">
        <v>313</v>
      </c>
      <c r="BM1010" s="142" t="s">
        <v>1691</v>
      </c>
    </row>
    <row r="1011" spans="2:65" s="1" customFormat="1" ht="68.25">
      <c r="B1011" s="31"/>
      <c r="D1011" s="144" t="s">
        <v>136</v>
      </c>
      <c r="F1011" s="145" t="s">
        <v>1692</v>
      </c>
      <c r="I1011" s="146"/>
      <c r="L1011" s="31"/>
      <c r="M1011" s="147"/>
      <c r="T1011" s="55"/>
      <c r="AT1011" s="16" t="s">
        <v>136</v>
      </c>
      <c r="AU1011" s="16" t="s">
        <v>91</v>
      </c>
    </row>
    <row r="1012" spans="2:65" s="1" customFormat="1" ht="24.2" customHeight="1">
      <c r="B1012" s="31"/>
      <c r="C1012" s="130" t="s">
        <v>1693</v>
      </c>
      <c r="D1012" s="130" t="s">
        <v>130</v>
      </c>
      <c r="E1012" s="131" t="s">
        <v>1694</v>
      </c>
      <c r="F1012" s="132" t="s">
        <v>1695</v>
      </c>
      <c r="G1012" s="133" t="s">
        <v>145</v>
      </c>
      <c r="H1012" s="134">
        <v>1</v>
      </c>
      <c r="I1012" s="135"/>
      <c r="J1012" s="136">
        <f>ROUND(I1012*H1012,2)</f>
        <v>0</v>
      </c>
      <c r="K1012" s="137"/>
      <c r="L1012" s="31"/>
      <c r="M1012" s="138" t="s">
        <v>1</v>
      </c>
      <c r="N1012" s="139" t="s">
        <v>46</v>
      </c>
      <c r="P1012" s="140">
        <f>O1012*H1012</f>
        <v>0</v>
      </c>
      <c r="Q1012" s="140">
        <v>0</v>
      </c>
      <c r="R1012" s="140">
        <f>Q1012*H1012</f>
        <v>0</v>
      </c>
      <c r="S1012" s="140">
        <v>0</v>
      </c>
      <c r="T1012" s="141">
        <f>S1012*H1012</f>
        <v>0</v>
      </c>
      <c r="AR1012" s="142" t="s">
        <v>313</v>
      </c>
      <c r="AT1012" s="142" t="s">
        <v>130</v>
      </c>
      <c r="AU1012" s="142" t="s">
        <v>91</v>
      </c>
      <c r="AY1012" s="16" t="s">
        <v>129</v>
      </c>
      <c r="BE1012" s="143">
        <f>IF(N1012="základní",J1012,0)</f>
        <v>0</v>
      </c>
      <c r="BF1012" s="143">
        <f>IF(N1012="snížená",J1012,0)</f>
        <v>0</v>
      </c>
      <c r="BG1012" s="143">
        <f>IF(N1012="zákl. přenesená",J1012,0)</f>
        <v>0</v>
      </c>
      <c r="BH1012" s="143">
        <f>IF(N1012="sníž. přenesená",J1012,0)</f>
        <v>0</v>
      </c>
      <c r="BI1012" s="143">
        <f>IF(N1012="nulová",J1012,0)</f>
        <v>0</v>
      </c>
      <c r="BJ1012" s="16" t="s">
        <v>89</v>
      </c>
      <c r="BK1012" s="143">
        <f>ROUND(I1012*H1012,2)</f>
        <v>0</v>
      </c>
      <c r="BL1012" s="16" t="s">
        <v>313</v>
      </c>
      <c r="BM1012" s="142" t="s">
        <v>1696</v>
      </c>
    </row>
    <row r="1013" spans="2:65" s="1" customFormat="1" ht="68.25">
      <c r="B1013" s="31"/>
      <c r="D1013" s="144" t="s">
        <v>136</v>
      </c>
      <c r="F1013" s="145" t="s">
        <v>1697</v>
      </c>
      <c r="I1013" s="146"/>
      <c r="L1013" s="31"/>
      <c r="M1013" s="147"/>
      <c r="T1013" s="55"/>
      <c r="AT1013" s="16" t="s">
        <v>136</v>
      </c>
      <c r="AU1013" s="16" t="s">
        <v>91</v>
      </c>
    </row>
    <row r="1014" spans="2:65" s="12" customFormat="1" ht="11.25">
      <c r="B1014" s="152"/>
      <c r="D1014" s="144" t="s">
        <v>177</v>
      </c>
      <c r="E1014" s="153" t="s">
        <v>1</v>
      </c>
      <c r="F1014" s="154" t="s">
        <v>89</v>
      </c>
      <c r="H1014" s="155">
        <v>1</v>
      </c>
      <c r="I1014" s="156"/>
      <c r="L1014" s="152"/>
      <c r="M1014" s="157"/>
      <c r="T1014" s="158"/>
      <c r="AT1014" s="153" t="s">
        <v>177</v>
      </c>
      <c r="AU1014" s="153" t="s">
        <v>91</v>
      </c>
      <c r="AV1014" s="12" t="s">
        <v>91</v>
      </c>
      <c r="AW1014" s="12" t="s">
        <v>36</v>
      </c>
      <c r="AX1014" s="12" t="s">
        <v>81</v>
      </c>
      <c r="AY1014" s="153" t="s">
        <v>129</v>
      </c>
    </row>
    <row r="1015" spans="2:65" s="13" customFormat="1" ht="11.25">
      <c r="B1015" s="159"/>
      <c r="D1015" s="144" t="s">
        <v>177</v>
      </c>
      <c r="E1015" s="160" t="s">
        <v>1</v>
      </c>
      <c r="F1015" s="161" t="s">
        <v>178</v>
      </c>
      <c r="H1015" s="162">
        <v>1</v>
      </c>
      <c r="I1015" s="163"/>
      <c r="L1015" s="159"/>
      <c r="M1015" s="164"/>
      <c r="T1015" s="165"/>
      <c r="AT1015" s="160" t="s">
        <v>177</v>
      </c>
      <c r="AU1015" s="160" t="s">
        <v>91</v>
      </c>
      <c r="AV1015" s="13" t="s">
        <v>153</v>
      </c>
      <c r="AW1015" s="13" t="s">
        <v>36</v>
      </c>
      <c r="AX1015" s="13" t="s">
        <v>89</v>
      </c>
      <c r="AY1015" s="160" t="s">
        <v>129</v>
      </c>
    </row>
    <row r="1016" spans="2:65" s="1" customFormat="1" ht="24.2" customHeight="1">
      <c r="B1016" s="31"/>
      <c r="C1016" s="130" t="s">
        <v>1698</v>
      </c>
      <c r="D1016" s="130" t="s">
        <v>130</v>
      </c>
      <c r="E1016" s="131" t="s">
        <v>1699</v>
      </c>
      <c r="F1016" s="132" t="s">
        <v>1700</v>
      </c>
      <c r="G1016" s="133" t="s">
        <v>145</v>
      </c>
      <c r="H1016" s="134">
        <v>1</v>
      </c>
      <c r="I1016" s="135"/>
      <c r="J1016" s="136">
        <f>ROUND(I1016*H1016,2)</f>
        <v>0</v>
      </c>
      <c r="K1016" s="137"/>
      <c r="L1016" s="31"/>
      <c r="M1016" s="138" t="s">
        <v>1</v>
      </c>
      <c r="N1016" s="139" t="s">
        <v>46</v>
      </c>
      <c r="P1016" s="140">
        <f>O1016*H1016</f>
        <v>0</v>
      </c>
      <c r="Q1016" s="140">
        <v>0</v>
      </c>
      <c r="R1016" s="140">
        <f>Q1016*H1016</f>
        <v>0</v>
      </c>
      <c r="S1016" s="140">
        <v>0</v>
      </c>
      <c r="T1016" s="141">
        <f>S1016*H1016</f>
        <v>0</v>
      </c>
      <c r="AR1016" s="142" t="s">
        <v>313</v>
      </c>
      <c r="AT1016" s="142" t="s">
        <v>130</v>
      </c>
      <c r="AU1016" s="142" t="s">
        <v>91</v>
      </c>
      <c r="AY1016" s="16" t="s">
        <v>129</v>
      </c>
      <c r="BE1016" s="143">
        <f>IF(N1016="základní",J1016,0)</f>
        <v>0</v>
      </c>
      <c r="BF1016" s="143">
        <f>IF(N1016="snížená",J1016,0)</f>
        <v>0</v>
      </c>
      <c r="BG1016" s="143">
        <f>IF(N1016="zákl. přenesená",J1016,0)</f>
        <v>0</v>
      </c>
      <c r="BH1016" s="143">
        <f>IF(N1016="sníž. přenesená",J1016,0)</f>
        <v>0</v>
      </c>
      <c r="BI1016" s="143">
        <f>IF(N1016="nulová",J1016,0)</f>
        <v>0</v>
      </c>
      <c r="BJ1016" s="16" t="s">
        <v>89</v>
      </c>
      <c r="BK1016" s="143">
        <f>ROUND(I1016*H1016,2)</f>
        <v>0</v>
      </c>
      <c r="BL1016" s="16" t="s">
        <v>313</v>
      </c>
      <c r="BM1016" s="142" t="s">
        <v>1701</v>
      </c>
    </row>
    <row r="1017" spans="2:65" s="1" customFormat="1" ht="68.25">
      <c r="B1017" s="31"/>
      <c r="D1017" s="144" t="s">
        <v>136</v>
      </c>
      <c r="F1017" s="145" t="s">
        <v>1702</v>
      </c>
      <c r="I1017" s="146"/>
      <c r="L1017" s="31"/>
      <c r="M1017" s="147"/>
      <c r="T1017" s="55"/>
      <c r="AT1017" s="16" t="s">
        <v>136</v>
      </c>
      <c r="AU1017" s="16" t="s">
        <v>91</v>
      </c>
    </row>
    <row r="1018" spans="2:65" s="12" customFormat="1" ht="11.25">
      <c r="B1018" s="152"/>
      <c r="D1018" s="144" t="s">
        <v>177</v>
      </c>
      <c r="E1018" s="153" t="s">
        <v>1</v>
      </c>
      <c r="F1018" s="154" t="s">
        <v>89</v>
      </c>
      <c r="H1018" s="155">
        <v>1</v>
      </c>
      <c r="I1018" s="156"/>
      <c r="L1018" s="152"/>
      <c r="M1018" s="157"/>
      <c r="T1018" s="158"/>
      <c r="AT1018" s="153" t="s">
        <v>177</v>
      </c>
      <c r="AU1018" s="153" t="s">
        <v>91</v>
      </c>
      <c r="AV1018" s="12" t="s">
        <v>91</v>
      </c>
      <c r="AW1018" s="12" t="s">
        <v>36</v>
      </c>
      <c r="AX1018" s="12" t="s">
        <v>81</v>
      </c>
      <c r="AY1018" s="153" t="s">
        <v>129</v>
      </c>
    </row>
    <row r="1019" spans="2:65" s="13" customFormat="1" ht="11.25">
      <c r="B1019" s="159"/>
      <c r="D1019" s="144" t="s">
        <v>177</v>
      </c>
      <c r="E1019" s="160" t="s">
        <v>1</v>
      </c>
      <c r="F1019" s="161" t="s">
        <v>178</v>
      </c>
      <c r="H1019" s="162">
        <v>1</v>
      </c>
      <c r="I1019" s="163"/>
      <c r="L1019" s="159"/>
      <c r="M1019" s="164"/>
      <c r="T1019" s="165"/>
      <c r="AT1019" s="160" t="s">
        <v>177</v>
      </c>
      <c r="AU1019" s="160" t="s">
        <v>91</v>
      </c>
      <c r="AV1019" s="13" t="s">
        <v>153</v>
      </c>
      <c r="AW1019" s="13" t="s">
        <v>36</v>
      </c>
      <c r="AX1019" s="13" t="s">
        <v>89</v>
      </c>
      <c r="AY1019" s="160" t="s">
        <v>129</v>
      </c>
    </row>
    <row r="1020" spans="2:65" s="1" customFormat="1" ht="24.2" customHeight="1">
      <c r="B1020" s="31"/>
      <c r="C1020" s="130" t="s">
        <v>1703</v>
      </c>
      <c r="D1020" s="130" t="s">
        <v>130</v>
      </c>
      <c r="E1020" s="131" t="s">
        <v>1704</v>
      </c>
      <c r="F1020" s="132" t="s">
        <v>1705</v>
      </c>
      <c r="G1020" s="133" t="s">
        <v>145</v>
      </c>
      <c r="H1020" s="134">
        <v>3</v>
      </c>
      <c r="I1020" s="135"/>
      <c r="J1020" s="136">
        <f>ROUND(I1020*H1020,2)</f>
        <v>0</v>
      </c>
      <c r="K1020" s="137"/>
      <c r="L1020" s="31"/>
      <c r="M1020" s="138" t="s">
        <v>1</v>
      </c>
      <c r="N1020" s="139" t="s">
        <v>46</v>
      </c>
      <c r="P1020" s="140">
        <f>O1020*H1020</f>
        <v>0</v>
      </c>
      <c r="Q1020" s="140">
        <v>0</v>
      </c>
      <c r="R1020" s="140">
        <f>Q1020*H1020</f>
        <v>0</v>
      </c>
      <c r="S1020" s="140">
        <v>0</v>
      </c>
      <c r="T1020" s="141">
        <f>S1020*H1020</f>
        <v>0</v>
      </c>
      <c r="AR1020" s="142" t="s">
        <v>313</v>
      </c>
      <c r="AT1020" s="142" t="s">
        <v>130</v>
      </c>
      <c r="AU1020" s="142" t="s">
        <v>91</v>
      </c>
      <c r="AY1020" s="16" t="s">
        <v>129</v>
      </c>
      <c r="BE1020" s="143">
        <f>IF(N1020="základní",J1020,0)</f>
        <v>0</v>
      </c>
      <c r="BF1020" s="143">
        <f>IF(N1020="snížená",J1020,0)</f>
        <v>0</v>
      </c>
      <c r="BG1020" s="143">
        <f>IF(N1020="zákl. přenesená",J1020,0)</f>
        <v>0</v>
      </c>
      <c r="BH1020" s="143">
        <f>IF(N1020="sníž. přenesená",J1020,0)</f>
        <v>0</v>
      </c>
      <c r="BI1020" s="143">
        <f>IF(N1020="nulová",J1020,0)</f>
        <v>0</v>
      </c>
      <c r="BJ1020" s="16" t="s">
        <v>89</v>
      </c>
      <c r="BK1020" s="143">
        <f>ROUND(I1020*H1020,2)</f>
        <v>0</v>
      </c>
      <c r="BL1020" s="16" t="s">
        <v>313</v>
      </c>
      <c r="BM1020" s="142" t="s">
        <v>1706</v>
      </c>
    </row>
    <row r="1021" spans="2:65" s="1" customFormat="1" ht="68.25">
      <c r="B1021" s="31"/>
      <c r="D1021" s="144" t="s">
        <v>136</v>
      </c>
      <c r="F1021" s="145" t="s">
        <v>1707</v>
      </c>
      <c r="I1021" s="146"/>
      <c r="L1021" s="31"/>
      <c r="M1021" s="147"/>
      <c r="T1021" s="55"/>
      <c r="AT1021" s="16" t="s">
        <v>136</v>
      </c>
      <c r="AU1021" s="16" t="s">
        <v>91</v>
      </c>
    </row>
    <row r="1022" spans="2:65" s="12" customFormat="1" ht="11.25">
      <c r="B1022" s="152"/>
      <c r="D1022" s="144" t="s">
        <v>177</v>
      </c>
      <c r="E1022" s="153" t="s">
        <v>1</v>
      </c>
      <c r="F1022" s="154" t="s">
        <v>153</v>
      </c>
      <c r="H1022" s="155">
        <v>3</v>
      </c>
      <c r="I1022" s="156"/>
      <c r="L1022" s="152"/>
      <c r="M1022" s="157"/>
      <c r="T1022" s="158"/>
      <c r="AT1022" s="153" t="s">
        <v>177</v>
      </c>
      <c r="AU1022" s="153" t="s">
        <v>91</v>
      </c>
      <c r="AV1022" s="12" t="s">
        <v>91</v>
      </c>
      <c r="AW1022" s="12" t="s">
        <v>36</v>
      </c>
      <c r="AX1022" s="12" t="s">
        <v>81</v>
      </c>
      <c r="AY1022" s="153" t="s">
        <v>129</v>
      </c>
    </row>
    <row r="1023" spans="2:65" s="13" customFormat="1" ht="11.25">
      <c r="B1023" s="159"/>
      <c r="D1023" s="144" t="s">
        <v>177</v>
      </c>
      <c r="E1023" s="160" t="s">
        <v>1</v>
      </c>
      <c r="F1023" s="161" t="s">
        <v>178</v>
      </c>
      <c r="H1023" s="162">
        <v>3</v>
      </c>
      <c r="I1023" s="163"/>
      <c r="L1023" s="159"/>
      <c r="M1023" s="164"/>
      <c r="T1023" s="165"/>
      <c r="AT1023" s="160" t="s">
        <v>177</v>
      </c>
      <c r="AU1023" s="160" t="s">
        <v>91</v>
      </c>
      <c r="AV1023" s="13" t="s">
        <v>153</v>
      </c>
      <c r="AW1023" s="13" t="s">
        <v>36</v>
      </c>
      <c r="AX1023" s="13" t="s">
        <v>89</v>
      </c>
      <c r="AY1023" s="160" t="s">
        <v>129</v>
      </c>
    </row>
    <row r="1024" spans="2:65" s="1" customFormat="1" ht="24.2" customHeight="1">
      <c r="B1024" s="31"/>
      <c r="C1024" s="130" t="s">
        <v>1708</v>
      </c>
      <c r="D1024" s="130" t="s">
        <v>130</v>
      </c>
      <c r="E1024" s="131" t="s">
        <v>1709</v>
      </c>
      <c r="F1024" s="132" t="s">
        <v>1710</v>
      </c>
      <c r="G1024" s="133" t="s">
        <v>145</v>
      </c>
      <c r="H1024" s="134">
        <v>2</v>
      </c>
      <c r="I1024" s="135"/>
      <c r="J1024" s="136">
        <f>ROUND(I1024*H1024,2)</f>
        <v>0</v>
      </c>
      <c r="K1024" s="137"/>
      <c r="L1024" s="31"/>
      <c r="M1024" s="138" t="s">
        <v>1</v>
      </c>
      <c r="N1024" s="139" t="s">
        <v>46</v>
      </c>
      <c r="P1024" s="140">
        <f>O1024*H1024</f>
        <v>0</v>
      </c>
      <c r="Q1024" s="140">
        <v>0</v>
      </c>
      <c r="R1024" s="140">
        <f>Q1024*H1024</f>
        <v>0</v>
      </c>
      <c r="S1024" s="140">
        <v>0</v>
      </c>
      <c r="T1024" s="141">
        <f>S1024*H1024</f>
        <v>0</v>
      </c>
      <c r="AR1024" s="142" t="s">
        <v>313</v>
      </c>
      <c r="AT1024" s="142" t="s">
        <v>130</v>
      </c>
      <c r="AU1024" s="142" t="s">
        <v>91</v>
      </c>
      <c r="AY1024" s="16" t="s">
        <v>129</v>
      </c>
      <c r="BE1024" s="143">
        <f>IF(N1024="základní",J1024,0)</f>
        <v>0</v>
      </c>
      <c r="BF1024" s="143">
        <f>IF(N1024="snížená",J1024,0)</f>
        <v>0</v>
      </c>
      <c r="BG1024" s="143">
        <f>IF(N1024="zákl. přenesená",J1024,0)</f>
        <v>0</v>
      </c>
      <c r="BH1024" s="143">
        <f>IF(N1024="sníž. přenesená",J1024,0)</f>
        <v>0</v>
      </c>
      <c r="BI1024" s="143">
        <f>IF(N1024="nulová",J1024,0)</f>
        <v>0</v>
      </c>
      <c r="BJ1024" s="16" t="s">
        <v>89</v>
      </c>
      <c r="BK1024" s="143">
        <f>ROUND(I1024*H1024,2)</f>
        <v>0</v>
      </c>
      <c r="BL1024" s="16" t="s">
        <v>313</v>
      </c>
      <c r="BM1024" s="142" t="s">
        <v>1711</v>
      </c>
    </row>
    <row r="1025" spans="2:65" s="1" customFormat="1" ht="68.25">
      <c r="B1025" s="31"/>
      <c r="D1025" s="144" t="s">
        <v>136</v>
      </c>
      <c r="F1025" s="145" t="s">
        <v>1712</v>
      </c>
      <c r="I1025" s="146"/>
      <c r="L1025" s="31"/>
      <c r="M1025" s="147"/>
      <c r="T1025" s="55"/>
      <c r="AT1025" s="16" t="s">
        <v>136</v>
      </c>
      <c r="AU1025" s="16" t="s">
        <v>91</v>
      </c>
    </row>
    <row r="1026" spans="2:65" s="12" customFormat="1" ht="11.25">
      <c r="B1026" s="152"/>
      <c r="D1026" s="144" t="s">
        <v>177</v>
      </c>
      <c r="E1026" s="153" t="s">
        <v>1</v>
      </c>
      <c r="F1026" s="154" t="s">
        <v>91</v>
      </c>
      <c r="H1026" s="155">
        <v>2</v>
      </c>
      <c r="I1026" s="156"/>
      <c r="L1026" s="152"/>
      <c r="M1026" s="157"/>
      <c r="T1026" s="158"/>
      <c r="AT1026" s="153" t="s">
        <v>177</v>
      </c>
      <c r="AU1026" s="153" t="s">
        <v>91</v>
      </c>
      <c r="AV1026" s="12" t="s">
        <v>91</v>
      </c>
      <c r="AW1026" s="12" t="s">
        <v>36</v>
      </c>
      <c r="AX1026" s="12" t="s">
        <v>89</v>
      </c>
      <c r="AY1026" s="153" t="s">
        <v>129</v>
      </c>
    </row>
    <row r="1027" spans="2:65" s="13" customFormat="1" ht="11.25">
      <c r="B1027" s="159"/>
      <c r="D1027" s="144" t="s">
        <v>177</v>
      </c>
      <c r="E1027" s="160" t="s">
        <v>1</v>
      </c>
      <c r="F1027" s="161" t="s">
        <v>178</v>
      </c>
      <c r="H1027" s="162">
        <v>2</v>
      </c>
      <c r="I1027" s="163"/>
      <c r="L1027" s="159"/>
      <c r="M1027" s="164"/>
      <c r="T1027" s="165"/>
      <c r="AT1027" s="160" t="s">
        <v>177</v>
      </c>
      <c r="AU1027" s="160" t="s">
        <v>91</v>
      </c>
      <c r="AV1027" s="13" t="s">
        <v>153</v>
      </c>
      <c r="AW1027" s="13" t="s">
        <v>36</v>
      </c>
      <c r="AX1027" s="13" t="s">
        <v>81</v>
      </c>
      <c r="AY1027" s="160" t="s">
        <v>129</v>
      </c>
    </row>
    <row r="1028" spans="2:65" s="1" customFormat="1" ht="24.2" customHeight="1">
      <c r="B1028" s="31"/>
      <c r="C1028" s="130" t="s">
        <v>1713</v>
      </c>
      <c r="D1028" s="130" t="s">
        <v>130</v>
      </c>
      <c r="E1028" s="131" t="s">
        <v>1714</v>
      </c>
      <c r="F1028" s="132" t="s">
        <v>1715</v>
      </c>
      <c r="G1028" s="133" t="s">
        <v>145</v>
      </c>
      <c r="H1028" s="134">
        <v>2</v>
      </c>
      <c r="I1028" s="135"/>
      <c r="J1028" s="136">
        <f>ROUND(I1028*H1028,2)</f>
        <v>0</v>
      </c>
      <c r="K1028" s="137"/>
      <c r="L1028" s="31"/>
      <c r="M1028" s="138" t="s">
        <v>1</v>
      </c>
      <c r="N1028" s="139" t="s">
        <v>46</v>
      </c>
      <c r="P1028" s="140">
        <f>O1028*H1028</f>
        <v>0</v>
      </c>
      <c r="Q1028" s="140">
        <v>0</v>
      </c>
      <c r="R1028" s="140">
        <f>Q1028*H1028</f>
        <v>0</v>
      </c>
      <c r="S1028" s="140">
        <v>0</v>
      </c>
      <c r="T1028" s="141">
        <f>S1028*H1028</f>
        <v>0</v>
      </c>
      <c r="AR1028" s="142" t="s">
        <v>313</v>
      </c>
      <c r="AT1028" s="142" t="s">
        <v>130</v>
      </c>
      <c r="AU1028" s="142" t="s">
        <v>91</v>
      </c>
      <c r="AY1028" s="16" t="s">
        <v>129</v>
      </c>
      <c r="BE1028" s="143">
        <f>IF(N1028="základní",J1028,0)</f>
        <v>0</v>
      </c>
      <c r="BF1028" s="143">
        <f>IF(N1028="snížená",J1028,0)</f>
        <v>0</v>
      </c>
      <c r="BG1028" s="143">
        <f>IF(N1028="zákl. přenesená",J1028,0)</f>
        <v>0</v>
      </c>
      <c r="BH1028" s="143">
        <f>IF(N1028="sníž. přenesená",J1028,0)</f>
        <v>0</v>
      </c>
      <c r="BI1028" s="143">
        <f>IF(N1028="nulová",J1028,0)</f>
        <v>0</v>
      </c>
      <c r="BJ1028" s="16" t="s">
        <v>89</v>
      </c>
      <c r="BK1028" s="143">
        <f>ROUND(I1028*H1028,2)</f>
        <v>0</v>
      </c>
      <c r="BL1028" s="16" t="s">
        <v>313</v>
      </c>
      <c r="BM1028" s="142" t="s">
        <v>1716</v>
      </c>
    </row>
    <row r="1029" spans="2:65" s="1" customFormat="1" ht="68.25">
      <c r="B1029" s="31"/>
      <c r="D1029" s="144" t="s">
        <v>136</v>
      </c>
      <c r="F1029" s="145" t="s">
        <v>1717</v>
      </c>
      <c r="I1029" s="146"/>
      <c r="L1029" s="31"/>
      <c r="M1029" s="147"/>
      <c r="T1029" s="55"/>
      <c r="AT1029" s="16" t="s">
        <v>136</v>
      </c>
      <c r="AU1029" s="16" t="s">
        <v>91</v>
      </c>
    </row>
    <row r="1030" spans="2:65" s="12" customFormat="1" ht="11.25">
      <c r="B1030" s="152"/>
      <c r="D1030" s="144" t="s">
        <v>177</v>
      </c>
      <c r="E1030" s="153" t="s">
        <v>1</v>
      </c>
      <c r="F1030" s="154" t="s">
        <v>91</v>
      </c>
      <c r="H1030" s="155">
        <v>2</v>
      </c>
      <c r="I1030" s="156"/>
      <c r="L1030" s="152"/>
      <c r="M1030" s="157"/>
      <c r="T1030" s="158"/>
      <c r="AT1030" s="153" t="s">
        <v>177</v>
      </c>
      <c r="AU1030" s="153" t="s">
        <v>91</v>
      </c>
      <c r="AV1030" s="12" t="s">
        <v>91</v>
      </c>
      <c r="AW1030" s="12" t="s">
        <v>36</v>
      </c>
      <c r="AX1030" s="12" t="s">
        <v>89</v>
      </c>
      <c r="AY1030" s="153" t="s">
        <v>129</v>
      </c>
    </row>
    <row r="1031" spans="2:65" s="13" customFormat="1" ht="11.25">
      <c r="B1031" s="159"/>
      <c r="D1031" s="144" t="s">
        <v>177</v>
      </c>
      <c r="E1031" s="160" t="s">
        <v>1</v>
      </c>
      <c r="F1031" s="161" t="s">
        <v>178</v>
      </c>
      <c r="H1031" s="162">
        <v>2</v>
      </c>
      <c r="I1031" s="163"/>
      <c r="L1031" s="159"/>
      <c r="M1031" s="164"/>
      <c r="T1031" s="165"/>
      <c r="AT1031" s="160" t="s">
        <v>177</v>
      </c>
      <c r="AU1031" s="160" t="s">
        <v>91</v>
      </c>
      <c r="AV1031" s="13" t="s">
        <v>153</v>
      </c>
      <c r="AW1031" s="13" t="s">
        <v>36</v>
      </c>
      <c r="AX1031" s="13" t="s">
        <v>81</v>
      </c>
      <c r="AY1031" s="160" t="s">
        <v>129</v>
      </c>
    </row>
    <row r="1032" spans="2:65" s="1" customFormat="1" ht="24.2" customHeight="1">
      <c r="B1032" s="31"/>
      <c r="C1032" s="130" t="s">
        <v>1718</v>
      </c>
      <c r="D1032" s="130" t="s">
        <v>130</v>
      </c>
      <c r="E1032" s="131" t="s">
        <v>1719</v>
      </c>
      <c r="F1032" s="132" t="s">
        <v>1720</v>
      </c>
      <c r="G1032" s="133" t="s">
        <v>145</v>
      </c>
      <c r="H1032" s="134">
        <v>1</v>
      </c>
      <c r="I1032" s="135"/>
      <c r="J1032" s="136">
        <f>ROUND(I1032*H1032,2)</f>
        <v>0</v>
      </c>
      <c r="K1032" s="137"/>
      <c r="L1032" s="31"/>
      <c r="M1032" s="138" t="s">
        <v>1</v>
      </c>
      <c r="N1032" s="139" t="s">
        <v>46</v>
      </c>
      <c r="P1032" s="140">
        <f>O1032*H1032</f>
        <v>0</v>
      </c>
      <c r="Q1032" s="140">
        <v>0</v>
      </c>
      <c r="R1032" s="140">
        <f>Q1032*H1032</f>
        <v>0</v>
      </c>
      <c r="S1032" s="140">
        <v>0</v>
      </c>
      <c r="T1032" s="141">
        <f>S1032*H1032</f>
        <v>0</v>
      </c>
      <c r="AR1032" s="142" t="s">
        <v>313</v>
      </c>
      <c r="AT1032" s="142" t="s">
        <v>130</v>
      </c>
      <c r="AU1032" s="142" t="s">
        <v>91</v>
      </c>
      <c r="AY1032" s="16" t="s">
        <v>129</v>
      </c>
      <c r="BE1032" s="143">
        <f>IF(N1032="základní",J1032,0)</f>
        <v>0</v>
      </c>
      <c r="BF1032" s="143">
        <f>IF(N1032="snížená",J1032,0)</f>
        <v>0</v>
      </c>
      <c r="BG1032" s="143">
        <f>IF(N1032="zákl. přenesená",J1032,0)</f>
        <v>0</v>
      </c>
      <c r="BH1032" s="143">
        <f>IF(N1032="sníž. přenesená",J1032,0)</f>
        <v>0</v>
      </c>
      <c r="BI1032" s="143">
        <f>IF(N1032="nulová",J1032,0)</f>
        <v>0</v>
      </c>
      <c r="BJ1032" s="16" t="s">
        <v>89</v>
      </c>
      <c r="BK1032" s="143">
        <f>ROUND(I1032*H1032,2)</f>
        <v>0</v>
      </c>
      <c r="BL1032" s="16" t="s">
        <v>313</v>
      </c>
      <c r="BM1032" s="142" t="s">
        <v>1721</v>
      </c>
    </row>
    <row r="1033" spans="2:65" s="1" customFormat="1" ht="68.25">
      <c r="B1033" s="31"/>
      <c r="D1033" s="144" t="s">
        <v>136</v>
      </c>
      <c r="F1033" s="145" t="s">
        <v>1722</v>
      </c>
      <c r="I1033" s="146"/>
      <c r="L1033" s="31"/>
      <c r="M1033" s="147"/>
      <c r="T1033" s="55"/>
      <c r="AT1033" s="16" t="s">
        <v>136</v>
      </c>
      <c r="AU1033" s="16" t="s">
        <v>91</v>
      </c>
    </row>
    <row r="1034" spans="2:65" s="12" customFormat="1" ht="11.25">
      <c r="B1034" s="152"/>
      <c r="D1034" s="144" t="s">
        <v>177</v>
      </c>
      <c r="E1034" s="153" t="s">
        <v>1</v>
      </c>
      <c r="F1034" s="154" t="s">
        <v>89</v>
      </c>
      <c r="H1034" s="155">
        <v>1</v>
      </c>
      <c r="I1034" s="156"/>
      <c r="L1034" s="152"/>
      <c r="M1034" s="157"/>
      <c r="T1034" s="158"/>
      <c r="AT1034" s="153" t="s">
        <v>177</v>
      </c>
      <c r="AU1034" s="153" t="s">
        <v>91</v>
      </c>
      <c r="AV1034" s="12" t="s">
        <v>91</v>
      </c>
      <c r="AW1034" s="12" t="s">
        <v>36</v>
      </c>
      <c r="AX1034" s="12" t="s">
        <v>89</v>
      </c>
      <c r="AY1034" s="153" t="s">
        <v>129</v>
      </c>
    </row>
    <row r="1035" spans="2:65" s="13" customFormat="1" ht="11.25">
      <c r="B1035" s="159"/>
      <c r="D1035" s="144" t="s">
        <v>177</v>
      </c>
      <c r="E1035" s="160" t="s">
        <v>1</v>
      </c>
      <c r="F1035" s="161" t="s">
        <v>178</v>
      </c>
      <c r="H1035" s="162">
        <v>1</v>
      </c>
      <c r="I1035" s="163"/>
      <c r="L1035" s="159"/>
      <c r="M1035" s="164"/>
      <c r="T1035" s="165"/>
      <c r="AT1035" s="160" t="s">
        <v>177</v>
      </c>
      <c r="AU1035" s="160" t="s">
        <v>91</v>
      </c>
      <c r="AV1035" s="13" t="s">
        <v>153</v>
      </c>
      <c r="AW1035" s="13" t="s">
        <v>36</v>
      </c>
      <c r="AX1035" s="13" t="s">
        <v>81</v>
      </c>
      <c r="AY1035" s="160" t="s">
        <v>129</v>
      </c>
    </row>
    <row r="1036" spans="2:65" s="1" customFormat="1" ht="37.9" customHeight="1">
      <c r="B1036" s="31"/>
      <c r="C1036" s="130" t="s">
        <v>1723</v>
      </c>
      <c r="D1036" s="130" t="s">
        <v>130</v>
      </c>
      <c r="E1036" s="131" t="s">
        <v>1724</v>
      </c>
      <c r="F1036" s="132" t="s">
        <v>1725</v>
      </c>
      <c r="G1036" s="133" t="s">
        <v>145</v>
      </c>
      <c r="H1036" s="134">
        <v>6</v>
      </c>
      <c r="I1036" s="135"/>
      <c r="J1036" s="136">
        <f>ROUND(I1036*H1036,2)</f>
        <v>0</v>
      </c>
      <c r="K1036" s="137"/>
      <c r="L1036" s="31"/>
      <c r="M1036" s="138" t="s">
        <v>1</v>
      </c>
      <c r="N1036" s="139" t="s">
        <v>46</v>
      </c>
      <c r="P1036" s="140">
        <f>O1036*H1036</f>
        <v>0</v>
      </c>
      <c r="Q1036" s="140">
        <v>0</v>
      </c>
      <c r="R1036" s="140">
        <f>Q1036*H1036</f>
        <v>0</v>
      </c>
      <c r="S1036" s="140">
        <v>0</v>
      </c>
      <c r="T1036" s="141">
        <f>S1036*H1036</f>
        <v>0</v>
      </c>
      <c r="AR1036" s="142" t="s">
        <v>313</v>
      </c>
      <c r="AT1036" s="142" t="s">
        <v>130</v>
      </c>
      <c r="AU1036" s="142" t="s">
        <v>91</v>
      </c>
      <c r="AY1036" s="16" t="s">
        <v>129</v>
      </c>
      <c r="BE1036" s="143">
        <f>IF(N1036="základní",J1036,0)</f>
        <v>0</v>
      </c>
      <c r="BF1036" s="143">
        <f>IF(N1036="snížená",J1036,0)</f>
        <v>0</v>
      </c>
      <c r="BG1036" s="143">
        <f>IF(N1036="zákl. přenesená",J1036,0)</f>
        <v>0</v>
      </c>
      <c r="BH1036" s="143">
        <f>IF(N1036="sníž. přenesená",J1036,0)</f>
        <v>0</v>
      </c>
      <c r="BI1036" s="143">
        <f>IF(N1036="nulová",J1036,0)</f>
        <v>0</v>
      </c>
      <c r="BJ1036" s="16" t="s">
        <v>89</v>
      </c>
      <c r="BK1036" s="143">
        <f>ROUND(I1036*H1036,2)</f>
        <v>0</v>
      </c>
      <c r="BL1036" s="16" t="s">
        <v>313</v>
      </c>
      <c r="BM1036" s="142" t="s">
        <v>1726</v>
      </c>
    </row>
    <row r="1037" spans="2:65" s="1" customFormat="1" ht="68.25">
      <c r="B1037" s="31"/>
      <c r="D1037" s="144" t="s">
        <v>136</v>
      </c>
      <c r="F1037" s="145" t="s">
        <v>1727</v>
      </c>
      <c r="I1037" s="146"/>
      <c r="L1037" s="31"/>
      <c r="M1037" s="147"/>
      <c r="T1037" s="55"/>
      <c r="AT1037" s="16" t="s">
        <v>136</v>
      </c>
      <c r="AU1037" s="16" t="s">
        <v>91</v>
      </c>
    </row>
    <row r="1038" spans="2:65" s="1" customFormat="1" ht="16.5" customHeight="1">
      <c r="B1038" s="31"/>
      <c r="C1038" s="130" t="s">
        <v>1728</v>
      </c>
      <c r="D1038" s="130" t="s">
        <v>130</v>
      </c>
      <c r="E1038" s="131" t="s">
        <v>1729</v>
      </c>
      <c r="F1038" s="132" t="s">
        <v>1730</v>
      </c>
      <c r="G1038" s="133" t="s">
        <v>145</v>
      </c>
      <c r="H1038" s="134">
        <v>1</v>
      </c>
      <c r="I1038" s="135"/>
      <c r="J1038" s="136">
        <f>ROUND(I1038*H1038,2)</f>
        <v>0</v>
      </c>
      <c r="K1038" s="137"/>
      <c r="L1038" s="31"/>
      <c r="M1038" s="138" t="s">
        <v>1</v>
      </c>
      <c r="N1038" s="139" t="s">
        <v>46</v>
      </c>
      <c r="P1038" s="140">
        <f>O1038*H1038</f>
        <v>0</v>
      </c>
      <c r="Q1038" s="140">
        <v>0</v>
      </c>
      <c r="R1038" s="140">
        <f>Q1038*H1038</f>
        <v>0</v>
      </c>
      <c r="S1038" s="140">
        <v>0</v>
      </c>
      <c r="T1038" s="141">
        <f>S1038*H1038</f>
        <v>0</v>
      </c>
      <c r="AR1038" s="142" t="s">
        <v>313</v>
      </c>
      <c r="AT1038" s="142" t="s">
        <v>130</v>
      </c>
      <c r="AU1038" s="142" t="s">
        <v>91</v>
      </c>
      <c r="AY1038" s="16" t="s">
        <v>129</v>
      </c>
      <c r="BE1038" s="143">
        <f>IF(N1038="základní",J1038,0)</f>
        <v>0</v>
      </c>
      <c r="BF1038" s="143">
        <f>IF(N1038="snížená",J1038,0)</f>
        <v>0</v>
      </c>
      <c r="BG1038" s="143">
        <f>IF(N1038="zákl. přenesená",J1038,0)</f>
        <v>0</v>
      </c>
      <c r="BH1038" s="143">
        <f>IF(N1038="sníž. přenesená",J1038,0)</f>
        <v>0</v>
      </c>
      <c r="BI1038" s="143">
        <f>IF(N1038="nulová",J1038,0)</f>
        <v>0</v>
      </c>
      <c r="BJ1038" s="16" t="s">
        <v>89</v>
      </c>
      <c r="BK1038" s="143">
        <f>ROUND(I1038*H1038,2)</f>
        <v>0</v>
      </c>
      <c r="BL1038" s="16" t="s">
        <v>313</v>
      </c>
      <c r="BM1038" s="142" t="s">
        <v>1731</v>
      </c>
    </row>
    <row r="1039" spans="2:65" s="1" customFormat="1" ht="39">
      <c r="B1039" s="31"/>
      <c r="D1039" s="144" t="s">
        <v>136</v>
      </c>
      <c r="F1039" s="145" t="s">
        <v>1732</v>
      </c>
      <c r="I1039" s="146"/>
      <c r="L1039" s="31"/>
      <c r="M1039" s="147"/>
      <c r="T1039" s="55"/>
      <c r="AT1039" s="16" t="s">
        <v>136</v>
      </c>
      <c r="AU1039" s="16" t="s">
        <v>91</v>
      </c>
    </row>
    <row r="1040" spans="2:65" s="1" customFormat="1" ht="16.5" customHeight="1">
      <c r="B1040" s="31"/>
      <c r="C1040" s="130" t="s">
        <v>1733</v>
      </c>
      <c r="D1040" s="130" t="s">
        <v>130</v>
      </c>
      <c r="E1040" s="131" t="s">
        <v>1734</v>
      </c>
      <c r="F1040" s="132" t="s">
        <v>1735</v>
      </c>
      <c r="G1040" s="133" t="s">
        <v>653</v>
      </c>
      <c r="H1040" s="134">
        <v>1</v>
      </c>
      <c r="I1040" s="135"/>
      <c r="J1040" s="136">
        <f>ROUND(I1040*H1040,2)</f>
        <v>0</v>
      </c>
      <c r="K1040" s="137"/>
      <c r="L1040" s="31"/>
      <c r="M1040" s="138" t="s">
        <v>1</v>
      </c>
      <c r="N1040" s="139" t="s">
        <v>46</v>
      </c>
      <c r="P1040" s="140">
        <f>O1040*H1040</f>
        <v>0</v>
      </c>
      <c r="Q1040" s="140">
        <v>0</v>
      </c>
      <c r="R1040" s="140">
        <f>Q1040*H1040</f>
        <v>0</v>
      </c>
      <c r="S1040" s="140">
        <v>0</v>
      </c>
      <c r="T1040" s="141">
        <f>S1040*H1040</f>
        <v>0</v>
      </c>
      <c r="AR1040" s="142" t="s">
        <v>313</v>
      </c>
      <c r="AT1040" s="142" t="s">
        <v>130</v>
      </c>
      <c r="AU1040" s="142" t="s">
        <v>91</v>
      </c>
      <c r="AY1040" s="16" t="s">
        <v>129</v>
      </c>
      <c r="BE1040" s="143">
        <f>IF(N1040="základní",J1040,0)</f>
        <v>0</v>
      </c>
      <c r="BF1040" s="143">
        <f>IF(N1040="snížená",J1040,0)</f>
        <v>0</v>
      </c>
      <c r="BG1040" s="143">
        <f>IF(N1040="zákl. přenesená",J1040,0)</f>
        <v>0</v>
      </c>
      <c r="BH1040" s="143">
        <f>IF(N1040="sníž. přenesená",J1040,0)</f>
        <v>0</v>
      </c>
      <c r="BI1040" s="143">
        <f>IF(N1040="nulová",J1040,0)</f>
        <v>0</v>
      </c>
      <c r="BJ1040" s="16" t="s">
        <v>89</v>
      </c>
      <c r="BK1040" s="143">
        <f>ROUND(I1040*H1040,2)</f>
        <v>0</v>
      </c>
      <c r="BL1040" s="16" t="s">
        <v>313</v>
      </c>
      <c r="BM1040" s="142" t="s">
        <v>1736</v>
      </c>
    </row>
    <row r="1041" spans="2:65" s="1" customFormat="1" ht="78">
      <c r="B1041" s="31"/>
      <c r="D1041" s="144" t="s">
        <v>136</v>
      </c>
      <c r="F1041" s="145" t="s">
        <v>1737</v>
      </c>
      <c r="I1041" s="146"/>
      <c r="L1041" s="31"/>
      <c r="M1041" s="147"/>
      <c r="T1041" s="55"/>
      <c r="AT1041" s="16" t="s">
        <v>136</v>
      </c>
      <c r="AU1041" s="16" t="s">
        <v>91</v>
      </c>
    </row>
    <row r="1042" spans="2:65" s="1" customFormat="1" ht="44.25" customHeight="1">
      <c r="B1042" s="31"/>
      <c r="C1042" s="130" t="s">
        <v>1738</v>
      </c>
      <c r="D1042" s="130" t="s">
        <v>130</v>
      </c>
      <c r="E1042" s="131" t="s">
        <v>1739</v>
      </c>
      <c r="F1042" s="132" t="s">
        <v>1740</v>
      </c>
      <c r="G1042" s="133" t="s">
        <v>145</v>
      </c>
      <c r="H1042" s="134">
        <v>1</v>
      </c>
      <c r="I1042" s="135"/>
      <c r="J1042" s="136">
        <f>ROUND(I1042*H1042,2)</f>
        <v>0</v>
      </c>
      <c r="K1042" s="137"/>
      <c r="L1042" s="31"/>
      <c r="M1042" s="138" t="s">
        <v>1</v>
      </c>
      <c r="N1042" s="139" t="s">
        <v>46</v>
      </c>
      <c r="P1042" s="140">
        <f>O1042*H1042</f>
        <v>0</v>
      </c>
      <c r="Q1042" s="140">
        <v>0</v>
      </c>
      <c r="R1042" s="140">
        <f>Q1042*H1042</f>
        <v>0</v>
      </c>
      <c r="S1042" s="140">
        <v>0</v>
      </c>
      <c r="T1042" s="141">
        <f>S1042*H1042</f>
        <v>0</v>
      </c>
      <c r="AR1042" s="142" t="s">
        <v>313</v>
      </c>
      <c r="AT1042" s="142" t="s">
        <v>130</v>
      </c>
      <c r="AU1042" s="142" t="s">
        <v>91</v>
      </c>
      <c r="AY1042" s="16" t="s">
        <v>129</v>
      </c>
      <c r="BE1042" s="143">
        <f>IF(N1042="základní",J1042,0)</f>
        <v>0</v>
      </c>
      <c r="BF1042" s="143">
        <f>IF(N1042="snížená",J1042,0)</f>
        <v>0</v>
      </c>
      <c r="BG1042" s="143">
        <f>IF(N1042="zákl. přenesená",J1042,0)</f>
        <v>0</v>
      </c>
      <c r="BH1042" s="143">
        <f>IF(N1042="sníž. přenesená",J1042,0)</f>
        <v>0</v>
      </c>
      <c r="BI1042" s="143">
        <f>IF(N1042="nulová",J1042,0)</f>
        <v>0</v>
      </c>
      <c r="BJ1042" s="16" t="s">
        <v>89</v>
      </c>
      <c r="BK1042" s="143">
        <f>ROUND(I1042*H1042,2)</f>
        <v>0</v>
      </c>
      <c r="BL1042" s="16" t="s">
        <v>313</v>
      </c>
      <c r="BM1042" s="142" t="s">
        <v>1741</v>
      </c>
    </row>
    <row r="1043" spans="2:65" s="1" customFormat="1" ht="29.25">
      <c r="B1043" s="31"/>
      <c r="D1043" s="144" t="s">
        <v>136</v>
      </c>
      <c r="F1043" s="145" t="s">
        <v>1740</v>
      </c>
      <c r="I1043" s="146"/>
      <c r="L1043" s="31"/>
      <c r="M1043" s="147"/>
      <c r="T1043" s="55"/>
      <c r="AT1043" s="16" t="s">
        <v>136</v>
      </c>
      <c r="AU1043" s="16" t="s">
        <v>91</v>
      </c>
    </row>
    <row r="1044" spans="2:65" s="1" customFormat="1" ht="16.5" customHeight="1">
      <c r="B1044" s="31"/>
      <c r="C1044" s="130" t="s">
        <v>1742</v>
      </c>
      <c r="D1044" s="130" t="s">
        <v>130</v>
      </c>
      <c r="E1044" s="131" t="s">
        <v>1743</v>
      </c>
      <c r="F1044" s="132" t="s">
        <v>1744</v>
      </c>
      <c r="G1044" s="133" t="s">
        <v>145</v>
      </c>
      <c r="H1044" s="134">
        <v>1</v>
      </c>
      <c r="I1044" s="135"/>
      <c r="J1044" s="136">
        <f>ROUND(I1044*H1044,2)</f>
        <v>0</v>
      </c>
      <c r="K1044" s="137"/>
      <c r="L1044" s="31"/>
      <c r="M1044" s="138" t="s">
        <v>1</v>
      </c>
      <c r="N1044" s="139" t="s">
        <v>46</v>
      </c>
      <c r="P1044" s="140">
        <f>O1044*H1044</f>
        <v>0</v>
      </c>
      <c r="Q1044" s="140">
        <v>0</v>
      </c>
      <c r="R1044" s="140">
        <f>Q1044*H1044</f>
        <v>0</v>
      </c>
      <c r="S1044" s="140">
        <v>0</v>
      </c>
      <c r="T1044" s="141">
        <f>S1044*H1044</f>
        <v>0</v>
      </c>
      <c r="AR1044" s="142" t="s">
        <v>313</v>
      </c>
      <c r="AT1044" s="142" t="s">
        <v>130</v>
      </c>
      <c r="AU1044" s="142" t="s">
        <v>91</v>
      </c>
      <c r="AY1044" s="16" t="s">
        <v>129</v>
      </c>
      <c r="BE1044" s="143">
        <f>IF(N1044="základní",J1044,0)</f>
        <v>0</v>
      </c>
      <c r="BF1044" s="143">
        <f>IF(N1044="snížená",J1044,0)</f>
        <v>0</v>
      </c>
      <c r="BG1044" s="143">
        <f>IF(N1044="zákl. přenesená",J1044,0)</f>
        <v>0</v>
      </c>
      <c r="BH1044" s="143">
        <f>IF(N1044="sníž. přenesená",J1044,0)</f>
        <v>0</v>
      </c>
      <c r="BI1044" s="143">
        <f>IF(N1044="nulová",J1044,0)</f>
        <v>0</v>
      </c>
      <c r="BJ1044" s="16" t="s">
        <v>89</v>
      </c>
      <c r="BK1044" s="143">
        <f>ROUND(I1044*H1044,2)</f>
        <v>0</v>
      </c>
      <c r="BL1044" s="16" t="s">
        <v>313</v>
      </c>
      <c r="BM1044" s="142" t="s">
        <v>1745</v>
      </c>
    </row>
    <row r="1045" spans="2:65" s="1" customFormat="1" ht="78">
      <c r="B1045" s="31"/>
      <c r="D1045" s="144" t="s">
        <v>136</v>
      </c>
      <c r="F1045" s="145" t="s">
        <v>1746</v>
      </c>
      <c r="I1045" s="146"/>
      <c r="L1045" s="31"/>
      <c r="M1045" s="147"/>
      <c r="T1045" s="55"/>
      <c r="AT1045" s="16" t="s">
        <v>136</v>
      </c>
      <c r="AU1045" s="16" t="s">
        <v>91</v>
      </c>
    </row>
    <row r="1046" spans="2:65" s="1" customFormat="1" ht="49.15" customHeight="1">
      <c r="B1046" s="31"/>
      <c r="C1046" s="130" t="s">
        <v>1747</v>
      </c>
      <c r="D1046" s="130" t="s">
        <v>130</v>
      </c>
      <c r="E1046" s="131" t="s">
        <v>1748</v>
      </c>
      <c r="F1046" s="132" t="s">
        <v>1749</v>
      </c>
      <c r="G1046" s="133" t="s">
        <v>145</v>
      </c>
      <c r="H1046" s="134">
        <v>1</v>
      </c>
      <c r="I1046" s="135"/>
      <c r="J1046" s="136">
        <f>ROUND(I1046*H1046,2)</f>
        <v>0</v>
      </c>
      <c r="K1046" s="137"/>
      <c r="L1046" s="31"/>
      <c r="M1046" s="138" t="s">
        <v>1</v>
      </c>
      <c r="N1046" s="139" t="s">
        <v>46</v>
      </c>
      <c r="P1046" s="140">
        <f>O1046*H1046</f>
        <v>0</v>
      </c>
      <c r="Q1046" s="140">
        <v>0</v>
      </c>
      <c r="R1046" s="140">
        <f>Q1046*H1046</f>
        <v>0</v>
      </c>
      <c r="S1046" s="140">
        <v>0</v>
      </c>
      <c r="T1046" s="141">
        <f>S1046*H1046</f>
        <v>0</v>
      </c>
      <c r="AR1046" s="142" t="s">
        <v>313</v>
      </c>
      <c r="AT1046" s="142" t="s">
        <v>130</v>
      </c>
      <c r="AU1046" s="142" t="s">
        <v>91</v>
      </c>
      <c r="AY1046" s="16" t="s">
        <v>129</v>
      </c>
      <c r="BE1046" s="143">
        <f>IF(N1046="základní",J1046,0)</f>
        <v>0</v>
      </c>
      <c r="BF1046" s="143">
        <f>IF(N1046="snížená",J1046,0)</f>
        <v>0</v>
      </c>
      <c r="BG1046" s="143">
        <f>IF(N1046="zákl. přenesená",J1046,0)</f>
        <v>0</v>
      </c>
      <c r="BH1046" s="143">
        <f>IF(N1046="sníž. přenesená",J1046,0)</f>
        <v>0</v>
      </c>
      <c r="BI1046" s="143">
        <f>IF(N1046="nulová",J1046,0)</f>
        <v>0</v>
      </c>
      <c r="BJ1046" s="16" t="s">
        <v>89</v>
      </c>
      <c r="BK1046" s="143">
        <f>ROUND(I1046*H1046,2)</f>
        <v>0</v>
      </c>
      <c r="BL1046" s="16" t="s">
        <v>313</v>
      </c>
      <c r="BM1046" s="142" t="s">
        <v>1750</v>
      </c>
    </row>
    <row r="1047" spans="2:65" s="1" customFormat="1" ht="29.25">
      <c r="B1047" s="31"/>
      <c r="D1047" s="144" t="s">
        <v>136</v>
      </c>
      <c r="F1047" s="145" t="s">
        <v>1749</v>
      </c>
      <c r="I1047" s="146"/>
      <c r="L1047" s="31"/>
      <c r="M1047" s="147"/>
      <c r="T1047" s="55"/>
      <c r="AT1047" s="16" t="s">
        <v>136</v>
      </c>
      <c r="AU1047" s="16" t="s">
        <v>91</v>
      </c>
    </row>
    <row r="1048" spans="2:65" s="1" customFormat="1" ht="16.5" customHeight="1">
      <c r="B1048" s="31"/>
      <c r="C1048" s="130" t="s">
        <v>1751</v>
      </c>
      <c r="D1048" s="130" t="s">
        <v>130</v>
      </c>
      <c r="E1048" s="131" t="s">
        <v>1752</v>
      </c>
      <c r="F1048" s="132" t="s">
        <v>1753</v>
      </c>
      <c r="G1048" s="133" t="s">
        <v>145</v>
      </c>
      <c r="H1048" s="134">
        <v>2</v>
      </c>
      <c r="I1048" s="135"/>
      <c r="J1048" s="136">
        <f>ROUND(I1048*H1048,2)</f>
        <v>0</v>
      </c>
      <c r="K1048" s="137"/>
      <c r="L1048" s="31"/>
      <c r="M1048" s="138" t="s">
        <v>1</v>
      </c>
      <c r="N1048" s="139" t="s">
        <v>46</v>
      </c>
      <c r="P1048" s="140">
        <f>O1048*H1048</f>
        <v>0</v>
      </c>
      <c r="Q1048" s="140">
        <v>0</v>
      </c>
      <c r="R1048" s="140">
        <f>Q1048*H1048</f>
        <v>0</v>
      </c>
      <c r="S1048" s="140">
        <v>0</v>
      </c>
      <c r="T1048" s="141">
        <f>S1048*H1048</f>
        <v>0</v>
      </c>
      <c r="AR1048" s="142" t="s">
        <v>313</v>
      </c>
      <c r="AT1048" s="142" t="s">
        <v>130</v>
      </c>
      <c r="AU1048" s="142" t="s">
        <v>91</v>
      </c>
      <c r="AY1048" s="16" t="s">
        <v>129</v>
      </c>
      <c r="BE1048" s="143">
        <f>IF(N1048="základní",J1048,0)</f>
        <v>0</v>
      </c>
      <c r="BF1048" s="143">
        <f>IF(N1048="snížená",J1048,0)</f>
        <v>0</v>
      </c>
      <c r="BG1048" s="143">
        <f>IF(N1048="zákl. přenesená",J1048,0)</f>
        <v>0</v>
      </c>
      <c r="BH1048" s="143">
        <f>IF(N1048="sníž. přenesená",J1048,0)</f>
        <v>0</v>
      </c>
      <c r="BI1048" s="143">
        <f>IF(N1048="nulová",J1048,0)</f>
        <v>0</v>
      </c>
      <c r="BJ1048" s="16" t="s">
        <v>89</v>
      </c>
      <c r="BK1048" s="143">
        <f>ROUND(I1048*H1048,2)</f>
        <v>0</v>
      </c>
      <c r="BL1048" s="16" t="s">
        <v>313</v>
      </c>
      <c r="BM1048" s="142" t="s">
        <v>1754</v>
      </c>
    </row>
    <row r="1049" spans="2:65" s="1" customFormat="1" ht="146.25">
      <c r="B1049" s="31"/>
      <c r="D1049" s="144" t="s">
        <v>136</v>
      </c>
      <c r="F1049" s="145" t="s">
        <v>1755</v>
      </c>
      <c r="I1049" s="146"/>
      <c r="L1049" s="31"/>
      <c r="M1049" s="147"/>
      <c r="T1049" s="55"/>
      <c r="AT1049" s="16" t="s">
        <v>136</v>
      </c>
      <c r="AU1049" s="16" t="s">
        <v>91</v>
      </c>
    </row>
    <row r="1050" spans="2:65" s="1" customFormat="1" ht="16.5" customHeight="1">
      <c r="B1050" s="31"/>
      <c r="C1050" s="130" t="s">
        <v>1756</v>
      </c>
      <c r="D1050" s="130" t="s">
        <v>130</v>
      </c>
      <c r="E1050" s="131" t="s">
        <v>1757</v>
      </c>
      <c r="F1050" s="132" t="s">
        <v>1758</v>
      </c>
      <c r="G1050" s="133" t="s">
        <v>145</v>
      </c>
      <c r="H1050" s="134">
        <v>2</v>
      </c>
      <c r="I1050" s="135"/>
      <c r="J1050" s="136">
        <f>ROUND(I1050*H1050,2)</f>
        <v>0</v>
      </c>
      <c r="K1050" s="137"/>
      <c r="L1050" s="31"/>
      <c r="M1050" s="138" t="s">
        <v>1</v>
      </c>
      <c r="N1050" s="139" t="s">
        <v>46</v>
      </c>
      <c r="P1050" s="140">
        <f>O1050*H1050</f>
        <v>0</v>
      </c>
      <c r="Q1050" s="140">
        <v>0</v>
      </c>
      <c r="R1050" s="140">
        <f>Q1050*H1050</f>
        <v>0</v>
      </c>
      <c r="S1050" s="140">
        <v>0</v>
      </c>
      <c r="T1050" s="141">
        <f>S1050*H1050</f>
        <v>0</v>
      </c>
      <c r="AR1050" s="142" t="s">
        <v>313</v>
      </c>
      <c r="AT1050" s="142" t="s">
        <v>130</v>
      </c>
      <c r="AU1050" s="142" t="s">
        <v>91</v>
      </c>
      <c r="AY1050" s="16" t="s">
        <v>129</v>
      </c>
      <c r="BE1050" s="143">
        <f>IF(N1050="základní",J1050,0)</f>
        <v>0</v>
      </c>
      <c r="BF1050" s="143">
        <f>IF(N1050="snížená",J1050,0)</f>
        <v>0</v>
      </c>
      <c r="BG1050" s="143">
        <f>IF(N1050="zákl. přenesená",J1050,0)</f>
        <v>0</v>
      </c>
      <c r="BH1050" s="143">
        <f>IF(N1050="sníž. přenesená",J1050,0)</f>
        <v>0</v>
      </c>
      <c r="BI1050" s="143">
        <f>IF(N1050="nulová",J1050,0)</f>
        <v>0</v>
      </c>
      <c r="BJ1050" s="16" t="s">
        <v>89</v>
      </c>
      <c r="BK1050" s="143">
        <f>ROUND(I1050*H1050,2)</f>
        <v>0</v>
      </c>
      <c r="BL1050" s="16" t="s">
        <v>313</v>
      </c>
      <c r="BM1050" s="142" t="s">
        <v>1759</v>
      </c>
    </row>
    <row r="1051" spans="2:65" s="1" customFormat="1" ht="156">
      <c r="B1051" s="31"/>
      <c r="D1051" s="144" t="s">
        <v>136</v>
      </c>
      <c r="F1051" s="145" t="s">
        <v>1760</v>
      </c>
      <c r="I1051" s="146"/>
      <c r="L1051" s="31"/>
      <c r="M1051" s="147"/>
      <c r="T1051" s="55"/>
      <c r="AT1051" s="16" t="s">
        <v>136</v>
      </c>
      <c r="AU1051" s="16" t="s">
        <v>91</v>
      </c>
    </row>
    <row r="1052" spans="2:65" s="1" customFormat="1" ht="24.2" customHeight="1">
      <c r="B1052" s="31"/>
      <c r="C1052" s="130" t="s">
        <v>1261</v>
      </c>
      <c r="D1052" s="130" t="s">
        <v>130</v>
      </c>
      <c r="E1052" s="131" t="s">
        <v>1761</v>
      </c>
      <c r="F1052" s="132" t="s">
        <v>1762</v>
      </c>
      <c r="G1052" s="133" t="s">
        <v>145</v>
      </c>
      <c r="H1052" s="134">
        <v>1</v>
      </c>
      <c r="I1052" s="135"/>
      <c r="J1052" s="136">
        <f>ROUND(I1052*H1052,2)</f>
        <v>0</v>
      </c>
      <c r="K1052" s="137"/>
      <c r="L1052" s="31"/>
      <c r="M1052" s="138" t="s">
        <v>1</v>
      </c>
      <c r="N1052" s="139" t="s">
        <v>46</v>
      </c>
      <c r="P1052" s="140">
        <f>O1052*H1052</f>
        <v>0</v>
      </c>
      <c r="Q1052" s="140">
        <v>0</v>
      </c>
      <c r="R1052" s="140">
        <f>Q1052*H1052</f>
        <v>0</v>
      </c>
      <c r="S1052" s="140">
        <v>0</v>
      </c>
      <c r="T1052" s="141">
        <f>S1052*H1052</f>
        <v>0</v>
      </c>
      <c r="AR1052" s="142" t="s">
        <v>313</v>
      </c>
      <c r="AT1052" s="142" t="s">
        <v>130</v>
      </c>
      <c r="AU1052" s="142" t="s">
        <v>91</v>
      </c>
      <c r="AY1052" s="16" t="s">
        <v>129</v>
      </c>
      <c r="BE1052" s="143">
        <f>IF(N1052="základní",J1052,0)</f>
        <v>0</v>
      </c>
      <c r="BF1052" s="143">
        <f>IF(N1052="snížená",J1052,0)</f>
        <v>0</v>
      </c>
      <c r="BG1052" s="143">
        <f>IF(N1052="zákl. přenesená",J1052,0)</f>
        <v>0</v>
      </c>
      <c r="BH1052" s="143">
        <f>IF(N1052="sníž. přenesená",J1052,0)</f>
        <v>0</v>
      </c>
      <c r="BI1052" s="143">
        <f>IF(N1052="nulová",J1052,0)</f>
        <v>0</v>
      </c>
      <c r="BJ1052" s="16" t="s">
        <v>89</v>
      </c>
      <c r="BK1052" s="143">
        <f>ROUND(I1052*H1052,2)</f>
        <v>0</v>
      </c>
      <c r="BL1052" s="16" t="s">
        <v>313</v>
      </c>
      <c r="BM1052" s="142" t="s">
        <v>1763</v>
      </c>
    </row>
    <row r="1053" spans="2:65" s="1" customFormat="1" ht="97.5">
      <c r="B1053" s="31"/>
      <c r="D1053" s="144" t="s">
        <v>136</v>
      </c>
      <c r="F1053" s="145" t="s">
        <v>1764</v>
      </c>
      <c r="I1053" s="146"/>
      <c r="L1053" s="31"/>
      <c r="M1053" s="147"/>
      <c r="T1053" s="55"/>
      <c r="AT1053" s="16" t="s">
        <v>136</v>
      </c>
      <c r="AU1053" s="16" t="s">
        <v>91</v>
      </c>
    </row>
    <row r="1054" spans="2:65" s="1" customFormat="1" ht="24.2" customHeight="1">
      <c r="B1054" s="31"/>
      <c r="C1054" s="130" t="s">
        <v>1765</v>
      </c>
      <c r="D1054" s="130" t="s">
        <v>130</v>
      </c>
      <c r="E1054" s="131" t="s">
        <v>1766</v>
      </c>
      <c r="F1054" s="132" t="s">
        <v>1767</v>
      </c>
      <c r="G1054" s="133" t="s">
        <v>145</v>
      </c>
      <c r="H1054" s="134">
        <v>1</v>
      </c>
      <c r="I1054" s="135"/>
      <c r="J1054" s="136">
        <f>ROUND(I1054*H1054,2)</f>
        <v>0</v>
      </c>
      <c r="K1054" s="137"/>
      <c r="L1054" s="31"/>
      <c r="M1054" s="138" t="s">
        <v>1</v>
      </c>
      <c r="N1054" s="139" t="s">
        <v>46</v>
      </c>
      <c r="P1054" s="140">
        <f>O1054*H1054</f>
        <v>0</v>
      </c>
      <c r="Q1054" s="140">
        <v>0</v>
      </c>
      <c r="R1054" s="140">
        <f>Q1054*H1054</f>
        <v>0</v>
      </c>
      <c r="S1054" s="140">
        <v>0</v>
      </c>
      <c r="T1054" s="141">
        <f>S1054*H1054</f>
        <v>0</v>
      </c>
      <c r="AR1054" s="142" t="s">
        <v>313</v>
      </c>
      <c r="AT1054" s="142" t="s">
        <v>130</v>
      </c>
      <c r="AU1054" s="142" t="s">
        <v>91</v>
      </c>
      <c r="AY1054" s="16" t="s">
        <v>129</v>
      </c>
      <c r="BE1054" s="143">
        <f>IF(N1054="základní",J1054,0)</f>
        <v>0</v>
      </c>
      <c r="BF1054" s="143">
        <f>IF(N1054="snížená",J1054,0)</f>
        <v>0</v>
      </c>
      <c r="BG1054" s="143">
        <f>IF(N1054="zákl. přenesená",J1054,0)</f>
        <v>0</v>
      </c>
      <c r="BH1054" s="143">
        <f>IF(N1054="sníž. přenesená",J1054,0)</f>
        <v>0</v>
      </c>
      <c r="BI1054" s="143">
        <f>IF(N1054="nulová",J1054,0)</f>
        <v>0</v>
      </c>
      <c r="BJ1054" s="16" t="s">
        <v>89</v>
      </c>
      <c r="BK1054" s="143">
        <f>ROUND(I1054*H1054,2)</f>
        <v>0</v>
      </c>
      <c r="BL1054" s="16" t="s">
        <v>313</v>
      </c>
      <c r="BM1054" s="142" t="s">
        <v>1768</v>
      </c>
    </row>
    <row r="1055" spans="2:65" s="1" customFormat="1" ht="87.75">
      <c r="B1055" s="31"/>
      <c r="D1055" s="144" t="s">
        <v>136</v>
      </c>
      <c r="F1055" s="145" t="s">
        <v>1769</v>
      </c>
      <c r="I1055" s="146"/>
      <c r="L1055" s="31"/>
      <c r="M1055" s="147"/>
      <c r="T1055" s="55"/>
      <c r="AT1055" s="16" t="s">
        <v>136</v>
      </c>
      <c r="AU1055" s="16" t="s">
        <v>91</v>
      </c>
    </row>
    <row r="1056" spans="2:65" s="1" customFormat="1" ht="16.5" customHeight="1">
      <c r="B1056" s="31"/>
      <c r="C1056" s="130" t="s">
        <v>1770</v>
      </c>
      <c r="D1056" s="130" t="s">
        <v>130</v>
      </c>
      <c r="E1056" s="131" t="s">
        <v>1771</v>
      </c>
      <c r="F1056" s="132" t="s">
        <v>1772</v>
      </c>
      <c r="G1056" s="133" t="s">
        <v>145</v>
      </c>
      <c r="H1056" s="134">
        <v>2</v>
      </c>
      <c r="I1056" s="135"/>
      <c r="J1056" s="136">
        <f>ROUND(I1056*H1056,2)</f>
        <v>0</v>
      </c>
      <c r="K1056" s="137"/>
      <c r="L1056" s="31"/>
      <c r="M1056" s="138" t="s">
        <v>1</v>
      </c>
      <c r="N1056" s="139" t="s">
        <v>46</v>
      </c>
      <c r="P1056" s="140">
        <f>O1056*H1056</f>
        <v>0</v>
      </c>
      <c r="Q1056" s="140">
        <v>0</v>
      </c>
      <c r="R1056" s="140">
        <f>Q1056*H1056</f>
        <v>0</v>
      </c>
      <c r="S1056" s="140">
        <v>0</v>
      </c>
      <c r="T1056" s="141">
        <f>S1056*H1056</f>
        <v>0</v>
      </c>
      <c r="AR1056" s="142" t="s">
        <v>313</v>
      </c>
      <c r="AT1056" s="142" t="s">
        <v>130</v>
      </c>
      <c r="AU1056" s="142" t="s">
        <v>91</v>
      </c>
      <c r="AY1056" s="16" t="s">
        <v>129</v>
      </c>
      <c r="BE1056" s="143">
        <f>IF(N1056="základní",J1056,0)</f>
        <v>0</v>
      </c>
      <c r="BF1056" s="143">
        <f>IF(N1056="snížená",J1056,0)</f>
        <v>0</v>
      </c>
      <c r="BG1056" s="143">
        <f>IF(N1056="zákl. přenesená",J1056,0)</f>
        <v>0</v>
      </c>
      <c r="BH1056" s="143">
        <f>IF(N1056="sníž. přenesená",J1056,0)</f>
        <v>0</v>
      </c>
      <c r="BI1056" s="143">
        <f>IF(N1056="nulová",J1056,0)</f>
        <v>0</v>
      </c>
      <c r="BJ1056" s="16" t="s">
        <v>89</v>
      </c>
      <c r="BK1056" s="143">
        <f>ROUND(I1056*H1056,2)</f>
        <v>0</v>
      </c>
      <c r="BL1056" s="16" t="s">
        <v>313</v>
      </c>
      <c r="BM1056" s="142" t="s">
        <v>1773</v>
      </c>
    </row>
    <row r="1057" spans="2:65" s="1" customFormat="1" ht="273">
      <c r="B1057" s="31"/>
      <c r="D1057" s="144" t="s">
        <v>136</v>
      </c>
      <c r="F1057" s="145" t="s">
        <v>1774</v>
      </c>
      <c r="I1057" s="146"/>
      <c r="L1057" s="31"/>
      <c r="M1057" s="147"/>
      <c r="T1057" s="55"/>
      <c r="AT1057" s="16" t="s">
        <v>136</v>
      </c>
      <c r="AU1057" s="16" t="s">
        <v>91</v>
      </c>
    </row>
    <row r="1058" spans="2:65" s="11" customFormat="1" ht="22.9" customHeight="1">
      <c r="B1058" s="120"/>
      <c r="D1058" s="121" t="s">
        <v>80</v>
      </c>
      <c r="E1058" s="150" t="s">
        <v>1775</v>
      </c>
      <c r="F1058" s="150" t="s">
        <v>1776</v>
      </c>
      <c r="I1058" s="123"/>
      <c r="J1058" s="151">
        <f>BK1058</f>
        <v>0</v>
      </c>
      <c r="L1058" s="120"/>
      <c r="M1058" s="125"/>
      <c r="P1058" s="126">
        <f>SUM(P1059:P1172)</f>
        <v>0</v>
      </c>
      <c r="R1058" s="126">
        <f>SUM(R1059:R1172)</f>
        <v>0.46264631999999994</v>
      </c>
      <c r="T1058" s="127">
        <f>SUM(T1059:T1172)</f>
        <v>0</v>
      </c>
      <c r="AR1058" s="121" t="s">
        <v>91</v>
      </c>
      <c r="AT1058" s="128" t="s">
        <v>80</v>
      </c>
      <c r="AU1058" s="128" t="s">
        <v>89</v>
      </c>
      <c r="AY1058" s="121" t="s">
        <v>129</v>
      </c>
      <c r="BK1058" s="129">
        <f>SUM(BK1059:BK1172)</f>
        <v>0</v>
      </c>
    </row>
    <row r="1059" spans="2:65" s="1" customFormat="1" ht="24.2" customHeight="1">
      <c r="B1059" s="31"/>
      <c r="C1059" s="130" t="s">
        <v>1777</v>
      </c>
      <c r="D1059" s="130" t="s">
        <v>130</v>
      </c>
      <c r="E1059" s="131" t="s">
        <v>1778</v>
      </c>
      <c r="F1059" s="132" t="s">
        <v>1779</v>
      </c>
      <c r="G1059" s="133" t="s">
        <v>223</v>
      </c>
      <c r="H1059" s="134">
        <v>632.91600000000005</v>
      </c>
      <c r="I1059" s="135"/>
      <c r="J1059" s="136">
        <f>ROUND(I1059*H1059,2)</f>
        <v>0</v>
      </c>
      <c r="K1059" s="137"/>
      <c r="L1059" s="31"/>
      <c r="M1059" s="138" t="s">
        <v>1</v>
      </c>
      <c r="N1059" s="139" t="s">
        <v>46</v>
      </c>
      <c r="P1059" s="140">
        <f>O1059*H1059</f>
        <v>0</v>
      </c>
      <c r="Q1059" s="140">
        <v>2.0000000000000002E-5</v>
      </c>
      <c r="R1059" s="140">
        <f>Q1059*H1059</f>
        <v>1.2658320000000002E-2</v>
      </c>
      <c r="S1059" s="140">
        <v>0</v>
      </c>
      <c r="T1059" s="141">
        <f>S1059*H1059</f>
        <v>0</v>
      </c>
      <c r="AR1059" s="142" t="s">
        <v>313</v>
      </c>
      <c r="AT1059" s="142" t="s">
        <v>130</v>
      </c>
      <c r="AU1059" s="142" t="s">
        <v>91</v>
      </c>
      <c r="AY1059" s="16" t="s">
        <v>129</v>
      </c>
      <c r="BE1059" s="143">
        <f>IF(N1059="základní",J1059,0)</f>
        <v>0</v>
      </c>
      <c r="BF1059" s="143">
        <f>IF(N1059="snížená",J1059,0)</f>
        <v>0</v>
      </c>
      <c r="BG1059" s="143">
        <f>IF(N1059="zákl. přenesená",J1059,0)</f>
        <v>0</v>
      </c>
      <c r="BH1059" s="143">
        <f>IF(N1059="sníž. přenesená",J1059,0)</f>
        <v>0</v>
      </c>
      <c r="BI1059" s="143">
        <f>IF(N1059="nulová",J1059,0)</f>
        <v>0</v>
      </c>
      <c r="BJ1059" s="16" t="s">
        <v>89</v>
      </c>
      <c r="BK1059" s="143">
        <f>ROUND(I1059*H1059,2)</f>
        <v>0</v>
      </c>
      <c r="BL1059" s="16" t="s">
        <v>313</v>
      </c>
      <c r="BM1059" s="142" t="s">
        <v>1780</v>
      </c>
    </row>
    <row r="1060" spans="2:65" s="1" customFormat="1" ht="19.5">
      <c r="B1060" s="31"/>
      <c r="D1060" s="144" t="s">
        <v>136</v>
      </c>
      <c r="F1060" s="145" t="s">
        <v>1781</v>
      </c>
      <c r="I1060" s="146"/>
      <c r="L1060" s="31"/>
      <c r="M1060" s="147"/>
      <c r="T1060" s="55"/>
      <c r="AT1060" s="16" t="s">
        <v>136</v>
      </c>
      <c r="AU1060" s="16" t="s">
        <v>91</v>
      </c>
    </row>
    <row r="1061" spans="2:65" s="1" customFormat="1" ht="11.25">
      <c r="B1061" s="31"/>
      <c r="D1061" s="148" t="s">
        <v>137</v>
      </c>
      <c r="F1061" s="149" t="s">
        <v>1782</v>
      </c>
      <c r="I1061" s="146"/>
      <c r="L1061" s="31"/>
      <c r="M1061" s="147"/>
      <c r="T1061" s="55"/>
      <c r="AT1061" s="16" t="s">
        <v>137</v>
      </c>
      <c r="AU1061" s="16" t="s">
        <v>91</v>
      </c>
    </row>
    <row r="1062" spans="2:65" s="12" customFormat="1" ht="11.25">
      <c r="B1062" s="152"/>
      <c r="D1062" s="144" t="s">
        <v>177</v>
      </c>
      <c r="E1062" s="153" t="s">
        <v>1</v>
      </c>
      <c r="F1062" s="154" t="s">
        <v>1534</v>
      </c>
      <c r="H1062" s="155">
        <v>212</v>
      </c>
      <c r="I1062" s="156"/>
      <c r="L1062" s="152"/>
      <c r="M1062" s="157"/>
      <c r="T1062" s="158"/>
      <c r="AT1062" s="153" t="s">
        <v>177</v>
      </c>
      <c r="AU1062" s="153" t="s">
        <v>91</v>
      </c>
      <c r="AV1062" s="12" t="s">
        <v>91</v>
      </c>
      <c r="AW1062" s="12" t="s">
        <v>36</v>
      </c>
      <c r="AX1062" s="12" t="s">
        <v>81</v>
      </c>
      <c r="AY1062" s="153" t="s">
        <v>129</v>
      </c>
    </row>
    <row r="1063" spans="2:65" s="13" customFormat="1" ht="11.25">
      <c r="B1063" s="159"/>
      <c r="D1063" s="144" t="s">
        <v>177</v>
      </c>
      <c r="E1063" s="160" t="s">
        <v>1</v>
      </c>
      <c r="F1063" s="161" t="s">
        <v>1783</v>
      </c>
      <c r="H1063" s="162">
        <v>212</v>
      </c>
      <c r="I1063" s="163"/>
      <c r="L1063" s="159"/>
      <c r="M1063" s="164"/>
      <c r="T1063" s="165"/>
      <c r="AT1063" s="160" t="s">
        <v>177</v>
      </c>
      <c r="AU1063" s="160" t="s">
        <v>91</v>
      </c>
      <c r="AV1063" s="13" t="s">
        <v>153</v>
      </c>
      <c r="AW1063" s="13" t="s">
        <v>36</v>
      </c>
      <c r="AX1063" s="13" t="s">
        <v>81</v>
      </c>
      <c r="AY1063" s="160" t="s">
        <v>129</v>
      </c>
    </row>
    <row r="1064" spans="2:65" s="12" customFormat="1" ht="11.25">
      <c r="B1064" s="152"/>
      <c r="D1064" s="144" t="s">
        <v>177</v>
      </c>
      <c r="E1064" s="153" t="s">
        <v>1</v>
      </c>
      <c r="F1064" s="154" t="s">
        <v>1784</v>
      </c>
      <c r="H1064" s="155">
        <v>26.4</v>
      </c>
      <c r="I1064" s="156"/>
      <c r="L1064" s="152"/>
      <c r="M1064" s="157"/>
      <c r="T1064" s="158"/>
      <c r="AT1064" s="153" t="s">
        <v>177</v>
      </c>
      <c r="AU1064" s="153" t="s">
        <v>91</v>
      </c>
      <c r="AV1064" s="12" t="s">
        <v>91</v>
      </c>
      <c r="AW1064" s="12" t="s">
        <v>36</v>
      </c>
      <c r="AX1064" s="12" t="s">
        <v>81</v>
      </c>
      <c r="AY1064" s="153" t="s">
        <v>129</v>
      </c>
    </row>
    <row r="1065" spans="2:65" s="13" customFormat="1" ht="11.25">
      <c r="B1065" s="159"/>
      <c r="D1065" s="144" t="s">
        <v>177</v>
      </c>
      <c r="E1065" s="160" t="s">
        <v>1</v>
      </c>
      <c r="F1065" s="161" t="s">
        <v>1785</v>
      </c>
      <c r="H1065" s="162">
        <v>26.4</v>
      </c>
      <c r="I1065" s="163"/>
      <c r="L1065" s="159"/>
      <c r="M1065" s="164"/>
      <c r="T1065" s="165"/>
      <c r="AT1065" s="160" t="s">
        <v>177</v>
      </c>
      <c r="AU1065" s="160" t="s">
        <v>91</v>
      </c>
      <c r="AV1065" s="13" t="s">
        <v>153</v>
      </c>
      <c r="AW1065" s="13" t="s">
        <v>36</v>
      </c>
      <c r="AX1065" s="13" t="s">
        <v>81</v>
      </c>
      <c r="AY1065" s="160" t="s">
        <v>129</v>
      </c>
    </row>
    <row r="1066" spans="2:65" s="12" customFormat="1" ht="11.25">
      <c r="B1066" s="152"/>
      <c r="D1066" s="144" t="s">
        <v>177</v>
      </c>
      <c r="E1066" s="153" t="s">
        <v>1</v>
      </c>
      <c r="F1066" s="154" t="s">
        <v>1786</v>
      </c>
      <c r="H1066" s="155">
        <v>23</v>
      </c>
      <c r="I1066" s="156"/>
      <c r="L1066" s="152"/>
      <c r="M1066" s="157"/>
      <c r="T1066" s="158"/>
      <c r="AT1066" s="153" t="s">
        <v>177</v>
      </c>
      <c r="AU1066" s="153" t="s">
        <v>91</v>
      </c>
      <c r="AV1066" s="12" t="s">
        <v>91</v>
      </c>
      <c r="AW1066" s="12" t="s">
        <v>36</v>
      </c>
      <c r="AX1066" s="12" t="s">
        <v>81</v>
      </c>
      <c r="AY1066" s="153" t="s">
        <v>129</v>
      </c>
    </row>
    <row r="1067" spans="2:65" s="13" customFormat="1" ht="11.25">
      <c r="B1067" s="159"/>
      <c r="D1067" s="144" t="s">
        <v>177</v>
      </c>
      <c r="E1067" s="160" t="s">
        <v>1</v>
      </c>
      <c r="F1067" s="161" t="s">
        <v>1787</v>
      </c>
      <c r="H1067" s="162">
        <v>23</v>
      </c>
      <c r="I1067" s="163"/>
      <c r="L1067" s="159"/>
      <c r="M1067" s="164"/>
      <c r="T1067" s="165"/>
      <c r="AT1067" s="160" t="s">
        <v>177</v>
      </c>
      <c r="AU1067" s="160" t="s">
        <v>91</v>
      </c>
      <c r="AV1067" s="13" t="s">
        <v>153</v>
      </c>
      <c r="AW1067" s="13" t="s">
        <v>36</v>
      </c>
      <c r="AX1067" s="13" t="s">
        <v>81</v>
      </c>
      <c r="AY1067" s="160" t="s">
        <v>129</v>
      </c>
    </row>
    <row r="1068" spans="2:65" s="12" customFormat="1" ht="11.25">
      <c r="B1068" s="152"/>
      <c r="D1068" s="144" t="s">
        <v>177</v>
      </c>
      <c r="E1068" s="153" t="s">
        <v>1</v>
      </c>
      <c r="F1068" s="154" t="s">
        <v>1788</v>
      </c>
      <c r="H1068" s="155">
        <v>43.3</v>
      </c>
      <c r="I1068" s="156"/>
      <c r="L1068" s="152"/>
      <c r="M1068" s="157"/>
      <c r="T1068" s="158"/>
      <c r="AT1068" s="153" t="s">
        <v>177</v>
      </c>
      <c r="AU1068" s="153" t="s">
        <v>91</v>
      </c>
      <c r="AV1068" s="12" t="s">
        <v>91</v>
      </c>
      <c r="AW1068" s="12" t="s">
        <v>36</v>
      </c>
      <c r="AX1068" s="12" t="s">
        <v>81</v>
      </c>
      <c r="AY1068" s="153" t="s">
        <v>129</v>
      </c>
    </row>
    <row r="1069" spans="2:65" s="13" customFormat="1" ht="11.25">
      <c r="B1069" s="159"/>
      <c r="D1069" s="144" t="s">
        <v>177</v>
      </c>
      <c r="E1069" s="160" t="s">
        <v>1</v>
      </c>
      <c r="F1069" s="161" t="s">
        <v>1789</v>
      </c>
      <c r="H1069" s="162">
        <v>43.3</v>
      </c>
      <c r="I1069" s="163"/>
      <c r="L1069" s="159"/>
      <c r="M1069" s="164"/>
      <c r="T1069" s="165"/>
      <c r="AT1069" s="160" t="s">
        <v>177</v>
      </c>
      <c r="AU1069" s="160" t="s">
        <v>91</v>
      </c>
      <c r="AV1069" s="13" t="s">
        <v>153</v>
      </c>
      <c r="AW1069" s="13" t="s">
        <v>36</v>
      </c>
      <c r="AX1069" s="13" t="s">
        <v>81</v>
      </c>
      <c r="AY1069" s="160" t="s">
        <v>129</v>
      </c>
    </row>
    <row r="1070" spans="2:65" s="12" customFormat="1" ht="11.25">
      <c r="B1070" s="152"/>
      <c r="D1070" s="144" t="s">
        <v>177</v>
      </c>
      <c r="E1070" s="153" t="s">
        <v>1</v>
      </c>
      <c r="F1070" s="154" t="s">
        <v>301</v>
      </c>
      <c r="H1070" s="155">
        <v>14</v>
      </c>
      <c r="I1070" s="156"/>
      <c r="L1070" s="152"/>
      <c r="M1070" s="157"/>
      <c r="T1070" s="158"/>
      <c r="AT1070" s="153" t="s">
        <v>177</v>
      </c>
      <c r="AU1070" s="153" t="s">
        <v>91</v>
      </c>
      <c r="AV1070" s="12" t="s">
        <v>91</v>
      </c>
      <c r="AW1070" s="12" t="s">
        <v>36</v>
      </c>
      <c r="AX1070" s="12" t="s">
        <v>81</v>
      </c>
      <c r="AY1070" s="153" t="s">
        <v>129</v>
      </c>
    </row>
    <row r="1071" spans="2:65" s="13" customFormat="1" ht="11.25">
      <c r="B1071" s="159"/>
      <c r="D1071" s="144" t="s">
        <v>177</v>
      </c>
      <c r="E1071" s="160" t="s">
        <v>1</v>
      </c>
      <c r="F1071" s="161" t="s">
        <v>1790</v>
      </c>
      <c r="H1071" s="162">
        <v>14</v>
      </c>
      <c r="I1071" s="163"/>
      <c r="L1071" s="159"/>
      <c r="M1071" s="164"/>
      <c r="T1071" s="165"/>
      <c r="AT1071" s="160" t="s">
        <v>177</v>
      </c>
      <c r="AU1071" s="160" t="s">
        <v>91</v>
      </c>
      <c r="AV1071" s="13" t="s">
        <v>153</v>
      </c>
      <c r="AW1071" s="13" t="s">
        <v>36</v>
      </c>
      <c r="AX1071" s="13" t="s">
        <v>81</v>
      </c>
      <c r="AY1071" s="160" t="s">
        <v>129</v>
      </c>
    </row>
    <row r="1072" spans="2:65" s="12" customFormat="1" ht="11.25">
      <c r="B1072" s="152"/>
      <c r="D1072" s="144" t="s">
        <v>177</v>
      </c>
      <c r="E1072" s="153" t="s">
        <v>1</v>
      </c>
      <c r="F1072" s="154" t="s">
        <v>1791</v>
      </c>
      <c r="H1072" s="155">
        <v>6.4</v>
      </c>
      <c r="I1072" s="156"/>
      <c r="L1072" s="152"/>
      <c r="M1072" s="157"/>
      <c r="T1072" s="158"/>
      <c r="AT1072" s="153" t="s">
        <v>177</v>
      </c>
      <c r="AU1072" s="153" t="s">
        <v>91</v>
      </c>
      <c r="AV1072" s="12" t="s">
        <v>91</v>
      </c>
      <c r="AW1072" s="12" t="s">
        <v>36</v>
      </c>
      <c r="AX1072" s="12" t="s">
        <v>81</v>
      </c>
      <c r="AY1072" s="153" t="s">
        <v>129</v>
      </c>
    </row>
    <row r="1073" spans="2:51" s="13" customFormat="1" ht="11.25">
      <c r="B1073" s="159"/>
      <c r="D1073" s="144" t="s">
        <v>177</v>
      </c>
      <c r="E1073" s="160" t="s">
        <v>1</v>
      </c>
      <c r="F1073" s="161" t="s">
        <v>1792</v>
      </c>
      <c r="H1073" s="162">
        <v>6.4</v>
      </c>
      <c r="I1073" s="163"/>
      <c r="L1073" s="159"/>
      <c r="M1073" s="164"/>
      <c r="T1073" s="165"/>
      <c r="AT1073" s="160" t="s">
        <v>177</v>
      </c>
      <c r="AU1073" s="160" t="s">
        <v>91</v>
      </c>
      <c r="AV1073" s="13" t="s">
        <v>153</v>
      </c>
      <c r="AW1073" s="13" t="s">
        <v>36</v>
      </c>
      <c r="AX1073" s="13" t="s">
        <v>81</v>
      </c>
      <c r="AY1073" s="160" t="s">
        <v>129</v>
      </c>
    </row>
    <row r="1074" spans="2:51" s="12" customFormat="1" ht="11.25">
      <c r="B1074" s="152"/>
      <c r="D1074" s="144" t="s">
        <v>177</v>
      </c>
      <c r="E1074" s="153" t="s">
        <v>1</v>
      </c>
      <c r="F1074" s="154" t="s">
        <v>1793</v>
      </c>
      <c r="H1074" s="155">
        <v>41.3</v>
      </c>
      <c r="I1074" s="156"/>
      <c r="L1074" s="152"/>
      <c r="M1074" s="157"/>
      <c r="T1074" s="158"/>
      <c r="AT1074" s="153" t="s">
        <v>177</v>
      </c>
      <c r="AU1074" s="153" t="s">
        <v>91</v>
      </c>
      <c r="AV1074" s="12" t="s">
        <v>91</v>
      </c>
      <c r="AW1074" s="12" t="s">
        <v>36</v>
      </c>
      <c r="AX1074" s="12" t="s">
        <v>81</v>
      </c>
      <c r="AY1074" s="153" t="s">
        <v>129</v>
      </c>
    </row>
    <row r="1075" spans="2:51" s="13" customFormat="1" ht="11.25">
      <c r="B1075" s="159"/>
      <c r="D1075" s="144" t="s">
        <v>177</v>
      </c>
      <c r="E1075" s="160" t="s">
        <v>1</v>
      </c>
      <c r="F1075" s="161" t="s">
        <v>1794</v>
      </c>
      <c r="H1075" s="162">
        <v>41.3</v>
      </c>
      <c r="I1075" s="163"/>
      <c r="L1075" s="159"/>
      <c r="M1075" s="164"/>
      <c r="T1075" s="165"/>
      <c r="AT1075" s="160" t="s">
        <v>177</v>
      </c>
      <c r="AU1075" s="160" t="s">
        <v>91</v>
      </c>
      <c r="AV1075" s="13" t="s">
        <v>153</v>
      </c>
      <c r="AW1075" s="13" t="s">
        <v>36</v>
      </c>
      <c r="AX1075" s="13" t="s">
        <v>81</v>
      </c>
      <c r="AY1075" s="160" t="s">
        <v>129</v>
      </c>
    </row>
    <row r="1076" spans="2:51" s="12" customFormat="1" ht="11.25">
      <c r="B1076" s="152"/>
      <c r="D1076" s="144" t="s">
        <v>177</v>
      </c>
      <c r="E1076" s="153" t="s">
        <v>1</v>
      </c>
      <c r="F1076" s="154" t="s">
        <v>1795</v>
      </c>
      <c r="H1076" s="155">
        <v>18.2</v>
      </c>
      <c r="I1076" s="156"/>
      <c r="L1076" s="152"/>
      <c r="M1076" s="157"/>
      <c r="T1076" s="158"/>
      <c r="AT1076" s="153" t="s">
        <v>177</v>
      </c>
      <c r="AU1076" s="153" t="s">
        <v>91</v>
      </c>
      <c r="AV1076" s="12" t="s">
        <v>91</v>
      </c>
      <c r="AW1076" s="12" t="s">
        <v>36</v>
      </c>
      <c r="AX1076" s="12" t="s">
        <v>81</v>
      </c>
      <c r="AY1076" s="153" t="s">
        <v>129</v>
      </c>
    </row>
    <row r="1077" spans="2:51" s="13" customFormat="1" ht="11.25">
      <c r="B1077" s="159"/>
      <c r="D1077" s="144" t="s">
        <v>177</v>
      </c>
      <c r="E1077" s="160" t="s">
        <v>1</v>
      </c>
      <c r="F1077" s="161" t="s">
        <v>1796</v>
      </c>
      <c r="H1077" s="162">
        <v>18.2</v>
      </c>
      <c r="I1077" s="163"/>
      <c r="L1077" s="159"/>
      <c r="M1077" s="164"/>
      <c r="T1077" s="165"/>
      <c r="AT1077" s="160" t="s">
        <v>177</v>
      </c>
      <c r="AU1077" s="160" t="s">
        <v>91</v>
      </c>
      <c r="AV1077" s="13" t="s">
        <v>153</v>
      </c>
      <c r="AW1077" s="13" t="s">
        <v>36</v>
      </c>
      <c r="AX1077" s="13" t="s">
        <v>81</v>
      </c>
      <c r="AY1077" s="160" t="s">
        <v>129</v>
      </c>
    </row>
    <row r="1078" spans="2:51" s="12" customFormat="1" ht="11.25">
      <c r="B1078" s="152"/>
      <c r="D1078" s="144" t="s">
        <v>177</v>
      </c>
      <c r="E1078" s="153" t="s">
        <v>1</v>
      </c>
      <c r="F1078" s="154" t="s">
        <v>1797</v>
      </c>
      <c r="H1078" s="155">
        <v>31.2</v>
      </c>
      <c r="I1078" s="156"/>
      <c r="L1078" s="152"/>
      <c r="M1078" s="157"/>
      <c r="T1078" s="158"/>
      <c r="AT1078" s="153" t="s">
        <v>177</v>
      </c>
      <c r="AU1078" s="153" t="s">
        <v>91</v>
      </c>
      <c r="AV1078" s="12" t="s">
        <v>91</v>
      </c>
      <c r="AW1078" s="12" t="s">
        <v>36</v>
      </c>
      <c r="AX1078" s="12" t="s">
        <v>81</v>
      </c>
      <c r="AY1078" s="153" t="s">
        <v>129</v>
      </c>
    </row>
    <row r="1079" spans="2:51" s="13" customFormat="1" ht="11.25">
      <c r="B1079" s="159"/>
      <c r="D1079" s="144" t="s">
        <v>177</v>
      </c>
      <c r="E1079" s="160" t="s">
        <v>1</v>
      </c>
      <c r="F1079" s="161" t="s">
        <v>1798</v>
      </c>
      <c r="H1079" s="162">
        <v>31.2</v>
      </c>
      <c r="I1079" s="163"/>
      <c r="L1079" s="159"/>
      <c r="M1079" s="164"/>
      <c r="T1079" s="165"/>
      <c r="AT1079" s="160" t="s">
        <v>177</v>
      </c>
      <c r="AU1079" s="160" t="s">
        <v>91</v>
      </c>
      <c r="AV1079" s="13" t="s">
        <v>153</v>
      </c>
      <c r="AW1079" s="13" t="s">
        <v>36</v>
      </c>
      <c r="AX1079" s="13" t="s">
        <v>81</v>
      </c>
      <c r="AY1079" s="160" t="s">
        <v>129</v>
      </c>
    </row>
    <row r="1080" spans="2:51" s="12" customFormat="1" ht="11.25">
      <c r="B1080" s="152"/>
      <c r="D1080" s="144" t="s">
        <v>177</v>
      </c>
      <c r="E1080" s="153" t="s">
        <v>1</v>
      </c>
      <c r="F1080" s="154" t="s">
        <v>1799</v>
      </c>
      <c r="H1080" s="155">
        <v>15.4</v>
      </c>
      <c r="I1080" s="156"/>
      <c r="L1080" s="152"/>
      <c r="M1080" s="157"/>
      <c r="T1080" s="158"/>
      <c r="AT1080" s="153" t="s">
        <v>177</v>
      </c>
      <c r="AU1080" s="153" t="s">
        <v>91</v>
      </c>
      <c r="AV1080" s="12" t="s">
        <v>91</v>
      </c>
      <c r="AW1080" s="12" t="s">
        <v>36</v>
      </c>
      <c r="AX1080" s="12" t="s">
        <v>81</v>
      </c>
      <c r="AY1080" s="153" t="s">
        <v>129</v>
      </c>
    </row>
    <row r="1081" spans="2:51" s="13" customFormat="1" ht="11.25">
      <c r="B1081" s="159"/>
      <c r="D1081" s="144" t="s">
        <v>177</v>
      </c>
      <c r="E1081" s="160" t="s">
        <v>1</v>
      </c>
      <c r="F1081" s="161" t="s">
        <v>1800</v>
      </c>
      <c r="H1081" s="162">
        <v>15.4</v>
      </c>
      <c r="I1081" s="163"/>
      <c r="L1081" s="159"/>
      <c r="M1081" s="164"/>
      <c r="T1081" s="165"/>
      <c r="AT1081" s="160" t="s">
        <v>177</v>
      </c>
      <c r="AU1081" s="160" t="s">
        <v>91</v>
      </c>
      <c r="AV1081" s="13" t="s">
        <v>153</v>
      </c>
      <c r="AW1081" s="13" t="s">
        <v>36</v>
      </c>
      <c r="AX1081" s="13" t="s">
        <v>81</v>
      </c>
      <c r="AY1081" s="160" t="s">
        <v>129</v>
      </c>
    </row>
    <row r="1082" spans="2:51" s="12" customFormat="1" ht="11.25">
      <c r="B1082" s="152"/>
      <c r="D1082" s="144" t="s">
        <v>177</v>
      </c>
      <c r="E1082" s="153" t="s">
        <v>1</v>
      </c>
      <c r="F1082" s="154" t="s">
        <v>1801</v>
      </c>
      <c r="H1082" s="155">
        <v>80</v>
      </c>
      <c r="I1082" s="156"/>
      <c r="L1082" s="152"/>
      <c r="M1082" s="157"/>
      <c r="T1082" s="158"/>
      <c r="AT1082" s="153" t="s">
        <v>177</v>
      </c>
      <c r="AU1082" s="153" t="s">
        <v>91</v>
      </c>
      <c r="AV1082" s="12" t="s">
        <v>91</v>
      </c>
      <c r="AW1082" s="12" t="s">
        <v>36</v>
      </c>
      <c r="AX1082" s="12" t="s">
        <v>81</v>
      </c>
      <c r="AY1082" s="153" t="s">
        <v>129</v>
      </c>
    </row>
    <row r="1083" spans="2:51" s="13" customFormat="1" ht="11.25">
      <c r="B1083" s="159"/>
      <c r="D1083" s="144" t="s">
        <v>177</v>
      </c>
      <c r="E1083" s="160" t="s">
        <v>1</v>
      </c>
      <c r="F1083" s="161" t="s">
        <v>1802</v>
      </c>
      <c r="H1083" s="162">
        <v>80</v>
      </c>
      <c r="I1083" s="163"/>
      <c r="L1083" s="159"/>
      <c r="M1083" s="164"/>
      <c r="T1083" s="165"/>
      <c r="AT1083" s="160" t="s">
        <v>177</v>
      </c>
      <c r="AU1083" s="160" t="s">
        <v>91</v>
      </c>
      <c r="AV1083" s="13" t="s">
        <v>153</v>
      </c>
      <c r="AW1083" s="13" t="s">
        <v>36</v>
      </c>
      <c r="AX1083" s="13" t="s">
        <v>81</v>
      </c>
      <c r="AY1083" s="160" t="s">
        <v>129</v>
      </c>
    </row>
    <row r="1084" spans="2:51" s="12" customFormat="1" ht="11.25">
      <c r="B1084" s="152"/>
      <c r="D1084" s="144" t="s">
        <v>177</v>
      </c>
      <c r="E1084" s="153" t="s">
        <v>1</v>
      </c>
      <c r="F1084" s="154" t="s">
        <v>1803</v>
      </c>
      <c r="H1084" s="155">
        <v>2.8</v>
      </c>
      <c r="I1084" s="156"/>
      <c r="L1084" s="152"/>
      <c r="M1084" s="157"/>
      <c r="T1084" s="158"/>
      <c r="AT1084" s="153" t="s">
        <v>177</v>
      </c>
      <c r="AU1084" s="153" t="s">
        <v>91</v>
      </c>
      <c r="AV1084" s="12" t="s">
        <v>91</v>
      </c>
      <c r="AW1084" s="12" t="s">
        <v>36</v>
      </c>
      <c r="AX1084" s="12" t="s">
        <v>81</v>
      </c>
      <c r="AY1084" s="153" t="s">
        <v>129</v>
      </c>
    </row>
    <row r="1085" spans="2:51" s="13" customFormat="1" ht="11.25">
      <c r="B1085" s="159"/>
      <c r="D1085" s="144" t="s">
        <v>177</v>
      </c>
      <c r="E1085" s="160" t="s">
        <v>1</v>
      </c>
      <c r="F1085" s="161" t="s">
        <v>1804</v>
      </c>
      <c r="H1085" s="162">
        <v>2.8</v>
      </c>
      <c r="I1085" s="163"/>
      <c r="L1085" s="159"/>
      <c r="M1085" s="164"/>
      <c r="T1085" s="165"/>
      <c r="AT1085" s="160" t="s">
        <v>177</v>
      </c>
      <c r="AU1085" s="160" t="s">
        <v>91</v>
      </c>
      <c r="AV1085" s="13" t="s">
        <v>153</v>
      </c>
      <c r="AW1085" s="13" t="s">
        <v>36</v>
      </c>
      <c r="AX1085" s="13" t="s">
        <v>81</v>
      </c>
      <c r="AY1085" s="160" t="s">
        <v>129</v>
      </c>
    </row>
    <row r="1086" spans="2:51" s="12" customFormat="1" ht="11.25">
      <c r="B1086" s="152"/>
      <c r="D1086" s="144" t="s">
        <v>177</v>
      </c>
      <c r="E1086" s="153" t="s">
        <v>1</v>
      </c>
      <c r="F1086" s="154" t="s">
        <v>1805</v>
      </c>
      <c r="H1086" s="155">
        <v>2.2879999999999998</v>
      </c>
      <c r="I1086" s="156"/>
      <c r="L1086" s="152"/>
      <c r="M1086" s="157"/>
      <c r="T1086" s="158"/>
      <c r="AT1086" s="153" t="s">
        <v>177</v>
      </c>
      <c r="AU1086" s="153" t="s">
        <v>91</v>
      </c>
      <c r="AV1086" s="12" t="s">
        <v>91</v>
      </c>
      <c r="AW1086" s="12" t="s">
        <v>36</v>
      </c>
      <c r="AX1086" s="12" t="s">
        <v>81</v>
      </c>
      <c r="AY1086" s="153" t="s">
        <v>129</v>
      </c>
    </row>
    <row r="1087" spans="2:51" s="13" customFormat="1" ht="11.25">
      <c r="B1087" s="159"/>
      <c r="D1087" s="144" t="s">
        <v>177</v>
      </c>
      <c r="E1087" s="160" t="s">
        <v>1</v>
      </c>
      <c r="F1087" s="161" t="s">
        <v>1806</v>
      </c>
      <c r="H1087" s="162">
        <v>2.2879999999999998</v>
      </c>
      <c r="I1087" s="163"/>
      <c r="L1087" s="159"/>
      <c r="M1087" s="164"/>
      <c r="T1087" s="165"/>
      <c r="AT1087" s="160" t="s">
        <v>177</v>
      </c>
      <c r="AU1087" s="160" t="s">
        <v>91</v>
      </c>
      <c r="AV1087" s="13" t="s">
        <v>153</v>
      </c>
      <c r="AW1087" s="13" t="s">
        <v>36</v>
      </c>
      <c r="AX1087" s="13" t="s">
        <v>81</v>
      </c>
      <c r="AY1087" s="160" t="s">
        <v>129</v>
      </c>
    </row>
    <row r="1088" spans="2:51" s="12" customFormat="1" ht="11.25">
      <c r="B1088" s="152"/>
      <c r="D1088" s="144" t="s">
        <v>177</v>
      </c>
      <c r="E1088" s="153" t="s">
        <v>1</v>
      </c>
      <c r="F1088" s="154" t="s">
        <v>1807</v>
      </c>
      <c r="H1088" s="155">
        <v>0.46</v>
      </c>
      <c r="I1088" s="156"/>
      <c r="L1088" s="152"/>
      <c r="M1088" s="157"/>
      <c r="T1088" s="158"/>
      <c r="AT1088" s="153" t="s">
        <v>177</v>
      </c>
      <c r="AU1088" s="153" t="s">
        <v>91</v>
      </c>
      <c r="AV1088" s="12" t="s">
        <v>91</v>
      </c>
      <c r="AW1088" s="12" t="s">
        <v>36</v>
      </c>
      <c r="AX1088" s="12" t="s">
        <v>81</v>
      </c>
      <c r="AY1088" s="153" t="s">
        <v>129</v>
      </c>
    </row>
    <row r="1089" spans="2:51" s="13" customFormat="1" ht="11.25">
      <c r="B1089" s="159"/>
      <c r="D1089" s="144" t="s">
        <v>177</v>
      </c>
      <c r="E1089" s="160" t="s">
        <v>1</v>
      </c>
      <c r="F1089" s="161" t="s">
        <v>1808</v>
      </c>
      <c r="H1089" s="162">
        <v>0.46</v>
      </c>
      <c r="I1089" s="163"/>
      <c r="L1089" s="159"/>
      <c r="M1089" s="164"/>
      <c r="T1089" s="165"/>
      <c r="AT1089" s="160" t="s">
        <v>177</v>
      </c>
      <c r="AU1089" s="160" t="s">
        <v>91</v>
      </c>
      <c r="AV1089" s="13" t="s">
        <v>153</v>
      </c>
      <c r="AW1089" s="13" t="s">
        <v>36</v>
      </c>
      <c r="AX1089" s="13" t="s">
        <v>81</v>
      </c>
      <c r="AY1089" s="160" t="s">
        <v>129</v>
      </c>
    </row>
    <row r="1090" spans="2:51" s="12" customFormat="1" ht="11.25">
      <c r="B1090" s="152"/>
      <c r="D1090" s="144" t="s">
        <v>177</v>
      </c>
      <c r="E1090" s="153" t="s">
        <v>1</v>
      </c>
      <c r="F1090" s="154" t="s">
        <v>1809</v>
      </c>
      <c r="H1090" s="155">
        <v>1.508</v>
      </c>
      <c r="I1090" s="156"/>
      <c r="L1090" s="152"/>
      <c r="M1090" s="157"/>
      <c r="T1090" s="158"/>
      <c r="AT1090" s="153" t="s">
        <v>177</v>
      </c>
      <c r="AU1090" s="153" t="s">
        <v>91</v>
      </c>
      <c r="AV1090" s="12" t="s">
        <v>91</v>
      </c>
      <c r="AW1090" s="12" t="s">
        <v>36</v>
      </c>
      <c r="AX1090" s="12" t="s">
        <v>81</v>
      </c>
      <c r="AY1090" s="153" t="s">
        <v>129</v>
      </c>
    </row>
    <row r="1091" spans="2:51" s="13" customFormat="1" ht="11.25">
      <c r="B1091" s="159"/>
      <c r="D1091" s="144" t="s">
        <v>177</v>
      </c>
      <c r="E1091" s="160" t="s">
        <v>1</v>
      </c>
      <c r="F1091" s="161" t="s">
        <v>1810</v>
      </c>
      <c r="H1091" s="162">
        <v>1.508</v>
      </c>
      <c r="I1091" s="163"/>
      <c r="L1091" s="159"/>
      <c r="M1091" s="164"/>
      <c r="T1091" s="165"/>
      <c r="AT1091" s="160" t="s">
        <v>177</v>
      </c>
      <c r="AU1091" s="160" t="s">
        <v>91</v>
      </c>
      <c r="AV1091" s="13" t="s">
        <v>153</v>
      </c>
      <c r="AW1091" s="13" t="s">
        <v>36</v>
      </c>
      <c r="AX1091" s="13" t="s">
        <v>81</v>
      </c>
      <c r="AY1091" s="160" t="s">
        <v>129</v>
      </c>
    </row>
    <row r="1092" spans="2:51" s="12" customFormat="1" ht="11.25">
      <c r="B1092" s="152"/>
      <c r="D1092" s="144" t="s">
        <v>177</v>
      </c>
      <c r="E1092" s="153" t="s">
        <v>1</v>
      </c>
      <c r="F1092" s="154" t="s">
        <v>1811</v>
      </c>
      <c r="H1092" s="155">
        <v>11.8</v>
      </c>
      <c r="I1092" s="156"/>
      <c r="L1092" s="152"/>
      <c r="M1092" s="157"/>
      <c r="T1092" s="158"/>
      <c r="AT1092" s="153" t="s">
        <v>177</v>
      </c>
      <c r="AU1092" s="153" t="s">
        <v>91</v>
      </c>
      <c r="AV1092" s="12" t="s">
        <v>91</v>
      </c>
      <c r="AW1092" s="12" t="s">
        <v>36</v>
      </c>
      <c r="AX1092" s="12" t="s">
        <v>81</v>
      </c>
      <c r="AY1092" s="153" t="s">
        <v>129</v>
      </c>
    </row>
    <row r="1093" spans="2:51" s="13" customFormat="1" ht="11.25">
      <c r="B1093" s="159"/>
      <c r="D1093" s="144" t="s">
        <v>177</v>
      </c>
      <c r="E1093" s="160" t="s">
        <v>1</v>
      </c>
      <c r="F1093" s="161" t="s">
        <v>1812</v>
      </c>
      <c r="H1093" s="162">
        <v>11.8</v>
      </c>
      <c r="I1093" s="163"/>
      <c r="L1093" s="159"/>
      <c r="M1093" s="164"/>
      <c r="T1093" s="165"/>
      <c r="AT1093" s="160" t="s">
        <v>177</v>
      </c>
      <c r="AU1093" s="160" t="s">
        <v>91</v>
      </c>
      <c r="AV1093" s="13" t="s">
        <v>153</v>
      </c>
      <c r="AW1093" s="13" t="s">
        <v>36</v>
      </c>
      <c r="AX1093" s="13" t="s">
        <v>81</v>
      </c>
      <c r="AY1093" s="160" t="s">
        <v>129</v>
      </c>
    </row>
    <row r="1094" spans="2:51" s="12" customFormat="1" ht="11.25">
      <c r="B1094" s="152"/>
      <c r="D1094" s="144" t="s">
        <v>177</v>
      </c>
      <c r="E1094" s="153" t="s">
        <v>1</v>
      </c>
      <c r="F1094" s="154" t="s">
        <v>1353</v>
      </c>
      <c r="H1094" s="155">
        <v>2.2000000000000002</v>
      </c>
      <c r="I1094" s="156"/>
      <c r="L1094" s="152"/>
      <c r="M1094" s="157"/>
      <c r="T1094" s="158"/>
      <c r="AT1094" s="153" t="s">
        <v>177</v>
      </c>
      <c r="AU1094" s="153" t="s">
        <v>91</v>
      </c>
      <c r="AV1094" s="12" t="s">
        <v>91</v>
      </c>
      <c r="AW1094" s="12" t="s">
        <v>36</v>
      </c>
      <c r="AX1094" s="12" t="s">
        <v>81</v>
      </c>
      <c r="AY1094" s="153" t="s">
        <v>129</v>
      </c>
    </row>
    <row r="1095" spans="2:51" s="13" customFormat="1" ht="11.25">
      <c r="B1095" s="159"/>
      <c r="D1095" s="144" t="s">
        <v>177</v>
      </c>
      <c r="E1095" s="160" t="s">
        <v>1</v>
      </c>
      <c r="F1095" s="161" t="s">
        <v>1813</v>
      </c>
      <c r="H1095" s="162">
        <v>2.2000000000000002</v>
      </c>
      <c r="I1095" s="163"/>
      <c r="L1095" s="159"/>
      <c r="M1095" s="164"/>
      <c r="T1095" s="165"/>
      <c r="AT1095" s="160" t="s">
        <v>177</v>
      </c>
      <c r="AU1095" s="160" t="s">
        <v>91</v>
      </c>
      <c r="AV1095" s="13" t="s">
        <v>153</v>
      </c>
      <c r="AW1095" s="13" t="s">
        <v>36</v>
      </c>
      <c r="AX1095" s="13" t="s">
        <v>81</v>
      </c>
      <c r="AY1095" s="160" t="s">
        <v>129</v>
      </c>
    </row>
    <row r="1096" spans="2:51" s="12" customFormat="1" ht="11.25">
      <c r="B1096" s="152"/>
      <c r="D1096" s="144" t="s">
        <v>177</v>
      </c>
      <c r="E1096" s="153" t="s">
        <v>1</v>
      </c>
      <c r="F1096" s="154" t="s">
        <v>1814</v>
      </c>
      <c r="H1096" s="155">
        <v>1.32</v>
      </c>
      <c r="I1096" s="156"/>
      <c r="L1096" s="152"/>
      <c r="M1096" s="157"/>
      <c r="T1096" s="158"/>
      <c r="AT1096" s="153" t="s">
        <v>177</v>
      </c>
      <c r="AU1096" s="153" t="s">
        <v>91</v>
      </c>
      <c r="AV1096" s="12" t="s">
        <v>91</v>
      </c>
      <c r="AW1096" s="12" t="s">
        <v>36</v>
      </c>
      <c r="AX1096" s="12" t="s">
        <v>81</v>
      </c>
      <c r="AY1096" s="153" t="s">
        <v>129</v>
      </c>
    </row>
    <row r="1097" spans="2:51" s="13" customFormat="1" ht="11.25">
      <c r="B1097" s="159"/>
      <c r="D1097" s="144" t="s">
        <v>177</v>
      </c>
      <c r="E1097" s="160" t="s">
        <v>1</v>
      </c>
      <c r="F1097" s="161" t="s">
        <v>1815</v>
      </c>
      <c r="H1097" s="162">
        <v>1.32</v>
      </c>
      <c r="I1097" s="163"/>
      <c r="L1097" s="159"/>
      <c r="M1097" s="164"/>
      <c r="T1097" s="165"/>
      <c r="AT1097" s="160" t="s">
        <v>177</v>
      </c>
      <c r="AU1097" s="160" t="s">
        <v>91</v>
      </c>
      <c r="AV1097" s="13" t="s">
        <v>153</v>
      </c>
      <c r="AW1097" s="13" t="s">
        <v>36</v>
      </c>
      <c r="AX1097" s="13" t="s">
        <v>81</v>
      </c>
      <c r="AY1097" s="160" t="s">
        <v>129</v>
      </c>
    </row>
    <row r="1098" spans="2:51" s="12" customFormat="1" ht="11.25">
      <c r="B1098" s="152"/>
      <c r="D1098" s="144" t="s">
        <v>177</v>
      </c>
      <c r="E1098" s="153" t="s">
        <v>1</v>
      </c>
      <c r="F1098" s="154" t="s">
        <v>1816</v>
      </c>
      <c r="H1098" s="155">
        <v>1.2</v>
      </c>
      <c r="I1098" s="156"/>
      <c r="L1098" s="152"/>
      <c r="M1098" s="157"/>
      <c r="T1098" s="158"/>
      <c r="AT1098" s="153" t="s">
        <v>177</v>
      </c>
      <c r="AU1098" s="153" t="s">
        <v>91</v>
      </c>
      <c r="AV1098" s="12" t="s">
        <v>91</v>
      </c>
      <c r="AW1098" s="12" t="s">
        <v>36</v>
      </c>
      <c r="AX1098" s="12" t="s">
        <v>81</v>
      </c>
      <c r="AY1098" s="153" t="s">
        <v>129</v>
      </c>
    </row>
    <row r="1099" spans="2:51" s="13" customFormat="1" ht="11.25">
      <c r="B1099" s="159"/>
      <c r="D1099" s="144" t="s">
        <v>177</v>
      </c>
      <c r="E1099" s="160" t="s">
        <v>1</v>
      </c>
      <c r="F1099" s="161" t="s">
        <v>1817</v>
      </c>
      <c r="H1099" s="162">
        <v>1.2</v>
      </c>
      <c r="I1099" s="163"/>
      <c r="L1099" s="159"/>
      <c r="M1099" s="164"/>
      <c r="T1099" s="165"/>
      <c r="AT1099" s="160" t="s">
        <v>177</v>
      </c>
      <c r="AU1099" s="160" t="s">
        <v>91</v>
      </c>
      <c r="AV1099" s="13" t="s">
        <v>153</v>
      </c>
      <c r="AW1099" s="13" t="s">
        <v>36</v>
      </c>
      <c r="AX1099" s="13" t="s">
        <v>81</v>
      </c>
      <c r="AY1099" s="160" t="s">
        <v>129</v>
      </c>
    </row>
    <row r="1100" spans="2:51" s="12" customFormat="1" ht="11.25">
      <c r="B1100" s="152"/>
      <c r="D1100" s="144" t="s">
        <v>177</v>
      </c>
      <c r="E1100" s="153" t="s">
        <v>1</v>
      </c>
      <c r="F1100" s="154" t="s">
        <v>1818</v>
      </c>
      <c r="H1100" s="155">
        <v>3.52</v>
      </c>
      <c r="I1100" s="156"/>
      <c r="L1100" s="152"/>
      <c r="M1100" s="157"/>
      <c r="T1100" s="158"/>
      <c r="AT1100" s="153" t="s">
        <v>177</v>
      </c>
      <c r="AU1100" s="153" t="s">
        <v>91</v>
      </c>
      <c r="AV1100" s="12" t="s">
        <v>91</v>
      </c>
      <c r="AW1100" s="12" t="s">
        <v>36</v>
      </c>
      <c r="AX1100" s="12" t="s">
        <v>81</v>
      </c>
      <c r="AY1100" s="153" t="s">
        <v>129</v>
      </c>
    </row>
    <row r="1101" spans="2:51" s="13" customFormat="1" ht="11.25">
      <c r="B1101" s="159"/>
      <c r="D1101" s="144" t="s">
        <v>177</v>
      </c>
      <c r="E1101" s="160" t="s">
        <v>1</v>
      </c>
      <c r="F1101" s="161" t="s">
        <v>1819</v>
      </c>
      <c r="H1101" s="162">
        <v>3.52</v>
      </c>
      <c r="I1101" s="163"/>
      <c r="L1101" s="159"/>
      <c r="M1101" s="164"/>
      <c r="T1101" s="165"/>
      <c r="AT1101" s="160" t="s">
        <v>177</v>
      </c>
      <c r="AU1101" s="160" t="s">
        <v>91</v>
      </c>
      <c r="AV1101" s="13" t="s">
        <v>153</v>
      </c>
      <c r="AW1101" s="13" t="s">
        <v>36</v>
      </c>
      <c r="AX1101" s="13" t="s">
        <v>81</v>
      </c>
      <c r="AY1101" s="160" t="s">
        <v>129</v>
      </c>
    </row>
    <row r="1102" spans="2:51" s="12" customFormat="1" ht="11.25">
      <c r="B1102" s="152"/>
      <c r="D1102" s="144" t="s">
        <v>177</v>
      </c>
      <c r="E1102" s="153" t="s">
        <v>1</v>
      </c>
      <c r="F1102" s="154" t="s">
        <v>1820</v>
      </c>
      <c r="H1102" s="155">
        <v>5.4</v>
      </c>
      <c r="I1102" s="156"/>
      <c r="L1102" s="152"/>
      <c r="M1102" s="157"/>
      <c r="T1102" s="158"/>
      <c r="AT1102" s="153" t="s">
        <v>177</v>
      </c>
      <c r="AU1102" s="153" t="s">
        <v>91</v>
      </c>
      <c r="AV1102" s="12" t="s">
        <v>91</v>
      </c>
      <c r="AW1102" s="12" t="s">
        <v>36</v>
      </c>
      <c r="AX1102" s="12" t="s">
        <v>81</v>
      </c>
      <c r="AY1102" s="153" t="s">
        <v>129</v>
      </c>
    </row>
    <row r="1103" spans="2:51" s="13" customFormat="1" ht="11.25">
      <c r="B1103" s="159"/>
      <c r="D1103" s="144" t="s">
        <v>177</v>
      </c>
      <c r="E1103" s="160" t="s">
        <v>1</v>
      </c>
      <c r="F1103" s="161" t="s">
        <v>1821</v>
      </c>
      <c r="H1103" s="162">
        <v>5.4</v>
      </c>
      <c r="I1103" s="163"/>
      <c r="L1103" s="159"/>
      <c r="M1103" s="164"/>
      <c r="T1103" s="165"/>
      <c r="AT1103" s="160" t="s">
        <v>177</v>
      </c>
      <c r="AU1103" s="160" t="s">
        <v>91</v>
      </c>
      <c r="AV1103" s="13" t="s">
        <v>153</v>
      </c>
      <c r="AW1103" s="13" t="s">
        <v>36</v>
      </c>
      <c r="AX1103" s="13" t="s">
        <v>81</v>
      </c>
      <c r="AY1103" s="160" t="s">
        <v>129</v>
      </c>
    </row>
    <row r="1104" spans="2:51" s="12" customFormat="1" ht="11.25">
      <c r="B1104" s="152"/>
      <c r="D1104" s="144" t="s">
        <v>177</v>
      </c>
      <c r="E1104" s="153" t="s">
        <v>1</v>
      </c>
      <c r="F1104" s="154" t="s">
        <v>1822</v>
      </c>
      <c r="H1104" s="155">
        <v>15.7</v>
      </c>
      <c r="I1104" s="156"/>
      <c r="L1104" s="152"/>
      <c r="M1104" s="157"/>
      <c r="T1104" s="158"/>
      <c r="AT1104" s="153" t="s">
        <v>177</v>
      </c>
      <c r="AU1104" s="153" t="s">
        <v>91</v>
      </c>
      <c r="AV1104" s="12" t="s">
        <v>91</v>
      </c>
      <c r="AW1104" s="12" t="s">
        <v>36</v>
      </c>
      <c r="AX1104" s="12" t="s">
        <v>81</v>
      </c>
      <c r="AY1104" s="153" t="s">
        <v>129</v>
      </c>
    </row>
    <row r="1105" spans="2:51" s="13" customFormat="1" ht="11.25">
      <c r="B1105" s="159"/>
      <c r="D1105" s="144" t="s">
        <v>177</v>
      </c>
      <c r="E1105" s="160" t="s">
        <v>1</v>
      </c>
      <c r="F1105" s="161" t="s">
        <v>1823</v>
      </c>
      <c r="H1105" s="162">
        <v>15.7</v>
      </c>
      <c r="I1105" s="163"/>
      <c r="L1105" s="159"/>
      <c r="M1105" s="164"/>
      <c r="T1105" s="165"/>
      <c r="AT1105" s="160" t="s">
        <v>177</v>
      </c>
      <c r="AU1105" s="160" t="s">
        <v>91</v>
      </c>
      <c r="AV1105" s="13" t="s">
        <v>153</v>
      </c>
      <c r="AW1105" s="13" t="s">
        <v>36</v>
      </c>
      <c r="AX1105" s="13" t="s">
        <v>81</v>
      </c>
      <c r="AY1105" s="160" t="s">
        <v>129</v>
      </c>
    </row>
    <row r="1106" spans="2:51" s="12" customFormat="1" ht="11.25">
      <c r="B1106" s="152"/>
      <c r="D1106" s="144" t="s">
        <v>177</v>
      </c>
      <c r="E1106" s="153" t="s">
        <v>1</v>
      </c>
      <c r="F1106" s="154" t="s">
        <v>1822</v>
      </c>
      <c r="H1106" s="155">
        <v>15.7</v>
      </c>
      <c r="I1106" s="156"/>
      <c r="L1106" s="152"/>
      <c r="M1106" s="157"/>
      <c r="T1106" s="158"/>
      <c r="AT1106" s="153" t="s">
        <v>177</v>
      </c>
      <c r="AU1106" s="153" t="s">
        <v>91</v>
      </c>
      <c r="AV1106" s="12" t="s">
        <v>91</v>
      </c>
      <c r="AW1106" s="12" t="s">
        <v>36</v>
      </c>
      <c r="AX1106" s="12" t="s">
        <v>81</v>
      </c>
      <c r="AY1106" s="153" t="s">
        <v>129</v>
      </c>
    </row>
    <row r="1107" spans="2:51" s="13" customFormat="1" ht="11.25">
      <c r="B1107" s="159"/>
      <c r="D1107" s="144" t="s">
        <v>177</v>
      </c>
      <c r="E1107" s="160" t="s">
        <v>1</v>
      </c>
      <c r="F1107" s="161" t="s">
        <v>1824</v>
      </c>
      <c r="H1107" s="162">
        <v>15.7</v>
      </c>
      <c r="I1107" s="163"/>
      <c r="L1107" s="159"/>
      <c r="M1107" s="164"/>
      <c r="T1107" s="165"/>
      <c r="AT1107" s="160" t="s">
        <v>177</v>
      </c>
      <c r="AU1107" s="160" t="s">
        <v>91</v>
      </c>
      <c r="AV1107" s="13" t="s">
        <v>153</v>
      </c>
      <c r="AW1107" s="13" t="s">
        <v>36</v>
      </c>
      <c r="AX1107" s="13" t="s">
        <v>81</v>
      </c>
      <c r="AY1107" s="160" t="s">
        <v>129</v>
      </c>
    </row>
    <row r="1108" spans="2:51" s="12" customFormat="1" ht="11.25">
      <c r="B1108" s="152"/>
      <c r="D1108" s="144" t="s">
        <v>177</v>
      </c>
      <c r="E1108" s="153" t="s">
        <v>1</v>
      </c>
      <c r="F1108" s="154" t="s">
        <v>1825</v>
      </c>
      <c r="H1108" s="155">
        <v>6.6</v>
      </c>
      <c r="I1108" s="156"/>
      <c r="L1108" s="152"/>
      <c r="M1108" s="157"/>
      <c r="T1108" s="158"/>
      <c r="AT1108" s="153" t="s">
        <v>177</v>
      </c>
      <c r="AU1108" s="153" t="s">
        <v>91</v>
      </c>
      <c r="AV1108" s="12" t="s">
        <v>91</v>
      </c>
      <c r="AW1108" s="12" t="s">
        <v>36</v>
      </c>
      <c r="AX1108" s="12" t="s">
        <v>81</v>
      </c>
      <c r="AY1108" s="153" t="s">
        <v>129</v>
      </c>
    </row>
    <row r="1109" spans="2:51" s="13" customFormat="1" ht="11.25">
      <c r="B1109" s="159"/>
      <c r="D1109" s="144" t="s">
        <v>177</v>
      </c>
      <c r="E1109" s="160" t="s">
        <v>1</v>
      </c>
      <c r="F1109" s="161" t="s">
        <v>1826</v>
      </c>
      <c r="H1109" s="162">
        <v>6.6</v>
      </c>
      <c r="I1109" s="163"/>
      <c r="L1109" s="159"/>
      <c r="M1109" s="164"/>
      <c r="T1109" s="165"/>
      <c r="AT1109" s="160" t="s">
        <v>177</v>
      </c>
      <c r="AU1109" s="160" t="s">
        <v>91</v>
      </c>
      <c r="AV1109" s="13" t="s">
        <v>153</v>
      </c>
      <c r="AW1109" s="13" t="s">
        <v>36</v>
      </c>
      <c r="AX1109" s="13" t="s">
        <v>81</v>
      </c>
      <c r="AY1109" s="160" t="s">
        <v>129</v>
      </c>
    </row>
    <row r="1110" spans="2:51" s="12" customFormat="1" ht="11.25">
      <c r="B1110" s="152"/>
      <c r="D1110" s="144" t="s">
        <v>177</v>
      </c>
      <c r="E1110" s="153" t="s">
        <v>1</v>
      </c>
      <c r="F1110" s="154" t="s">
        <v>1361</v>
      </c>
      <c r="H1110" s="155">
        <v>2.2999999999999998</v>
      </c>
      <c r="I1110" s="156"/>
      <c r="L1110" s="152"/>
      <c r="M1110" s="157"/>
      <c r="T1110" s="158"/>
      <c r="AT1110" s="153" t="s">
        <v>177</v>
      </c>
      <c r="AU1110" s="153" t="s">
        <v>91</v>
      </c>
      <c r="AV1110" s="12" t="s">
        <v>91</v>
      </c>
      <c r="AW1110" s="12" t="s">
        <v>36</v>
      </c>
      <c r="AX1110" s="12" t="s">
        <v>81</v>
      </c>
      <c r="AY1110" s="153" t="s">
        <v>129</v>
      </c>
    </row>
    <row r="1111" spans="2:51" s="13" customFormat="1" ht="11.25">
      <c r="B1111" s="159"/>
      <c r="D1111" s="144" t="s">
        <v>177</v>
      </c>
      <c r="E1111" s="160" t="s">
        <v>1</v>
      </c>
      <c r="F1111" s="161" t="s">
        <v>1827</v>
      </c>
      <c r="H1111" s="162">
        <v>2.2999999999999998</v>
      </c>
      <c r="I1111" s="163"/>
      <c r="L1111" s="159"/>
      <c r="M1111" s="164"/>
      <c r="T1111" s="165"/>
      <c r="AT1111" s="160" t="s">
        <v>177</v>
      </c>
      <c r="AU1111" s="160" t="s">
        <v>91</v>
      </c>
      <c r="AV1111" s="13" t="s">
        <v>153</v>
      </c>
      <c r="AW1111" s="13" t="s">
        <v>36</v>
      </c>
      <c r="AX1111" s="13" t="s">
        <v>81</v>
      </c>
      <c r="AY1111" s="160" t="s">
        <v>129</v>
      </c>
    </row>
    <row r="1112" spans="2:51" s="12" customFormat="1" ht="11.25">
      <c r="B1112" s="152"/>
      <c r="D1112" s="144" t="s">
        <v>177</v>
      </c>
      <c r="E1112" s="153" t="s">
        <v>1</v>
      </c>
      <c r="F1112" s="154" t="s">
        <v>377</v>
      </c>
      <c r="H1112" s="155">
        <v>25</v>
      </c>
      <c r="I1112" s="156"/>
      <c r="L1112" s="152"/>
      <c r="M1112" s="157"/>
      <c r="T1112" s="158"/>
      <c r="AT1112" s="153" t="s">
        <v>177</v>
      </c>
      <c r="AU1112" s="153" t="s">
        <v>91</v>
      </c>
      <c r="AV1112" s="12" t="s">
        <v>91</v>
      </c>
      <c r="AW1112" s="12" t="s">
        <v>36</v>
      </c>
      <c r="AX1112" s="12" t="s">
        <v>81</v>
      </c>
      <c r="AY1112" s="153" t="s">
        <v>129</v>
      </c>
    </row>
    <row r="1113" spans="2:51" s="13" customFormat="1" ht="11.25">
      <c r="B1113" s="159"/>
      <c r="D1113" s="144" t="s">
        <v>177</v>
      </c>
      <c r="E1113" s="160" t="s">
        <v>1</v>
      </c>
      <c r="F1113" s="161" t="s">
        <v>1828</v>
      </c>
      <c r="H1113" s="162">
        <v>25</v>
      </c>
      <c r="I1113" s="163"/>
      <c r="L1113" s="159"/>
      <c r="M1113" s="164"/>
      <c r="T1113" s="165"/>
      <c r="AT1113" s="160" t="s">
        <v>177</v>
      </c>
      <c r="AU1113" s="160" t="s">
        <v>91</v>
      </c>
      <c r="AV1113" s="13" t="s">
        <v>153</v>
      </c>
      <c r="AW1113" s="13" t="s">
        <v>36</v>
      </c>
      <c r="AX1113" s="13" t="s">
        <v>81</v>
      </c>
      <c r="AY1113" s="160" t="s">
        <v>129</v>
      </c>
    </row>
    <row r="1114" spans="2:51" s="12" customFormat="1" ht="11.25">
      <c r="B1114" s="152"/>
      <c r="D1114" s="144" t="s">
        <v>177</v>
      </c>
      <c r="E1114" s="153" t="s">
        <v>1</v>
      </c>
      <c r="F1114" s="154" t="s">
        <v>1829</v>
      </c>
      <c r="H1114" s="155">
        <v>5.5</v>
      </c>
      <c r="I1114" s="156"/>
      <c r="L1114" s="152"/>
      <c r="M1114" s="157"/>
      <c r="T1114" s="158"/>
      <c r="AT1114" s="153" t="s">
        <v>177</v>
      </c>
      <c r="AU1114" s="153" t="s">
        <v>91</v>
      </c>
      <c r="AV1114" s="12" t="s">
        <v>91</v>
      </c>
      <c r="AW1114" s="12" t="s">
        <v>36</v>
      </c>
      <c r="AX1114" s="12" t="s">
        <v>81</v>
      </c>
      <c r="AY1114" s="153" t="s">
        <v>129</v>
      </c>
    </row>
    <row r="1115" spans="2:51" s="13" customFormat="1" ht="11.25">
      <c r="B1115" s="159"/>
      <c r="D1115" s="144" t="s">
        <v>177</v>
      </c>
      <c r="E1115" s="160" t="s">
        <v>1</v>
      </c>
      <c r="F1115" s="161" t="s">
        <v>1830</v>
      </c>
      <c r="H1115" s="162">
        <v>5.5</v>
      </c>
      <c r="I1115" s="163"/>
      <c r="L1115" s="159"/>
      <c r="M1115" s="164"/>
      <c r="T1115" s="165"/>
      <c r="AT1115" s="160" t="s">
        <v>177</v>
      </c>
      <c r="AU1115" s="160" t="s">
        <v>91</v>
      </c>
      <c r="AV1115" s="13" t="s">
        <v>153</v>
      </c>
      <c r="AW1115" s="13" t="s">
        <v>36</v>
      </c>
      <c r="AX1115" s="13" t="s">
        <v>81</v>
      </c>
      <c r="AY1115" s="160" t="s">
        <v>129</v>
      </c>
    </row>
    <row r="1116" spans="2:51" s="12" customFormat="1" ht="11.25">
      <c r="B1116" s="152"/>
      <c r="D1116" s="144" t="s">
        <v>177</v>
      </c>
      <c r="E1116" s="153" t="s">
        <v>1</v>
      </c>
      <c r="F1116" s="154" t="s">
        <v>1247</v>
      </c>
      <c r="H1116" s="155">
        <v>3.6</v>
      </c>
      <c r="I1116" s="156"/>
      <c r="L1116" s="152"/>
      <c r="M1116" s="157"/>
      <c r="T1116" s="158"/>
      <c r="AT1116" s="153" t="s">
        <v>177</v>
      </c>
      <c r="AU1116" s="153" t="s">
        <v>91</v>
      </c>
      <c r="AV1116" s="12" t="s">
        <v>91</v>
      </c>
      <c r="AW1116" s="12" t="s">
        <v>36</v>
      </c>
      <c r="AX1116" s="12" t="s">
        <v>81</v>
      </c>
      <c r="AY1116" s="153" t="s">
        <v>129</v>
      </c>
    </row>
    <row r="1117" spans="2:51" s="13" customFormat="1" ht="11.25">
      <c r="B1117" s="159"/>
      <c r="D1117" s="144" t="s">
        <v>177</v>
      </c>
      <c r="E1117" s="160" t="s">
        <v>1</v>
      </c>
      <c r="F1117" s="161" t="s">
        <v>1831</v>
      </c>
      <c r="H1117" s="162">
        <v>3.6</v>
      </c>
      <c r="I1117" s="163"/>
      <c r="L1117" s="159"/>
      <c r="M1117" s="164"/>
      <c r="T1117" s="165"/>
      <c r="AT1117" s="160" t="s">
        <v>177</v>
      </c>
      <c r="AU1117" s="160" t="s">
        <v>91</v>
      </c>
      <c r="AV1117" s="13" t="s">
        <v>153</v>
      </c>
      <c r="AW1117" s="13" t="s">
        <v>36</v>
      </c>
      <c r="AX1117" s="13" t="s">
        <v>81</v>
      </c>
      <c r="AY1117" s="160" t="s">
        <v>129</v>
      </c>
    </row>
    <row r="1118" spans="2:51" s="12" customFormat="1" ht="11.25">
      <c r="B1118" s="152"/>
      <c r="D1118" s="144" t="s">
        <v>177</v>
      </c>
      <c r="E1118" s="153" t="s">
        <v>1</v>
      </c>
      <c r="F1118" s="154" t="s">
        <v>1832</v>
      </c>
      <c r="H1118" s="155">
        <v>2.8</v>
      </c>
      <c r="I1118" s="156"/>
      <c r="L1118" s="152"/>
      <c r="M1118" s="157"/>
      <c r="T1118" s="158"/>
      <c r="AT1118" s="153" t="s">
        <v>177</v>
      </c>
      <c r="AU1118" s="153" t="s">
        <v>91</v>
      </c>
      <c r="AV1118" s="12" t="s">
        <v>91</v>
      </c>
      <c r="AW1118" s="12" t="s">
        <v>36</v>
      </c>
      <c r="AX1118" s="12" t="s">
        <v>81</v>
      </c>
      <c r="AY1118" s="153" t="s">
        <v>129</v>
      </c>
    </row>
    <row r="1119" spans="2:51" s="13" customFormat="1" ht="11.25">
      <c r="B1119" s="159"/>
      <c r="D1119" s="144" t="s">
        <v>177</v>
      </c>
      <c r="E1119" s="160" t="s">
        <v>1</v>
      </c>
      <c r="F1119" s="161" t="s">
        <v>1833</v>
      </c>
      <c r="H1119" s="162">
        <v>2.8</v>
      </c>
      <c r="I1119" s="163"/>
      <c r="L1119" s="159"/>
      <c r="M1119" s="164"/>
      <c r="T1119" s="165"/>
      <c r="AT1119" s="160" t="s">
        <v>177</v>
      </c>
      <c r="AU1119" s="160" t="s">
        <v>91</v>
      </c>
      <c r="AV1119" s="13" t="s">
        <v>153</v>
      </c>
      <c r="AW1119" s="13" t="s">
        <v>36</v>
      </c>
      <c r="AX1119" s="13" t="s">
        <v>81</v>
      </c>
      <c r="AY1119" s="160" t="s">
        <v>129</v>
      </c>
    </row>
    <row r="1120" spans="2:51" s="12" customFormat="1" ht="11.25">
      <c r="B1120" s="152"/>
      <c r="D1120" s="144" t="s">
        <v>177</v>
      </c>
      <c r="E1120" s="153" t="s">
        <v>1</v>
      </c>
      <c r="F1120" s="154" t="s">
        <v>1834</v>
      </c>
      <c r="H1120" s="155">
        <v>3.52</v>
      </c>
      <c r="I1120" s="156"/>
      <c r="L1120" s="152"/>
      <c r="M1120" s="157"/>
      <c r="T1120" s="158"/>
      <c r="AT1120" s="153" t="s">
        <v>177</v>
      </c>
      <c r="AU1120" s="153" t="s">
        <v>91</v>
      </c>
      <c r="AV1120" s="12" t="s">
        <v>91</v>
      </c>
      <c r="AW1120" s="12" t="s">
        <v>36</v>
      </c>
      <c r="AX1120" s="12" t="s">
        <v>81</v>
      </c>
      <c r="AY1120" s="153" t="s">
        <v>129</v>
      </c>
    </row>
    <row r="1121" spans="2:65" s="13" customFormat="1" ht="11.25">
      <c r="B1121" s="159"/>
      <c r="D1121" s="144" t="s">
        <v>177</v>
      </c>
      <c r="E1121" s="160" t="s">
        <v>1</v>
      </c>
      <c r="F1121" s="161" t="s">
        <v>1835</v>
      </c>
      <c r="H1121" s="162">
        <v>3.52</v>
      </c>
      <c r="I1121" s="163"/>
      <c r="L1121" s="159"/>
      <c r="M1121" s="164"/>
      <c r="T1121" s="165"/>
      <c r="AT1121" s="160" t="s">
        <v>177</v>
      </c>
      <c r="AU1121" s="160" t="s">
        <v>91</v>
      </c>
      <c r="AV1121" s="13" t="s">
        <v>153</v>
      </c>
      <c r="AW1121" s="13" t="s">
        <v>36</v>
      </c>
      <c r="AX1121" s="13" t="s">
        <v>81</v>
      </c>
      <c r="AY1121" s="160" t="s">
        <v>129</v>
      </c>
    </row>
    <row r="1122" spans="2:65" s="12" customFormat="1" ht="11.25">
      <c r="B1122" s="152"/>
      <c r="D1122" s="144" t="s">
        <v>177</v>
      </c>
      <c r="E1122" s="153" t="s">
        <v>1</v>
      </c>
      <c r="F1122" s="154" t="s">
        <v>1836</v>
      </c>
      <c r="H1122" s="155">
        <v>3.5</v>
      </c>
      <c r="I1122" s="156"/>
      <c r="L1122" s="152"/>
      <c r="M1122" s="157"/>
      <c r="T1122" s="158"/>
      <c r="AT1122" s="153" t="s">
        <v>177</v>
      </c>
      <c r="AU1122" s="153" t="s">
        <v>91</v>
      </c>
      <c r="AV1122" s="12" t="s">
        <v>91</v>
      </c>
      <c r="AW1122" s="12" t="s">
        <v>36</v>
      </c>
      <c r="AX1122" s="12" t="s">
        <v>81</v>
      </c>
      <c r="AY1122" s="153" t="s">
        <v>129</v>
      </c>
    </row>
    <row r="1123" spans="2:65" s="13" customFormat="1" ht="11.25">
      <c r="B1123" s="159"/>
      <c r="D1123" s="144" t="s">
        <v>177</v>
      </c>
      <c r="E1123" s="160" t="s">
        <v>1</v>
      </c>
      <c r="F1123" s="161" t="s">
        <v>1837</v>
      </c>
      <c r="H1123" s="162">
        <v>3.5</v>
      </c>
      <c r="I1123" s="163"/>
      <c r="L1123" s="159"/>
      <c r="M1123" s="164"/>
      <c r="T1123" s="165"/>
      <c r="AT1123" s="160" t="s">
        <v>177</v>
      </c>
      <c r="AU1123" s="160" t="s">
        <v>91</v>
      </c>
      <c r="AV1123" s="13" t="s">
        <v>153</v>
      </c>
      <c r="AW1123" s="13" t="s">
        <v>36</v>
      </c>
      <c r="AX1123" s="13" t="s">
        <v>81</v>
      </c>
      <c r="AY1123" s="160" t="s">
        <v>129</v>
      </c>
    </row>
    <row r="1124" spans="2:65" s="12" customFormat="1" ht="11.25">
      <c r="B1124" s="152"/>
      <c r="D1124" s="144" t="s">
        <v>177</v>
      </c>
      <c r="E1124" s="153" t="s">
        <v>1</v>
      </c>
      <c r="F1124" s="154" t="s">
        <v>1838</v>
      </c>
      <c r="H1124" s="155">
        <v>3.6</v>
      </c>
      <c r="I1124" s="156"/>
      <c r="L1124" s="152"/>
      <c r="M1124" s="157"/>
      <c r="T1124" s="158"/>
      <c r="AT1124" s="153" t="s">
        <v>177</v>
      </c>
      <c r="AU1124" s="153" t="s">
        <v>91</v>
      </c>
      <c r="AV1124" s="12" t="s">
        <v>91</v>
      </c>
      <c r="AW1124" s="12" t="s">
        <v>36</v>
      </c>
      <c r="AX1124" s="12" t="s">
        <v>81</v>
      </c>
      <c r="AY1124" s="153" t="s">
        <v>129</v>
      </c>
    </row>
    <row r="1125" spans="2:65" s="13" customFormat="1" ht="11.25">
      <c r="B1125" s="159"/>
      <c r="D1125" s="144" t="s">
        <v>177</v>
      </c>
      <c r="E1125" s="160" t="s">
        <v>1</v>
      </c>
      <c r="F1125" s="161" t="s">
        <v>1839</v>
      </c>
      <c r="H1125" s="162">
        <v>3.6</v>
      </c>
      <c r="I1125" s="163"/>
      <c r="L1125" s="159"/>
      <c r="M1125" s="164"/>
      <c r="T1125" s="165"/>
      <c r="AT1125" s="160" t="s">
        <v>177</v>
      </c>
      <c r="AU1125" s="160" t="s">
        <v>91</v>
      </c>
      <c r="AV1125" s="13" t="s">
        <v>153</v>
      </c>
      <c r="AW1125" s="13" t="s">
        <v>36</v>
      </c>
      <c r="AX1125" s="13" t="s">
        <v>81</v>
      </c>
      <c r="AY1125" s="160" t="s">
        <v>129</v>
      </c>
    </row>
    <row r="1126" spans="2:65" s="12" customFormat="1" ht="11.25">
      <c r="B1126" s="152"/>
      <c r="D1126" s="144" t="s">
        <v>177</v>
      </c>
      <c r="E1126" s="153" t="s">
        <v>1</v>
      </c>
      <c r="F1126" s="154" t="s">
        <v>1840</v>
      </c>
      <c r="H1126" s="155">
        <v>1.4</v>
      </c>
      <c r="I1126" s="156"/>
      <c r="L1126" s="152"/>
      <c r="M1126" s="157"/>
      <c r="T1126" s="158"/>
      <c r="AT1126" s="153" t="s">
        <v>177</v>
      </c>
      <c r="AU1126" s="153" t="s">
        <v>91</v>
      </c>
      <c r="AV1126" s="12" t="s">
        <v>91</v>
      </c>
      <c r="AW1126" s="12" t="s">
        <v>36</v>
      </c>
      <c r="AX1126" s="12" t="s">
        <v>81</v>
      </c>
      <c r="AY1126" s="153" t="s">
        <v>129</v>
      </c>
    </row>
    <row r="1127" spans="2:65" s="13" customFormat="1" ht="11.25">
      <c r="B1127" s="159"/>
      <c r="D1127" s="144" t="s">
        <v>177</v>
      </c>
      <c r="E1127" s="160" t="s">
        <v>1</v>
      </c>
      <c r="F1127" s="161" t="s">
        <v>1841</v>
      </c>
      <c r="H1127" s="162">
        <v>1.4</v>
      </c>
      <c r="I1127" s="163"/>
      <c r="L1127" s="159"/>
      <c r="M1127" s="164"/>
      <c r="T1127" s="165"/>
      <c r="AT1127" s="160" t="s">
        <v>177</v>
      </c>
      <c r="AU1127" s="160" t="s">
        <v>91</v>
      </c>
      <c r="AV1127" s="13" t="s">
        <v>153</v>
      </c>
      <c r="AW1127" s="13" t="s">
        <v>36</v>
      </c>
      <c r="AX1127" s="13" t="s">
        <v>81</v>
      </c>
      <c r="AY1127" s="160" t="s">
        <v>129</v>
      </c>
    </row>
    <row r="1128" spans="2:65" s="14" customFormat="1" ht="11.25">
      <c r="B1128" s="169"/>
      <c r="D1128" s="144" t="s">
        <v>177</v>
      </c>
      <c r="E1128" s="170" t="s">
        <v>1</v>
      </c>
      <c r="F1128" s="171" t="s">
        <v>248</v>
      </c>
      <c r="H1128" s="172">
        <v>632.91600000000005</v>
      </c>
      <c r="I1128" s="173"/>
      <c r="L1128" s="169"/>
      <c r="M1128" s="174"/>
      <c r="T1128" s="175"/>
      <c r="AT1128" s="170" t="s">
        <v>177</v>
      </c>
      <c r="AU1128" s="170" t="s">
        <v>91</v>
      </c>
      <c r="AV1128" s="14" t="s">
        <v>128</v>
      </c>
      <c r="AW1128" s="14" t="s">
        <v>36</v>
      </c>
      <c r="AX1128" s="14" t="s">
        <v>89</v>
      </c>
      <c r="AY1128" s="170" t="s">
        <v>129</v>
      </c>
    </row>
    <row r="1129" spans="2:65" s="1" customFormat="1" ht="21.75" customHeight="1">
      <c r="B1129" s="31"/>
      <c r="C1129" s="130" t="s">
        <v>1842</v>
      </c>
      <c r="D1129" s="130" t="s">
        <v>130</v>
      </c>
      <c r="E1129" s="131" t="s">
        <v>1843</v>
      </c>
      <c r="F1129" s="132" t="s">
        <v>1844</v>
      </c>
      <c r="G1129" s="133" t="s">
        <v>223</v>
      </c>
      <c r="H1129" s="134">
        <v>2055</v>
      </c>
      <c r="I1129" s="135"/>
      <c r="J1129" s="136">
        <f>ROUND(I1129*H1129,2)</f>
        <v>0</v>
      </c>
      <c r="K1129" s="137"/>
      <c r="L1129" s="31"/>
      <c r="M1129" s="138" t="s">
        <v>1</v>
      </c>
      <c r="N1129" s="139" t="s">
        <v>46</v>
      </c>
      <c r="P1129" s="140">
        <f>O1129*H1129</f>
        <v>0</v>
      </c>
      <c r="Q1129" s="140">
        <v>0</v>
      </c>
      <c r="R1129" s="140">
        <f>Q1129*H1129</f>
        <v>0</v>
      </c>
      <c r="S1129" s="140">
        <v>0</v>
      </c>
      <c r="T1129" s="141">
        <f>S1129*H1129</f>
        <v>0</v>
      </c>
      <c r="AR1129" s="142" t="s">
        <v>313</v>
      </c>
      <c r="AT1129" s="142" t="s">
        <v>130</v>
      </c>
      <c r="AU1129" s="142" t="s">
        <v>91</v>
      </c>
      <c r="AY1129" s="16" t="s">
        <v>129</v>
      </c>
      <c r="BE1129" s="143">
        <f>IF(N1129="základní",J1129,0)</f>
        <v>0</v>
      </c>
      <c r="BF1129" s="143">
        <f>IF(N1129="snížená",J1129,0)</f>
        <v>0</v>
      </c>
      <c r="BG1129" s="143">
        <f>IF(N1129="zákl. přenesená",J1129,0)</f>
        <v>0</v>
      </c>
      <c r="BH1129" s="143">
        <f>IF(N1129="sníž. přenesená",J1129,0)</f>
        <v>0</v>
      </c>
      <c r="BI1129" s="143">
        <f>IF(N1129="nulová",J1129,0)</f>
        <v>0</v>
      </c>
      <c r="BJ1129" s="16" t="s">
        <v>89</v>
      </c>
      <c r="BK1129" s="143">
        <f>ROUND(I1129*H1129,2)</f>
        <v>0</v>
      </c>
      <c r="BL1129" s="16" t="s">
        <v>313</v>
      </c>
      <c r="BM1129" s="142" t="s">
        <v>1845</v>
      </c>
    </row>
    <row r="1130" spans="2:65" s="1" customFormat="1" ht="19.5">
      <c r="B1130" s="31"/>
      <c r="D1130" s="144" t="s">
        <v>136</v>
      </c>
      <c r="F1130" s="145" t="s">
        <v>1846</v>
      </c>
      <c r="I1130" s="146"/>
      <c r="L1130" s="31"/>
      <c r="M1130" s="147"/>
      <c r="T1130" s="55"/>
      <c r="AT1130" s="16" t="s">
        <v>136</v>
      </c>
      <c r="AU1130" s="16" t="s">
        <v>91</v>
      </c>
    </row>
    <row r="1131" spans="2:65" s="1" customFormat="1" ht="11.25">
      <c r="B1131" s="31"/>
      <c r="D1131" s="148" t="s">
        <v>137</v>
      </c>
      <c r="F1131" s="149" t="s">
        <v>1847</v>
      </c>
      <c r="I1131" s="146"/>
      <c r="L1131" s="31"/>
      <c r="M1131" s="147"/>
      <c r="T1131" s="55"/>
      <c r="AT1131" s="16" t="s">
        <v>137</v>
      </c>
      <c r="AU1131" s="16" t="s">
        <v>91</v>
      </c>
    </row>
    <row r="1132" spans="2:65" s="12" customFormat="1" ht="11.25">
      <c r="B1132" s="152"/>
      <c r="D1132" s="144" t="s">
        <v>177</v>
      </c>
      <c r="E1132" s="153" t="s">
        <v>1</v>
      </c>
      <c r="F1132" s="154" t="s">
        <v>1848</v>
      </c>
      <c r="H1132" s="155">
        <v>2055</v>
      </c>
      <c r="I1132" s="156"/>
      <c r="L1132" s="152"/>
      <c r="M1132" s="157"/>
      <c r="T1132" s="158"/>
      <c r="AT1132" s="153" t="s">
        <v>177</v>
      </c>
      <c r="AU1132" s="153" t="s">
        <v>91</v>
      </c>
      <c r="AV1132" s="12" t="s">
        <v>91</v>
      </c>
      <c r="AW1132" s="12" t="s">
        <v>36</v>
      </c>
      <c r="AX1132" s="12" t="s">
        <v>81</v>
      </c>
      <c r="AY1132" s="153" t="s">
        <v>129</v>
      </c>
    </row>
    <row r="1133" spans="2:65" s="13" customFormat="1" ht="11.25">
      <c r="B1133" s="159"/>
      <c r="D1133" s="144" t="s">
        <v>177</v>
      </c>
      <c r="E1133" s="160" t="s">
        <v>1</v>
      </c>
      <c r="F1133" s="161" t="s">
        <v>178</v>
      </c>
      <c r="H1133" s="162">
        <v>2055</v>
      </c>
      <c r="I1133" s="163"/>
      <c r="L1133" s="159"/>
      <c r="M1133" s="164"/>
      <c r="T1133" s="165"/>
      <c r="AT1133" s="160" t="s">
        <v>177</v>
      </c>
      <c r="AU1133" s="160" t="s">
        <v>91</v>
      </c>
      <c r="AV1133" s="13" t="s">
        <v>153</v>
      </c>
      <c r="AW1133" s="13" t="s">
        <v>36</v>
      </c>
      <c r="AX1133" s="13" t="s">
        <v>89</v>
      </c>
      <c r="AY1133" s="160" t="s">
        <v>129</v>
      </c>
    </row>
    <row r="1134" spans="2:65" s="1" customFormat="1" ht="33" customHeight="1">
      <c r="B1134" s="31"/>
      <c r="C1134" s="130" t="s">
        <v>1849</v>
      </c>
      <c r="D1134" s="130" t="s">
        <v>130</v>
      </c>
      <c r="E1134" s="131" t="s">
        <v>1850</v>
      </c>
      <c r="F1134" s="132" t="s">
        <v>1851</v>
      </c>
      <c r="G1134" s="133" t="s">
        <v>223</v>
      </c>
      <c r="H1134" s="134">
        <v>2773.9160000000002</v>
      </c>
      <c r="I1134" s="135"/>
      <c r="J1134" s="136">
        <f>ROUND(I1134*H1134,2)</f>
        <v>0</v>
      </c>
      <c r="K1134" s="137"/>
      <c r="L1134" s="31"/>
      <c r="M1134" s="138" t="s">
        <v>1</v>
      </c>
      <c r="N1134" s="139" t="s">
        <v>46</v>
      </c>
      <c r="P1134" s="140">
        <f>O1134*H1134</f>
        <v>0</v>
      </c>
      <c r="Q1134" s="140">
        <v>0</v>
      </c>
      <c r="R1134" s="140">
        <f>Q1134*H1134</f>
        <v>0</v>
      </c>
      <c r="S1134" s="140">
        <v>0</v>
      </c>
      <c r="T1134" s="141">
        <f>S1134*H1134</f>
        <v>0</v>
      </c>
      <c r="AR1134" s="142" t="s">
        <v>313</v>
      </c>
      <c r="AT1134" s="142" t="s">
        <v>130</v>
      </c>
      <c r="AU1134" s="142" t="s">
        <v>91</v>
      </c>
      <c r="AY1134" s="16" t="s">
        <v>129</v>
      </c>
      <c r="BE1134" s="143">
        <f>IF(N1134="základní",J1134,0)</f>
        <v>0</v>
      </c>
      <c r="BF1134" s="143">
        <f>IF(N1134="snížená",J1134,0)</f>
        <v>0</v>
      </c>
      <c r="BG1134" s="143">
        <f>IF(N1134="zákl. přenesená",J1134,0)</f>
        <v>0</v>
      </c>
      <c r="BH1134" s="143">
        <f>IF(N1134="sníž. přenesená",J1134,0)</f>
        <v>0</v>
      </c>
      <c r="BI1134" s="143">
        <f>IF(N1134="nulová",J1134,0)</f>
        <v>0</v>
      </c>
      <c r="BJ1134" s="16" t="s">
        <v>89</v>
      </c>
      <c r="BK1134" s="143">
        <f>ROUND(I1134*H1134,2)</f>
        <v>0</v>
      </c>
      <c r="BL1134" s="16" t="s">
        <v>313</v>
      </c>
      <c r="BM1134" s="142" t="s">
        <v>1852</v>
      </c>
    </row>
    <row r="1135" spans="2:65" s="1" customFormat="1" ht="29.25">
      <c r="B1135" s="31"/>
      <c r="D1135" s="144" t="s">
        <v>136</v>
      </c>
      <c r="F1135" s="145" t="s">
        <v>1853</v>
      </c>
      <c r="I1135" s="146"/>
      <c r="L1135" s="31"/>
      <c r="M1135" s="147"/>
      <c r="T1135" s="55"/>
      <c r="AT1135" s="16" t="s">
        <v>136</v>
      </c>
      <c r="AU1135" s="16" t="s">
        <v>91</v>
      </c>
    </row>
    <row r="1136" spans="2:65" s="1" customFormat="1" ht="11.25">
      <c r="B1136" s="31"/>
      <c r="D1136" s="148" t="s">
        <v>137</v>
      </c>
      <c r="F1136" s="149" t="s">
        <v>1854</v>
      </c>
      <c r="I1136" s="146"/>
      <c r="L1136" s="31"/>
      <c r="M1136" s="147"/>
      <c r="T1136" s="55"/>
      <c r="AT1136" s="16" t="s">
        <v>137</v>
      </c>
      <c r="AU1136" s="16" t="s">
        <v>91</v>
      </c>
    </row>
    <row r="1137" spans="2:65" s="12" customFormat="1" ht="11.25">
      <c r="B1137" s="152"/>
      <c r="D1137" s="144" t="s">
        <v>177</v>
      </c>
      <c r="E1137" s="153" t="s">
        <v>1</v>
      </c>
      <c r="F1137" s="154" t="s">
        <v>1848</v>
      </c>
      <c r="H1137" s="155">
        <v>2055</v>
      </c>
      <c r="I1137" s="156"/>
      <c r="L1137" s="152"/>
      <c r="M1137" s="157"/>
      <c r="T1137" s="158"/>
      <c r="AT1137" s="153" t="s">
        <v>177</v>
      </c>
      <c r="AU1137" s="153" t="s">
        <v>91</v>
      </c>
      <c r="AV1137" s="12" t="s">
        <v>91</v>
      </c>
      <c r="AW1137" s="12" t="s">
        <v>36</v>
      </c>
      <c r="AX1137" s="12" t="s">
        <v>81</v>
      </c>
      <c r="AY1137" s="153" t="s">
        <v>129</v>
      </c>
    </row>
    <row r="1138" spans="2:65" s="13" customFormat="1" ht="11.25">
      <c r="B1138" s="159"/>
      <c r="D1138" s="144" t="s">
        <v>177</v>
      </c>
      <c r="E1138" s="160" t="s">
        <v>1</v>
      </c>
      <c r="F1138" s="161" t="s">
        <v>1855</v>
      </c>
      <c r="H1138" s="162">
        <v>2055</v>
      </c>
      <c r="I1138" s="163"/>
      <c r="L1138" s="159"/>
      <c r="M1138" s="164"/>
      <c r="T1138" s="165"/>
      <c r="AT1138" s="160" t="s">
        <v>177</v>
      </c>
      <c r="AU1138" s="160" t="s">
        <v>91</v>
      </c>
      <c r="AV1138" s="13" t="s">
        <v>153</v>
      </c>
      <c r="AW1138" s="13" t="s">
        <v>36</v>
      </c>
      <c r="AX1138" s="13" t="s">
        <v>81</v>
      </c>
      <c r="AY1138" s="160" t="s">
        <v>129</v>
      </c>
    </row>
    <row r="1139" spans="2:65" s="12" customFormat="1" ht="11.25">
      <c r="B1139" s="152"/>
      <c r="D1139" s="144" t="s">
        <v>177</v>
      </c>
      <c r="E1139" s="153" t="s">
        <v>1</v>
      </c>
      <c r="F1139" s="154" t="s">
        <v>1856</v>
      </c>
      <c r="H1139" s="155">
        <v>632.91600000000005</v>
      </c>
      <c r="I1139" s="156"/>
      <c r="L1139" s="152"/>
      <c r="M1139" s="157"/>
      <c r="T1139" s="158"/>
      <c r="AT1139" s="153" t="s">
        <v>177</v>
      </c>
      <c r="AU1139" s="153" t="s">
        <v>91</v>
      </c>
      <c r="AV1139" s="12" t="s">
        <v>91</v>
      </c>
      <c r="AW1139" s="12" t="s">
        <v>36</v>
      </c>
      <c r="AX1139" s="12" t="s">
        <v>81</v>
      </c>
      <c r="AY1139" s="153" t="s">
        <v>129</v>
      </c>
    </row>
    <row r="1140" spans="2:65" s="13" customFormat="1" ht="11.25">
      <c r="B1140" s="159"/>
      <c r="D1140" s="144" t="s">
        <v>177</v>
      </c>
      <c r="E1140" s="160" t="s">
        <v>1</v>
      </c>
      <c r="F1140" s="161" t="s">
        <v>1857</v>
      </c>
      <c r="H1140" s="162">
        <v>632.91600000000005</v>
      </c>
      <c r="I1140" s="163"/>
      <c r="L1140" s="159"/>
      <c r="M1140" s="164"/>
      <c r="T1140" s="165"/>
      <c r="AT1140" s="160" t="s">
        <v>177</v>
      </c>
      <c r="AU1140" s="160" t="s">
        <v>91</v>
      </c>
      <c r="AV1140" s="13" t="s">
        <v>153</v>
      </c>
      <c r="AW1140" s="13" t="s">
        <v>36</v>
      </c>
      <c r="AX1140" s="13" t="s">
        <v>81</v>
      </c>
      <c r="AY1140" s="160" t="s">
        <v>129</v>
      </c>
    </row>
    <row r="1141" spans="2:65" s="12" customFormat="1" ht="11.25">
      <c r="B1141" s="152"/>
      <c r="D1141" s="144" t="s">
        <v>177</v>
      </c>
      <c r="E1141" s="153" t="s">
        <v>1</v>
      </c>
      <c r="F1141" s="154" t="s">
        <v>689</v>
      </c>
      <c r="H1141" s="155">
        <v>86</v>
      </c>
      <c r="I1141" s="156"/>
      <c r="L1141" s="152"/>
      <c r="M1141" s="157"/>
      <c r="T1141" s="158"/>
      <c r="AT1141" s="153" t="s">
        <v>177</v>
      </c>
      <c r="AU1141" s="153" t="s">
        <v>91</v>
      </c>
      <c r="AV1141" s="12" t="s">
        <v>91</v>
      </c>
      <c r="AW1141" s="12" t="s">
        <v>36</v>
      </c>
      <c r="AX1141" s="12" t="s">
        <v>81</v>
      </c>
      <c r="AY1141" s="153" t="s">
        <v>129</v>
      </c>
    </row>
    <row r="1142" spans="2:65" s="13" customFormat="1" ht="11.25">
      <c r="B1142" s="159"/>
      <c r="D1142" s="144" t="s">
        <v>177</v>
      </c>
      <c r="E1142" s="160" t="s">
        <v>1</v>
      </c>
      <c r="F1142" s="161" t="s">
        <v>1858</v>
      </c>
      <c r="H1142" s="162">
        <v>86</v>
      </c>
      <c r="I1142" s="163"/>
      <c r="L1142" s="159"/>
      <c r="M1142" s="164"/>
      <c r="T1142" s="165"/>
      <c r="AT1142" s="160" t="s">
        <v>177</v>
      </c>
      <c r="AU1142" s="160" t="s">
        <v>91</v>
      </c>
      <c r="AV1142" s="13" t="s">
        <v>153</v>
      </c>
      <c r="AW1142" s="13" t="s">
        <v>36</v>
      </c>
      <c r="AX1142" s="13" t="s">
        <v>81</v>
      </c>
      <c r="AY1142" s="160" t="s">
        <v>129</v>
      </c>
    </row>
    <row r="1143" spans="2:65" s="14" customFormat="1" ht="11.25">
      <c r="B1143" s="169"/>
      <c r="D1143" s="144" t="s">
        <v>177</v>
      </c>
      <c r="E1143" s="170" t="s">
        <v>1</v>
      </c>
      <c r="F1143" s="171" t="s">
        <v>248</v>
      </c>
      <c r="H1143" s="172">
        <v>2773.9160000000002</v>
      </c>
      <c r="I1143" s="173"/>
      <c r="L1143" s="169"/>
      <c r="M1143" s="174"/>
      <c r="T1143" s="175"/>
      <c r="AT1143" s="170" t="s">
        <v>177</v>
      </c>
      <c r="AU1143" s="170" t="s">
        <v>91</v>
      </c>
      <c r="AV1143" s="14" t="s">
        <v>128</v>
      </c>
      <c r="AW1143" s="14" t="s">
        <v>36</v>
      </c>
      <c r="AX1143" s="14" t="s">
        <v>89</v>
      </c>
      <c r="AY1143" s="170" t="s">
        <v>129</v>
      </c>
    </row>
    <row r="1144" spans="2:65" s="1" customFormat="1" ht="24.2" customHeight="1">
      <c r="B1144" s="31"/>
      <c r="C1144" s="176" t="s">
        <v>1859</v>
      </c>
      <c r="D1144" s="176" t="s">
        <v>290</v>
      </c>
      <c r="E1144" s="177" t="s">
        <v>1860</v>
      </c>
      <c r="F1144" s="178" t="s">
        <v>1861</v>
      </c>
      <c r="G1144" s="179" t="s">
        <v>310</v>
      </c>
      <c r="H1144" s="180">
        <v>69.347999999999999</v>
      </c>
      <c r="I1144" s="181"/>
      <c r="J1144" s="182">
        <f>ROUND(I1144*H1144,2)</f>
        <v>0</v>
      </c>
      <c r="K1144" s="183"/>
      <c r="L1144" s="184"/>
      <c r="M1144" s="185" t="s">
        <v>1</v>
      </c>
      <c r="N1144" s="186" t="s">
        <v>46</v>
      </c>
      <c r="P1144" s="140">
        <f>O1144*H1144</f>
        <v>0</v>
      </c>
      <c r="Q1144" s="140">
        <v>1E-3</v>
      </c>
      <c r="R1144" s="140">
        <f>Q1144*H1144</f>
        <v>6.9348000000000007E-2</v>
      </c>
      <c r="S1144" s="140">
        <v>0</v>
      </c>
      <c r="T1144" s="141">
        <f>S1144*H1144</f>
        <v>0</v>
      </c>
      <c r="AR1144" s="142" t="s">
        <v>415</v>
      </c>
      <c r="AT1144" s="142" t="s">
        <v>290</v>
      </c>
      <c r="AU1144" s="142" t="s">
        <v>91</v>
      </c>
      <c r="AY1144" s="16" t="s">
        <v>129</v>
      </c>
      <c r="BE1144" s="143">
        <f>IF(N1144="základní",J1144,0)</f>
        <v>0</v>
      </c>
      <c r="BF1144" s="143">
        <f>IF(N1144="snížená",J1144,0)</f>
        <v>0</v>
      </c>
      <c r="BG1144" s="143">
        <f>IF(N1144="zákl. přenesená",J1144,0)</f>
        <v>0</v>
      </c>
      <c r="BH1144" s="143">
        <f>IF(N1144="sníž. přenesená",J1144,0)</f>
        <v>0</v>
      </c>
      <c r="BI1144" s="143">
        <f>IF(N1144="nulová",J1144,0)</f>
        <v>0</v>
      </c>
      <c r="BJ1144" s="16" t="s">
        <v>89</v>
      </c>
      <c r="BK1144" s="143">
        <f>ROUND(I1144*H1144,2)</f>
        <v>0</v>
      </c>
      <c r="BL1144" s="16" t="s">
        <v>313</v>
      </c>
      <c r="BM1144" s="142" t="s">
        <v>1862</v>
      </c>
    </row>
    <row r="1145" spans="2:65" s="1" customFormat="1" ht="11.25">
      <c r="B1145" s="31"/>
      <c r="D1145" s="144" t="s">
        <v>136</v>
      </c>
      <c r="F1145" s="145" t="s">
        <v>1861</v>
      </c>
      <c r="I1145" s="146"/>
      <c r="L1145" s="31"/>
      <c r="M1145" s="147"/>
      <c r="T1145" s="55"/>
      <c r="AT1145" s="16" t="s">
        <v>136</v>
      </c>
      <c r="AU1145" s="16" t="s">
        <v>91</v>
      </c>
    </row>
    <row r="1146" spans="2:65" s="12" customFormat="1" ht="11.25">
      <c r="B1146" s="152"/>
      <c r="D1146" s="144" t="s">
        <v>177</v>
      </c>
      <c r="E1146" s="153" t="s">
        <v>1</v>
      </c>
      <c r="F1146" s="154" t="s">
        <v>1863</v>
      </c>
      <c r="H1146" s="155">
        <v>69.347999999999999</v>
      </c>
      <c r="I1146" s="156"/>
      <c r="L1146" s="152"/>
      <c r="M1146" s="157"/>
      <c r="T1146" s="158"/>
      <c r="AT1146" s="153" t="s">
        <v>177</v>
      </c>
      <c r="AU1146" s="153" t="s">
        <v>91</v>
      </c>
      <c r="AV1146" s="12" t="s">
        <v>91</v>
      </c>
      <c r="AW1146" s="12" t="s">
        <v>36</v>
      </c>
      <c r="AX1146" s="12" t="s">
        <v>81</v>
      </c>
      <c r="AY1146" s="153" t="s">
        <v>129</v>
      </c>
    </row>
    <row r="1147" spans="2:65" s="13" customFormat="1" ht="11.25">
      <c r="B1147" s="159"/>
      <c r="D1147" s="144" t="s">
        <v>177</v>
      </c>
      <c r="E1147" s="160" t="s">
        <v>1</v>
      </c>
      <c r="F1147" s="161" t="s">
        <v>178</v>
      </c>
      <c r="H1147" s="162">
        <v>69.347999999999999</v>
      </c>
      <c r="I1147" s="163"/>
      <c r="L1147" s="159"/>
      <c r="M1147" s="164"/>
      <c r="T1147" s="165"/>
      <c r="AT1147" s="160" t="s">
        <v>177</v>
      </c>
      <c r="AU1147" s="160" t="s">
        <v>91</v>
      </c>
      <c r="AV1147" s="13" t="s">
        <v>153</v>
      </c>
      <c r="AW1147" s="13" t="s">
        <v>36</v>
      </c>
      <c r="AX1147" s="13" t="s">
        <v>89</v>
      </c>
      <c r="AY1147" s="160" t="s">
        <v>129</v>
      </c>
    </row>
    <row r="1148" spans="2:65" s="1" customFormat="1" ht="16.5" customHeight="1">
      <c r="B1148" s="31"/>
      <c r="C1148" s="130" t="s">
        <v>1864</v>
      </c>
      <c r="D1148" s="130" t="s">
        <v>130</v>
      </c>
      <c r="E1148" s="131" t="s">
        <v>1865</v>
      </c>
      <c r="F1148" s="132" t="s">
        <v>1866</v>
      </c>
      <c r="G1148" s="133" t="s">
        <v>223</v>
      </c>
      <c r="H1148" s="134">
        <v>366</v>
      </c>
      <c r="I1148" s="135"/>
      <c r="J1148" s="136">
        <f>ROUND(I1148*H1148,2)</f>
        <v>0</v>
      </c>
      <c r="K1148" s="137"/>
      <c r="L1148" s="31"/>
      <c r="M1148" s="138" t="s">
        <v>1</v>
      </c>
      <c r="N1148" s="139" t="s">
        <v>46</v>
      </c>
      <c r="P1148" s="140">
        <f>O1148*H1148</f>
        <v>0</v>
      </c>
      <c r="Q1148" s="140">
        <v>0</v>
      </c>
      <c r="R1148" s="140">
        <f>Q1148*H1148</f>
        <v>0</v>
      </c>
      <c r="S1148" s="140">
        <v>0</v>
      </c>
      <c r="T1148" s="141">
        <f>S1148*H1148</f>
        <v>0</v>
      </c>
      <c r="AR1148" s="142" t="s">
        <v>313</v>
      </c>
      <c r="AT1148" s="142" t="s">
        <v>130</v>
      </c>
      <c r="AU1148" s="142" t="s">
        <v>91</v>
      </c>
      <c r="AY1148" s="16" t="s">
        <v>129</v>
      </c>
      <c r="BE1148" s="143">
        <f>IF(N1148="základní",J1148,0)</f>
        <v>0</v>
      </c>
      <c r="BF1148" s="143">
        <f>IF(N1148="snížená",J1148,0)</f>
        <v>0</v>
      </c>
      <c r="BG1148" s="143">
        <f>IF(N1148="zákl. přenesená",J1148,0)</f>
        <v>0</v>
      </c>
      <c r="BH1148" s="143">
        <f>IF(N1148="sníž. přenesená",J1148,0)</f>
        <v>0</v>
      </c>
      <c r="BI1148" s="143">
        <f>IF(N1148="nulová",J1148,0)</f>
        <v>0</v>
      </c>
      <c r="BJ1148" s="16" t="s">
        <v>89</v>
      </c>
      <c r="BK1148" s="143">
        <f>ROUND(I1148*H1148,2)</f>
        <v>0</v>
      </c>
      <c r="BL1148" s="16" t="s">
        <v>313</v>
      </c>
      <c r="BM1148" s="142" t="s">
        <v>1867</v>
      </c>
    </row>
    <row r="1149" spans="2:65" s="1" customFormat="1" ht="11.25">
      <c r="B1149" s="31"/>
      <c r="D1149" s="144" t="s">
        <v>136</v>
      </c>
      <c r="F1149" s="145" t="s">
        <v>1868</v>
      </c>
      <c r="I1149" s="146"/>
      <c r="L1149" s="31"/>
      <c r="M1149" s="147"/>
      <c r="T1149" s="55"/>
      <c r="AT1149" s="16" t="s">
        <v>136</v>
      </c>
      <c r="AU1149" s="16" t="s">
        <v>91</v>
      </c>
    </row>
    <row r="1150" spans="2:65" s="1" customFormat="1" ht="11.25">
      <c r="B1150" s="31"/>
      <c r="D1150" s="148" t="s">
        <v>137</v>
      </c>
      <c r="F1150" s="149" t="s">
        <v>1869</v>
      </c>
      <c r="I1150" s="146"/>
      <c r="L1150" s="31"/>
      <c r="M1150" s="147"/>
      <c r="T1150" s="55"/>
      <c r="AT1150" s="16" t="s">
        <v>137</v>
      </c>
      <c r="AU1150" s="16" t="s">
        <v>91</v>
      </c>
    </row>
    <row r="1151" spans="2:65" s="12" customFormat="1" ht="11.25">
      <c r="B1151" s="152"/>
      <c r="D1151" s="144" t="s">
        <v>177</v>
      </c>
      <c r="E1151" s="153" t="s">
        <v>1</v>
      </c>
      <c r="F1151" s="154" t="s">
        <v>802</v>
      </c>
      <c r="H1151" s="155">
        <v>366</v>
      </c>
      <c r="I1151" s="156"/>
      <c r="L1151" s="152"/>
      <c r="M1151" s="157"/>
      <c r="T1151" s="158"/>
      <c r="AT1151" s="153" t="s">
        <v>177</v>
      </c>
      <c r="AU1151" s="153" t="s">
        <v>91</v>
      </c>
      <c r="AV1151" s="12" t="s">
        <v>91</v>
      </c>
      <c r="AW1151" s="12" t="s">
        <v>36</v>
      </c>
      <c r="AX1151" s="12" t="s">
        <v>81</v>
      </c>
      <c r="AY1151" s="153" t="s">
        <v>129</v>
      </c>
    </row>
    <row r="1152" spans="2:65" s="13" customFormat="1" ht="11.25">
      <c r="B1152" s="159"/>
      <c r="D1152" s="144" t="s">
        <v>177</v>
      </c>
      <c r="E1152" s="160" t="s">
        <v>1</v>
      </c>
      <c r="F1152" s="161" t="s">
        <v>178</v>
      </c>
      <c r="H1152" s="162">
        <v>366</v>
      </c>
      <c r="I1152" s="163"/>
      <c r="L1152" s="159"/>
      <c r="M1152" s="164"/>
      <c r="T1152" s="165"/>
      <c r="AT1152" s="160" t="s">
        <v>177</v>
      </c>
      <c r="AU1152" s="160" t="s">
        <v>91</v>
      </c>
      <c r="AV1152" s="13" t="s">
        <v>153</v>
      </c>
      <c r="AW1152" s="13" t="s">
        <v>36</v>
      </c>
      <c r="AX1152" s="13" t="s">
        <v>89</v>
      </c>
      <c r="AY1152" s="160" t="s">
        <v>129</v>
      </c>
    </row>
    <row r="1153" spans="2:65" s="1" customFormat="1" ht="21.75" customHeight="1">
      <c r="B1153" s="31"/>
      <c r="C1153" s="130" t="s">
        <v>1870</v>
      </c>
      <c r="D1153" s="130" t="s">
        <v>130</v>
      </c>
      <c r="E1153" s="131" t="s">
        <v>1871</v>
      </c>
      <c r="F1153" s="132" t="s">
        <v>1872</v>
      </c>
      <c r="G1153" s="133" t="s">
        <v>223</v>
      </c>
      <c r="H1153" s="134">
        <v>366</v>
      </c>
      <c r="I1153" s="135"/>
      <c r="J1153" s="136">
        <f>ROUND(I1153*H1153,2)</f>
        <v>0</v>
      </c>
      <c r="K1153" s="137"/>
      <c r="L1153" s="31"/>
      <c r="M1153" s="138" t="s">
        <v>1</v>
      </c>
      <c r="N1153" s="139" t="s">
        <v>46</v>
      </c>
      <c r="P1153" s="140">
        <f>O1153*H1153</f>
        <v>0</v>
      </c>
      <c r="Q1153" s="140">
        <v>2.9999999999999997E-4</v>
      </c>
      <c r="R1153" s="140">
        <f>Q1153*H1153</f>
        <v>0.10979999999999999</v>
      </c>
      <c r="S1153" s="140">
        <v>0</v>
      </c>
      <c r="T1153" s="141">
        <f>S1153*H1153</f>
        <v>0</v>
      </c>
      <c r="AR1153" s="142" t="s">
        <v>313</v>
      </c>
      <c r="AT1153" s="142" t="s">
        <v>130</v>
      </c>
      <c r="AU1153" s="142" t="s">
        <v>91</v>
      </c>
      <c r="AY1153" s="16" t="s">
        <v>129</v>
      </c>
      <c r="BE1153" s="143">
        <f>IF(N1153="základní",J1153,0)</f>
        <v>0</v>
      </c>
      <c r="BF1153" s="143">
        <f>IF(N1153="snížená",J1153,0)</f>
        <v>0</v>
      </c>
      <c r="BG1153" s="143">
        <f>IF(N1153="zákl. přenesená",J1153,0)</f>
        <v>0</v>
      </c>
      <c r="BH1153" s="143">
        <f>IF(N1153="sníž. přenesená",J1153,0)</f>
        <v>0</v>
      </c>
      <c r="BI1153" s="143">
        <f>IF(N1153="nulová",J1153,0)</f>
        <v>0</v>
      </c>
      <c r="BJ1153" s="16" t="s">
        <v>89</v>
      </c>
      <c r="BK1153" s="143">
        <f>ROUND(I1153*H1153,2)</f>
        <v>0</v>
      </c>
      <c r="BL1153" s="16" t="s">
        <v>313</v>
      </c>
      <c r="BM1153" s="142" t="s">
        <v>1873</v>
      </c>
    </row>
    <row r="1154" spans="2:65" s="1" customFormat="1" ht="19.5">
      <c r="B1154" s="31"/>
      <c r="D1154" s="144" t="s">
        <v>136</v>
      </c>
      <c r="F1154" s="145" t="s">
        <v>1874</v>
      </c>
      <c r="I1154" s="146"/>
      <c r="L1154" s="31"/>
      <c r="M1154" s="147"/>
      <c r="T1154" s="55"/>
      <c r="AT1154" s="16" t="s">
        <v>136</v>
      </c>
      <c r="AU1154" s="16" t="s">
        <v>91</v>
      </c>
    </row>
    <row r="1155" spans="2:65" s="1" customFormat="1" ht="11.25">
      <c r="B1155" s="31"/>
      <c r="D1155" s="148" t="s">
        <v>137</v>
      </c>
      <c r="F1155" s="149" t="s">
        <v>1875</v>
      </c>
      <c r="I1155" s="146"/>
      <c r="L1155" s="31"/>
      <c r="M1155" s="147"/>
      <c r="T1155" s="55"/>
      <c r="AT1155" s="16" t="s">
        <v>137</v>
      </c>
      <c r="AU1155" s="16" t="s">
        <v>91</v>
      </c>
    </row>
    <row r="1156" spans="2:65" s="1" customFormat="1" ht="33" customHeight="1">
      <c r="B1156" s="31"/>
      <c r="C1156" s="130" t="s">
        <v>1876</v>
      </c>
      <c r="D1156" s="130" t="s">
        <v>130</v>
      </c>
      <c r="E1156" s="131" t="s">
        <v>1877</v>
      </c>
      <c r="F1156" s="132" t="s">
        <v>1878</v>
      </c>
      <c r="G1156" s="133" t="s">
        <v>223</v>
      </c>
      <c r="H1156" s="134">
        <v>366</v>
      </c>
      <c r="I1156" s="135"/>
      <c r="J1156" s="136">
        <f>ROUND(I1156*H1156,2)</f>
        <v>0</v>
      </c>
      <c r="K1156" s="137"/>
      <c r="L1156" s="31"/>
      <c r="M1156" s="138" t="s">
        <v>1</v>
      </c>
      <c r="N1156" s="139" t="s">
        <v>46</v>
      </c>
      <c r="P1156" s="140">
        <f>O1156*H1156</f>
        <v>0</v>
      </c>
      <c r="Q1156" s="140">
        <v>7.3999999999999999E-4</v>
      </c>
      <c r="R1156" s="140">
        <f>Q1156*H1156</f>
        <v>0.27083999999999997</v>
      </c>
      <c r="S1156" s="140">
        <v>0</v>
      </c>
      <c r="T1156" s="141">
        <f>S1156*H1156</f>
        <v>0</v>
      </c>
      <c r="AR1156" s="142" t="s">
        <v>313</v>
      </c>
      <c r="AT1156" s="142" t="s">
        <v>130</v>
      </c>
      <c r="AU1156" s="142" t="s">
        <v>91</v>
      </c>
      <c r="AY1156" s="16" t="s">
        <v>129</v>
      </c>
      <c r="BE1156" s="143">
        <f>IF(N1156="základní",J1156,0)</f>
        <v>0</v>
      </c>
      <c r="BF1156" s="143">
        <f>IF(N1156="snížená",J1156,0)</f>
        <v>0</v>
      </c>
      <c r="BG1156" s="143">
        <f>IF(N1156="zákl. přenesená",J1156,0)</f>
        <v>0</v>
      </c>
      <c r="BH1156" s="143">
        <f>IF(N1156="sníž. přenesená",J1156,0)</f>
        <v>0</v>
      </c>
      <c r="BI1156" s="143">
        <f>IF(N1156="nulová",J1156,0)</f>
        <v>0</v>
      </c>
      <c r="BJ1156" s="16" t="s">
        <v>89</v>
      </c>
      <c r="BK1156" s="143">
        <f>ROUND(I1156*H1156,2)</f>
        <v>0</v>
      </c>
      <c r="BL1156" s="16" t="s">
        <v>313</v>
      </c>
      <c r="BM1156" s="142" t="s">
        <v>1879</v>
      </c>
    </row>
    <row r="1157" spans="2:65" s="1" customFormat="1" ht="29.25">
      <c r="B1157" s="31"/>
      <c r="D1157" s="144" t="s">
        <v>136</v>
      </c>
      <c r="F1157" s="145" t="s">
        <v>1880</v>
      </c>
      <c r="I1157" s="146"/>
      <c r="L1157" s="31"/>
      <c r="M1157" s="147"/>
      <c r="T1157" s="55"/>
      <c r="AT1157" s="16" t="s">
        <v>136</v>
      </c>
      <c r="AU1157" s="16" t="s">
        <v>91</v>
      </c>
    </row>
    <row r="1158" spans="2:65" s="1" customFormat="1" ht="11.25">
      <c r="B1158" s="31"/>
      <c r="D1158" s="148" t="s">
        <v>137</v>
      </c>
      <c r="F1158" s="149" t="s">
        <v>1881</v>
      </c>
      <c r="I1158" s="146"/>
      <c r="L1158" s="31"/>
      <c r="M1158" s="147"/>
      <c r="T1158" s="55"/>
      <c r="AT1158" s="16" t="s">
        <v>137</v>
      </c>
      <c r="AU1158" s="16" t="s">
        <v>91</v>
      </c>
    </row>
    <row r="1159" spans="2:65" s="1" customFormat="1" ht="16.5" customHeight="1">
      <c r="B1159" s="31"/>
      <c r="C1159" s="130" t="s">
        <v>1882</v>
      </c>
      <c r="D1159" s="130" t="s">
        <v>130</v>
      </c>
      <c r="E1159" s="131" t="s">
        <v>1883</v>
      </c>
      <c r="F1159" s="132" t="s">
        <v>1884</v>
      </c>
      <c r="G1159" s="133" t="s">
        <v>223</v>
      </c>
      <c r="H1159" s="134">
        <v>1370</v>
      </c>
      <c r="I1159" s="135"/>
      <c r="J1159" s="136">
        <f>ROUND(I1159*H1159,2)</f>
        <v>0</v>
      </c>
      <c r="K1159" s="137"/>
      <c r="L1159" s="31"/>
      <c r="M1159" s="138" t="s">
        <v>1</v>
      </c>
      <c r="N1159" s="139" t="s">
        <v>46</v>
      </c>
      <c r="P1159" s="140">
        <f>O1159*H1159</f>
        <v>0</v>
      </c>
      <c r="Q1159" s="140">
        <v>0</v>
      </c>
      <c r="R1159" s="140">
        <f>Q1159*H1159</f>
        <v>0</v>
      </c>
      <c r="S1159" s="140">
        <v>0</v>
      </c>
      <c r="T1159" s="141">
        <f>S1159*H1159</f>
        <v>0</v>
      </c>
      <c r="AR1159" s="142" t="s">
        <v>134</v>
      </c>
      <c r="AT1159" s="142" t="s">
        <v>130</v>
      </c>
      <c r="AU1159" s="142" t="s">
        <v>91</v>
      </c>
      <c r="AY1159" s="16" t="s">
        <v>129</v>
      </c>
      <c r="BE1159" s="143">
        <f>IF(N1159="základní",J1159,0)</f>
        <v>0</v>
      </c>
      <c r="BF1159" s="143">
        <f>IF(N1159="snížená",J1159,0)</f>
        <v>0</v>
      </c>
      <c r="BG1159" s="143">
        <f>IF(N1159="zákl. přenesená",J1159,0)</f>
        <v>0</v>
      </c>
      <c r="BH1159" s="143">
        <f>IF(N1159="sníž. přenesená",J1159,0)</f>
        <v>0</v>
      </c>
      <c r="BI1159" s="143">
        <f>IF(N1159="nulová",J1159,0)</f>
        <v>0</v>
      </c>
      <c r="BJ1159" s="16" t="s">
        <v>89</v>
      </c>
      <c r="BK1159" s="143">
        <f>ROUND(I1159*H1159,2)</f>
        <v>0</v>
      </c>
      <c r="BL1159" s="16" t="s">
        <v>134</v>
      </c>
      <c r="BM1159" s="142" t="s">
        <v>1885</v>
      </c>
    </row>
    <row r="1160" spans="2:65" s="1" customFormat="1" ht="11.25">
      <c r="B1160" s="31"/>
      <c r="D1160" s="144" t="s">
        <v>136</v>
      </c>
      <c r="F1160" s="145" t="s">
        <v>1884</v>
      </c>
      <c r="I1160" s="146"/>
      <c r="L1160" s="31"/>
      <c r="M1160" s="147"/>
      <c r="T1160" s="55"/>
      <c r="AT1160" s="16" t="s">
        <v>136</v>
      </c>
      <c r="AU1160" s="16" t="s">
        <v>91</v>
      </c>
    </row>
    <row r="1161" spans="2:65" s="12" customFormat="1" ht="11.25">
      <c r="B1161" s="152"/>
      <c r="D1161" s="144" t="s">
        <v>177</v>
      </c>
      <c r="E1161" s="153" t="s">
        <v>1</v>
      </c>
      <c r="F1161" s="154" t="s">
        <v>1886</v>
      </c>
      <c r="H1161" s="155">
        <v>1370</v>
      </c>
      <c r="I1161" s="156"/>
      <c r="L1161" s="152"/>
      <c r="M1161" s="157"/>
      <c r="T1161" s="158"/>
      <c r="AT1161" s="153" t="s">
        <v>177</v>
      </c>
      <c r="AU1161" s="153" t="s">
        <v>91</v>
      </c>
      <c r="AV1161" s="12" t="s">
        <v>91</v>
      </c>
      <c r="AW1161" s="12" t="s">
        <v>36</v>
      </c>
      <c r="AX1161" s="12" t="s">
        <v>81</v>
      </c>
      <c r="AY1161" s="153" t="s">
        <v>129</v>
      </c>
    </row>
    <row r="1162" spans="2:65" s="13" customFormat="1" ht="11.25">
      <c r="B1162" s="159"/>
      <c r="D1162" s="144" t="s">
        <v>177</v>
      </c>
      <c r="E1162" s="160" t="s">
        <v>1</v>
      </c>
      <c r="F1162" s="161" t="s">
        <v>178</v>
      </c>
      <c r="H1162" s="162">
        <v>1370</v>
      </c>
      <c r="I1162" s="163"/>
      <c r="L1162" s="159"/>
      <c r="M1162" s="164"/>
      <c r="T1162" s="165"/>
      <c r="AT1162" s="160" t="s">
        <v>177</v>
      </c>
      <c r="AU1162" s="160" t="s">
        <v>91</v>
      </c>
      <c r="AV1162" s="13" t="s">
        <v>153</v>
      </c>
      <c r="AW1162" s="13" t="s">
        <v>36</v>
      </c>
      <c r="AX1162" s="13" t="s">
        <v>89</v>
      </c>
      <c r="AY1162" s="160" t="s">
        <v>129</v>
      </c>
    </row>
    <row r="1163" spans="2:65" s="1" customFormat="1" ht="24.2" customHeight="1">
      <c r="B1163" s="31"/>
      <c r="C1163" s="130" t="s">
        <v>1887</v>
      </c>
      <c r="D1163" s="130" t="s">
        <v>130</v>
      </c>
      <c r="E1163" s="131" t="s">
        <v>1888</v>
      </c>
      <c r="F1163" s="132" t="s">
        <v>1889</v>
      </c>
      <c r="G1163" s="133" t="s">
        <v>223</v>
      </c>
      <c r="H1163" s="134">
        <v>212</v>
      </c>
      <c r="I1163" s="135"/>
      <c r="J1163" s="136">
        <f>ROUND(I1163*H1163,2)</f>
        <v>0</v>
      </c>
      <c r="K1163" s="137"/>
      <c r="L1163" s="31"/>
      <c r="M1163" s="138" t="s">
        <v>1</v>
      </c>
      <c r="N1163" s="139" t="s">
        <v>46</v>
      </c>
      <c r="P1163" s="140">
        <f>O1163*H1163</f>
        <v>0</v>
      </c>
      <c r="Q1163" s="140">
        <v>0</v>
      </c>
      <c r="R1163" s="140">
        <f>Q1163*H1163</f>
        <v>0</v>
      </c>
      <c r="S1163" s="140">
        <v>0</v>
      </c>
      <c r="T1163" s="141">
        <f>S1163*H1163</f>
        <v>0</v>
      </c>
      <c r="AR1163" s="142" t="s">
        <v>313</v>
      </c>
      <c r="AT1163" s="142" t="s">
        <v>130</v>
      </c>
      <c r="AU1163" s="142" t="s">
        <v>91</v>
      </c>
      <c r="AY1163" s="16" t="s">
        <v>129</v>
      </c>
      <c r="BE1163" s="143">
        <f>IF(N1163="základní",J1163,0)</f>
        <v>0</v>
      </c>
      <c r="BF1163" s="143">
        <f>IF(N1163="snížená",J1163,0)</f>
        <v>0</v>
      </c>
      <c r="BG1163" s="143">
        <f>IF(N1163="zákl. přenesená",J1163,0)</f>
        <v>0</v>
      </c>
      <c r="BH1163" s="143">
        <f>IF(N1163="sníž. přenesená",J1163,0)</f>
        <v>0</v>
      </c>
      <c r="BI1163" s="143">
        <f>IF(N1163="nulová",J1163,0)</f>
        <v>0</v>
      </c>
      <c r="BJ1163" s="16" t="s">
        <v>89</v>
      </c>
      <c r="BK1163" s="143">
        <f>ROUND(I1163*H1163,2)</f>
        <v>0</v>
      </c>
      <c r="BL1163" s="16" t="s">
        <v>313</v>
      </c>
      <c r="BM1163" s="142" t="s">
        <v>1890</v>
      </c>
    </row>
    <row r="1164" spans="2:65" s="1" customFormat="1" ht="58.5">
      <c r="B1164" s="31"/>
      <c r="D1164" s="144" t="s">
        <v>136</v>
      </c>
      <c r="F1164" s="145" t="s">
        <v>1891</v>
      </c>
      <c r="I1164" s="146"/>
      <c r="L1164" s="31"/>
      <c r="M1164" s="147"/>
      <c r="T1164" s="55"/>
      <c r="AT1164" s="16" t="s">
        <v>136</v>
      </c>
      <c r="AU1164" s="16" t="s">
        <v>91</v>
      </c>
    </row>
    <row r="1165" spans="2:65" s="12" customFormat="1" ht="11.25">
      <c r="B1165" s="152"/>
      <c r="D1165" s="144" t="s">
        <v>177</v>
      </c>
      <c r="E1165" s="153" t="s">
        <v>1</v>
      </c>
      <c r="F1165" s="154" t="s">
        <v>1534</v>
      </c>
      <c r="H1165" s="155">
        <v>212</v>
      </c>
      <c r="I1165" s="156"/>
      <c r="L1165" s="152"/>
      <c r="M1165" s="157"/>
      <c r="T1165" s="158"/>
      <c r="AT1165" s="153" t="s">
        <v>177</v>
      </c>
      <c r="AU1165" s="153" t="s">
        <v>91</v>
      </c>
      <c r="AV1165" s="12" t="s">
        <v>91</v>
      </c>
      <c r="AW1165" s="12" t="s">
        <v>36</v>
      </c>
      <c r="AX1165" s="12" t="s">
        <v>81</v>
      </c>
      <c r="AY1165" s="153" t="s">
        <v>129</v>
      </c>
    </row>
    <row r="1166" spans="2:65" s="13" customFormat="1" ht="11.25">
      <c r="B1166" s="159"/>
      <c r="D1166" s="144" t="s">
        <v>177</v>
      </c>
      <c r="E1166" s="160" t="s">
        <v>1</v>
      </c>
      <c r="F1166" s="161" t="s">
        <v>1892</v>
      </c>
      <c r="H1166" s="162">
        <v>212</v>
      </c>
      <c r="I1166" s="163"/>
      <c r="L1166" s="159"/>
      <c r="M1166" s="164"/>
      <c r="T1166" s="165"/>
      <c r="AT1166" s="160" t="s">
        <v>177</v>
      </c>
      <c r="AU1166" s="160" t="s">
        <v>91</v>
      </c>
      <c r="AV1166" s="13" t="s">
        <v>153</v>
      </c>
      <c r="AW1166" s="13" t="s">
        <v>36</v>
      </c>
      <c r="AX1166" s="13" t="s">
        <v>89</v>
      </c>
      <c r="AY1166" s="160" t="s">
        <v>129</v>
      </c>
    </row>
    <row r="1167" spans="2:65" s="1" customFormat="1" ht="24.2" customHeight="1">
      <c r="B1167" s="31"/>
      <c r="C1167" s="130" t="s">
        <v>1893</v>
      </c>
      <c r="D1167" s="130" t="s">
        <v>130</v>
      </c>
      <c r="E1167" s="131" t="s">
        <v>1894</v>
      </c>
      <c r="F1167" s="132" t="s">
        <v>1895</v>
      </c>
      <c r="G1167" s="133" t="s">
        <v>223</v>
      </c>
      <c r="H1167" s="134">
        <v>420.916</v>
      </c>
      <c r="I1167" s="135"/>
      <c r="J1167" s="136">
        <f>ROUND(I1167*H1167,2)</f>
        <v>0</v>
      </c>
      <c r="K1167" s="137"/>
      <c r="L1167" s="31"/>
      <c r="M1167" s="138" t="s">
        <v>1</v>
      </c>
      <c r="N1167" s="139" t="s">
        <v>46</v>
      </c>
      <c r="P1167" s="140">
        <f>O1167*H1167</f>
        <v>0</v>
      </c>
      <c r="Q1167" s="140">
        <v>0</v>
      </c>
      <c r="R1167" s="140">
        <f>Q1167*H1167</f>
        <v>0</v>
      </c>
      <c r="S1167" s="140">
        <v>0</v>
      </c>
      <c r="T1167" s="141">
        <f>S1167*H1167</f>
        <v>0</v>
      </c>
      <c r="AR1167" s="142" t="s">
        <v>134</v>
      </c>
      <c r="AT1167" s="142" t="s">
        <v>130</v>
      </c>
      <c r="AU1167" s="142" t="s">
        <v>91</v>
      </c>
      <c r="AY1167" s="16" t="s">
        <v>129</v>
      </c>
      <c r="BE1167" s="143">
        <f>IF(N1167="základní",J1167,0)</f>
        <v>0</v>
      </c>
      <c r="BF1167" s="143">
        <f>IF(N1167="snížená",J1167,0)</f>
        <v>0</v>
      </c>
      <c r="BG1167" s="143">
        <f>IF(N1167="zákl. přenesená",J1167,0)</f>
        <v>0</v>
      </c>
      <c r="BH1167" s="143">
        <f>IF(N1167="sníž. přenesená",J1167,0)</f>
        <v>0</v>
      </c>
      <c r="BI1167" s="143">
        <f>IF(N1167="nulová",J1167,0)</f>
        <v>0</v>
      </c>
      <c r="BJ1167" s="16" t="s">
        <v>89</v>
      </c>
      <c r="BK1167" s="143">
        <f>ROUND(I1167*H1167,2)</f>
        <v>0</v>
      </c>
      <c r="BL1167" s="16" t="s">
        <v>134</v>
      </c>
      <c r="BM1167" s="142" t="s">
        <v>1896</v>
      </c>
    </row>
    <row r="1168" spans="2:65" s="1" customFormat="1" ht="11.25">
      <c r="B1168" s="31"/>
      <c r="D1168" s="144" t="s">
        <v>136</v>
      </c>
      <c r="F1168" s="145" t="s">
        <v>1895</v>
      </c>
      <c r="I1168" s="146"/>
      <c r="L1168" s="31"/>
      <c r="M1168" s="147"/>
      <c r="T1168" s="55"/>
      <c r="AT1168" s="16" t="s">
        <v>136</v>
      </c>
      <c r="AU1168" s="16" t="s">
        <v>91</v>
      </c>
    </row>
    <row r="1169" spans="2:65" s="12" customFormat="1" ht="11.25">
      <c r="B1169" s="152"/>
      <c r="D1169" s="144" t="s">
        <v>177</v>
      </c>
      <c r="E1169" s="153" t="s">
        <v>1</v>
      </c>
      <c r="F1169" s="154" t="s">
        <v>1897</v>
      </c>
      <c r="H1169" s="155">
        <v>420.916</v>
      </c>
      <c r="I1169" s="156"/>
      <c r="L1169" s="152"/>
      <c r="M1169" s="157"/>
      <c r="T1169" s="158"/>
      <c r="AT1169" s="153" t="s">
        <v>177</v>
      </c>
      <c r="AU1169" s="153" t="s">
        <v>91</v>
      </c>
      <c r="AV1169" s="12" t="s">
        <v>91</v>
      </c>
      <c r="AW1169" s="12" t="s">
        <v>36</v>
      </c>
      <c r="AX1169" s="12" t="s">
        <v>81</v>
      </c>
      <c r="AY1169" s="153" t="s">
        <v>129</v>
      </c>
    </row>
    <row r="1170" spans="2:65" s="13" customFormat="1" ht="11.25">
      <c r="B1170" s="159"/>
      <c r="D1170" s="144" t="s">
        <v>177</v>
      </c>
      <c r="E1170" s="160" t="s">
        <v>1</v>
      </c>
      <c r="F1170" s="161" t="s">
        <v>178</v>
      </c>
      <c r="H1170" s="162">
        <v>420.916</v>
      </c>
      <c r="I1170" s="163"/>
      <c r="L1170" s="159"/>
      <c r="M1170" s="164"/>
      <c r="T1170" s="165"/>
      <c r="AT1170" s="160" t="s">
        <v>177</v>
      </c>
      <c r="AU1170" s="160" t="s">
        <v>91</v>
      </c>
      <c r="AV1170" s="13" t="s">
        <v>153</v>
      </c>
      <c r="AW1170" s="13" t="s">
        <v>36</v>
      </c>
      <c r="AX1170" s="13" t="s">
        <v>89</v>
      </c>
      <c r="AY1170" s="160" t="s">
        <v>129</v>
      </c>
    </row>
    <row r="1171" spans="2:65" s="1" customFormat="1" ht="16.5" customHeight="1">
      <c r="B1171" s="31"/>
      <c r="C1171" s="130" t="s">
        <v>1898</v>
      </c>
      <c r="D1171" s="130" t="s">
        <v>130</v>
      </c>
      <c r="E1171" s="131" t="s">
        <v>1899</v>
      </c>
      <c r="F1171" s="132" t="s">
        <v>1900</v>
      </c>
      <c r="G1171" s="133" t="s">
        <v>145</v>
      </c>
      <c r="H1171" s="134">
        <v>1</v>
      </c>
      <c r="I1171" s="135"/>
      <c r="J1171" s="136">
        <f>ROUND(I1171*H1171,2)</f>
        <v>0</v>
      </c>
      <c r="K1171" s="137"/>
      <c r="L1171" s="31"/>
      <c r="M1171" s="138" t="s">
        <v>1</v>
      </c>
      <c r="N1171" s="139" t="s">
        <v>46</v>
      </c>
      <c r="P1171" s="140">
        <f>O1171*H1171</f>
        <v>0</v>
      </c>
      <c r="Q1171" s="140">
        <v>0</v>
      </c>
      <c r="R1171" s="140">
        <f>Q1171*H1171</f>
        <v>0</v>
      </c>
      <c r="S1171" s="140">
        <v>0</v>
      </c>
      <c r="T1171" s="141">
        <f>S1171*H1171</f>
        <v>0</v>
      </c>
      <c r="AR1171" s="142" t="s">
        <v>134</v>
      </c>
      <c r="AT1171" s="142" t="s">
        <v>130</v>
      </c>
      <c r="AU1171" s="142" t="s">
        <v>91</v>
      </c>
      <c r="AY1171" s="16" t="s">
        <v>129</v>
      </c>
      <c r="BE1171" s="143">
        <f>IF(N1171="základní",J1171,0)</f>
        <v>0</v>
      </c>
      <c r="BF1171" s="143">
        <f>IF(N1171="snížená",J1171,0)</f>
        <v>0</v>
      </c>
      <c r="BG1171" s="143">
        <f>IF(N1171="zákl. přenesená",J1171,0)</f>
        <v>0</v>
      </c>
      <c r="BH1171" s="143">
        <f>IF(N1171="sníž. přenesená",J1171,0)</f>
        <v>0</v>
      </c>
      <c r="BI1171" s="143">
        <f>IF(N1171="nulová",J1171,0)</f>
        <v>0</v>
      </c>
      <c r="BJ1171" s="16" t="s">
        <v>89</v>
      </c>
      <c r="BK1171" s="143">
        <f>ROUND(I1171*H1171,2)</f>
        <v>0</v>
      </c>
      <c r="BL1171" s="16" t="s">
        <v>134</v>
      </c>
      <c r="BM1171" s="142" t="s">
        <v>1901</v>
      </c>
    </row>
    <row r="1172" spans="2:65" s="1" customFormat="1" ht="11.25">
      <c r="B1172" s="31"/>
      <c r="D1172" s="144" t="s">
        <v>136</v>
      </c>
      <c r="F1172" s="145" t="s">
        <v>1900</v>
      </c>
      <c r="I1172" s="146"/>
      <c r="L1172" s="31"/>
      <c r="M1172" s="147"/>
      <c r="T1172" s="55"/>
      <c r="AT1172" s="16" t="s">
        <v>136</v>
      </c>
      <c r="AU1172" s="16" t="s">
        <v>91</v>
      </c>
    </row>
    <row r="1173" spans="2:65" s="11" customFormat="1" ht="25.9" customHeight="1">
      <c r="B1173" s="120"/>
      <c r="D1173" s="121" t="s">
        <v>80</v>
      </c>
      <c r="E1173" s="122" t="s">
        <v>139</v>
      </c>
      <c r="F1173" s="122" t="s">
        <v>140</v>
      </c>
      <c r="I1173" s="123"/>
      <c r="J1173" s="124">
        <f>BK1173</f>
        <v>0</v>
      </c>
      <c r="L1173" s="120"/>
      <c r="M1173" s="125"/>
      <c r="P1173" s="126">
        <f>P1174</f>
        <v>0</v>
      </c>
      <c r="R1173" s="126">
        <f>R1174</f>
        <v>0</v>
      </c>
      <c r="T1173" s="127">
        <f>T1174</f>
        <v>0</v>
      </c>
      <c r="AR1173" s="121" t="s">
        <v>128</v>
      </c>
      <c r="AT1173" s="128" t="s">
        <v>80</v>
      </c>
      <c r="AU1173" s="128" t="s">
        <v>81</v>
      </c>
      <c r="AY1173" s="121" t="s">
        <v>129</v>
      </c>
      <c r="BK1173" s="129">
        <f>BK1174</f>
        <v>0</v>
      </c>
    </row>
    <row r="1174" spans="2:65" s="11" customFormat="1" ht="22.9" customHeight="1">
      <c r="B1174" s="120"/>
      <c r="D1174" s="121" t="s">
        <v>80</v>
      </c>
      <c r="E1174" s="150" t="s">
        <v>141</v>
      </c>
      <c r="F1174" s="150" t="s">
        <v>142</v>
      </c>
      <c r="I1174" s="123"/>
      <c r="J1174" s="151">
        <f>BK1174</f>
        <v>0</v>
      </c>
      <c r="L1174" s="120"/>
      <c r="M1174" s="125"/>
      <c r="P1174" s="126">
        <v>0</v>
      </c>
      <c r="R1174" s="126">
        <v>0</v>
      </c>
      <c r="T1174" s="127">
        <v>0</v>
      </c>
      <c r="AR1174" s="121" t="s">
        <v>128</v>
      </c>
      <c r="AT1174" s="128" t="s">
        <v>80</v>
      </c>
      <c r="AU1174" s="128" t="s">
        <v>89</v>
      </c>
      <c r="AY1174" s="121" t="s">
        <v>129</v>
      </c>
      <c r="BK1174" s="129">
        <v>0</v>
      </c>
    </row>
    <row r="1175" spans="2:65" s="11" customFormat="1" ht="25.9" customHeight="1">
      <c r="B1175" s="120"/>
      <c r="D1175" s="121" t="s">
        <v>80</v>
      </c>
      <c r="E1175" s="122" t="s">
        <v>148</v>
      </c>
      <c r="F1175" s="122" t="s">
        <v>149</v>
      </c>
      <c r="I1175" s="123"/>
      <c r="J1175" s="124">
        <f>BK1175</f>
        <v>0</v>
      </c>
      <c r="L1175" s="120"/>
      <c r="M1175" s="189"/>
      <c r="N1175" s="190"/>
      <c r="O1175" s="190"/>
      <c r="P1175" s="191">
        <v>0</v>
      </c>
      <c r="Q1175" s="190"/>
      <c r="R1175" s="191">
        <v>0</v>
      </c>
      <c r="S1175" s="190"/>
      <c r="T1175" s="192">
        <v>0</v>
      </c>
      <c r="AR1175" s="121" t="s">
        <v>150</v>
      </c>
      <c r="AT1175" s="128" t="s">
        <v>80</v>
      </c>
      <c r="AU1175" s="128" t="s">
        <v>81</v>
      </c>
      <c r="AY1175" s="121" t="s">
        <v>129</v>
      </c>
      <c r="BK1175" s="129">
        <v>0</v>
      </c>
    </row>
    <row r="1176" spans="2:65" s="1" customFormat="1" ht="6.95" customHeight="1">
      <c r="B1176" s="43"/>
      <c r="C1176" s="44"/>
      <c r="D1176" s="44"/>
      <c r="E1176" s="44"/>
      <c r="F1176" s="44"/>
      <c r="G1176" s="44"/>
      <c r="H1176" s="44"/>
      <c r="I1176" s="44"/>
      <c r="J1176" s="44"/>
      <c r="K1176" s="44"/>
      <c r="L1176" s="31"/>
    </row>
  </sheetData>
  <sheetProtection algorithmName="SHA-512" hashValue="hZq9rUmKQnDDv2XA0uZvEd57zZdAmNWHdz92NrmyHaiLrMhQcVqev940HiaCZqc9EygOfYS38OTpNEFEMt/9SA==" saltValue="rtm9Xv9ZYAwnQ5NLhptI2KcpMrvYGdHabWaiApMgZ381qwtYGq76rEeQa/Dnczs5RaqB0C6+AmAXa+iDBND8eg==" spinCount="100000" sheet="1" objects="1" scenarios="1" formatColumns="0" formatRows="0" autoFilter="0"/>
  <autoFilter ref="C138:K1175" xr:uid="{00000000-0009-0000-0000-000002000000}"/>
  <mergeCells count="9">
    <mergeCell ref="E87:H87"/>
    <mergeCell ref="E129:H129"/>
    <mergeCell ref="E131:H131"/>
    <mergeCell ref="L2:V2"/>
    <mergeCell ref="E7:H7"/>
    <mergeCell ref="E9:H9"/>
    <mergeCell ref="E18:H18"/>
    <mergeCell ref="E27:H27"/>
    <mergeCell ref="E85:H85"/>
  </mergeCells>
  <hyperlinks>
    <hyperlink ref="F144" r:id="rId1" xr:uid="{00000000-0004-0000-0200-000000000000}"/>
    <hyperlink ref="F147" r:id="rId2" xr:uid="{00000000-0004-0000-0200-000001000000}"/>
    <hyperlink ref="F150" r:id="rId3" xr:uid="{00000000-0004-0000-0200-000002000000}"/>
    <hyperlink ref="F155" r:id="rId4" xr:uid="{00000000-0004-0000-0200-000003000000}"/>
    <hyperlink ref="F167" r:id="rId5" xr:uid="{00000000-0004-0000-0200-000004000000}"/>
    <hyperlink ref="F172" r:id="rId6" xr:uid="{00000000-0004-0000-0200-000005000000}"/>
    <hyperlink ref="F175" r:id="rId7" xr:uid="{00000000-0004-0000-0200-000006000000}"/>
    <hyperlink ref="F180" r:id="rId8" xr:uid="{00000000-0004-0000-0200-000007000000}"/>
    <hyperlink ref="F185" r:id="rId9" xr:uid="{00000000-0004-0000-0200-000008000000}"/>
    <hyperlink ref="F203" r:id="rId10" xr:uid="{00000000-0004-0000-0200-000009000000}"/>
    <hyperlink ref="F209" r:id="rId11" xr:uid="{00000000-0004-0000-0200-00000A000000}"/>
    <hyperlink ref="F219" r:id="rId12" xr:uid="{00000000-0004-0000-0200-00000B000000}"/>
    <hyperlink ref="F222" r:id="rId13" xr:uid="{00000000-0004-0000-0200-00000C000000}"/>
    <hyperlink ref="F226" r:id="rId14" xr:uid="{00000000-0004-0000-0200-00000D000000}"/>
    <hyperlink ref="F231" r:id="rId15" xr:uid="{00000000-0004-0000-0200-00000E000000}"/>
    <hyperlink ref="F236" r:id="rId16" xr:uid="{00000000-0004-0000-0200-00000F000000}"/>
    <hyperlink ref="F241" r:id="rId17" xr:uid="{00000000-0004-0000-0200-000010000000}"/>
    <hyperlink ref="F247" r:id="rId18" xr:uid="{00000000-0004-0000-0200-000011000000}"/>
    <hyperlink ref="F250" r:id="rId19" xr:uid="{00000000-0004-0000-0200-000012000000}"/>
    <hyperlink ref="F254" r:id="rId20" xr:uid="{00000000-0004-0000-0200-000013000000}"/>
    <hyperlink ref="F262" r:id="rId21" xr:uid="{00000000-0004-0000-0200-000014000000}"/>
    <hyperlink ref="F265" r:id="rId22" xr:uid="{00000000-0004-0000-0200-000015000000}"/>
    <hyperlink ref="F405" r:id="rId23" xr:uid="{00000000-0004-0000-0200-000016000000}"/>
    <hyperlink ref="F421" r:id="rId24" xr:uid="{00000000-0004-0000-0200-000017000000}"/>
    <hyperlink ref="F426" r:id="rId25" xr:uid="{00000000-0004-0000-0200-000018000000}"/>
    <hyperlink ref="F429" r:id="rId26" xr:uid="{00000000-0004-0000-0200-000019000000}"/>
    <hyperlink ref="F432" r:id="rId27" xr:uid="{00000000-0004-0000-0200-00001A000000}"/>
    <hyperlink ref="F435" r:id="rId28" xr:uid="{00000000-0004-0000-0200-00001B000000}"/>
    <hyperlink ref="F440" r:id="rId29" xr:uid="{00000000-0004-0000-0200-00001C000000}"/>
    <hyperlink ref="F445" r:id="rId30" xr:uid="{00000000-0004-0000-0200-00001D000000}"/>
    <hyperlink ref="F449" r:id="rId31" xr:uid="{00000000-0004-0000-0200-00001E000000}"/>
    <hyperlink ref="F452" r:id="rId32" xr:uid="{00000000-0004-0000-0200-00001F000000}"/>
    <hyperlink ref="F456" r:id="rId33" xr:uid="{00000000-0004-0000-0200-000020000000}"/>
    <hyperlink ref="F461" r:id="rId34" xr:uid="{00000000-0004-0000-0200-000021000000}"/>
    <hyperlink ref="F464" r:id="rId35" xr:uid="{00000000-0004-0000-0200-000022000000}"/>
    <hyperlink ref="F487" r:id="rId36" xr:uid="{00000000-0004-0000-0200-000023000000}"/>
    <hyperlink ref="F492" r:id="rId37" xr:uid="{00000000-0004-0000-0200-000024000000}"/>
    <hyperlink ref="F495" r:id="rId38" xr:uid="{00000000-0004-0000-0200-000025000000}"/>
    <hyperlink ref="F500" r:id="rId39" xr:uid="{00000000-0004-0000-0200-000026000000}"/>
    <hyperlink ref="F505" r:id="rId40" xr:uid="{00000000-0004-0000-0200-000027000000}"/>
    <hyperlink ref="F508" r:id="rId41" xr:uid="{00000000-0004-0000-0200-000028000000}"/>
    <hyperlink ref="F513" r:id="rId42" xr:uid="{00000000-0004-0000-0200-000029000000}"/>
    <hyperlink ref="F516" r:id="rId43" xr:uid="{00000000-0004-0000-0200-00002A000000}"/>
    <hyperlink ref="F520" r:id="rId44" xr:uid="{00000000-0004-0000-0200-00002B000000}"/>
    <hyperlink ref="F603" r:id="rId45" xr:uid="{00000000-0004-0000-0200-00002C000000}"/>
    <hyperlink ref="F608" r:id="rId46" xr:uid="{00000000-0004-0000-0200-00002D000000}"/>
    <hyperlink ref="F612" r:id="rId47" xr:uid="{00000000-0004-0000-0200-00002E000000}"/>
    <hyperlink ref="F615" r:id="rId48" xr:uid="{00000000-0004-0000-0200-00002F000000}"/>
    <hyperlink ref="F633" r:id="rId49" xr:uid="{00000000-0004-0000-0200-000030000000}"/>
    <hyperlink ref="F636" r:id="rId50" xr:uid="{00000000-0004-0000-0200-000031000000}"/>
    <hyperlink ref="F641" r:id="rId51" xr:uid="{00000000-0004-0000-0200-000032000000}"/>
    <hyperlink ref="F646" r:id="rId52" xr:uid="{00000000-0004-0000-0200-000033000000}"/>
    <hyperlink ref="F668" r:id="rId53" xr:uid="{00000000-0004-0000-0200-000034000000}"/>
    <hyperlink ref="F673" r:id="rId54" xr:uid="{00000000-0004-0000-0200-000035000000}"/>
    <hyperlink ref="F684" r:id="rId55" xr:uid="{00000000-0004-0000-0200-000036000000}"/>
    <hyperlink ref="F690" r:id="rId56" xr:uid="{00000000-0004-0000-0200-000037000000}"/>
    <hyperlink ref="F700" r:id="rId57" xr:uid="{00000000-0004-0000-0200-000038000000}"/>
    <hyperlink ref="F710" r:id="rId58" xr:uid="{00000000-0004-0000-0200-000039000000}"/>
    <hyperlink ref="F718" r:id="rId59" xr:uid="{00000000-0004-0000-0200-00003A000000}"/>
    <hyperlink ref="F727" r:id="rId60" xr:uid="{00000000-0004-0000-0200-00003B000000}"/>
    <hyperlink ref="F733" r:id="rId61" xr:uid="{00000000-0004-0000-0200-00003C000000}"/>
    <hyperlink ref="F741" r:id="rId62" xr:uid="{00000000-0004-0000-0200-00003D000000}"/>
    <hyperlink ref="F755" r:id="rId63" xr:uid="{00000000-0004-0000-0200-00003E000000}"/>
    <hyperlink ref="F770" r:id="rId64" xr:uid="{00000000-0004-0000-0200-00003F000000}"/>
    <hyperlink ref="F773" r:id="rId65" xr:uid="{00000000-0004-0000-0200-000040000000}"/>
    <hyperlink ref="F781" r:id="rId66" xr:uid="{00000000-0004-0000-0200-000041000000}"/>
    <hyperlink ref="F784" r:id="rId67" xr:uid="{00000000-0004-0000-0200-000042000000}"/>
    <hyperlink ref="F804" r:id="rId68" xr:uid="{00000000-0004-0000-0200-000043000000}"/>
    <hyperlink ref="F832" r:id="rId69" xr:uid="{00000000-0004-0000-0200-000044000000}"/>
    <hyperlink ref="F835" r:id="rId70" xr:uid="{00000000-0004-0000-0200-000045000000}"/>
    <hyperlink ref="F846" r:id="rId71" xr:uid="{00000000-0004-0000-0200-000046000000}"/>
    <hyperlink ref="F849" r:id="rId72" xr:uid="{00000000-0004-0000-0200-000047000000}"/>
    <hyperlink ref="F854" r:id="rId73" xr:uid="{00000000-0004-0000-0200-000048000000}"/>
    <hyperlink ref="F857" r:id="rId74" xr:uid="{00000000-0004-0000-0200-000049000000}"/>
    <hyperlink ref="F860" r:id="rId75" xr:uid="{00000000-0004-0000-0200-00004A000000}"/>
    <hyperlink ref="F865" r:id="rId76" xr:uid="{00000000-0004-0000-0200-00004B000000}"/>
    <hyperlink ref="F868" r:id="rId77" xr:uid="{00000000-0004-0000-0200-00004C000000}"/>
    <hyperlink ref="F871" r:id="rId78" xr:uid="{00000000-0004-0000-0200-00004D000000}"/>
    <hyperlink ref="F876" r:id="rId79" xr:uid="{00000000-0004-0000-0200-00004E000000}"/>
    <hyperlink ref="F881" r:id="rId80" xr:uid="{00000000-0004-0000-0200-00004F000000}"/>
    <hyperlink ref="F884" r:id="rId81" xr:uid="{00000000-0004-0000-0200-000050000000}"/>
    <hyperlink ref="F889" r:id="rId82" xr:uid="{00000000-0004-0000-0200-000051000000}"/>
    <hyperlink ref="F892" r:id="rId83" xr:uid="{00000000-0004-0000-0200-000052000000}"/>
    <hyperlink ref="F895" r:id="rId84" xr:uid="{00000000-0004-0000-0200-000053000000}"/>
    <hyperlink ref="F898" r:id="rId85" xr:uid="{00000000-0004-0000-0200-000054000000}"/>
    <hyperlink ref="F903" r:id="rId86" xr:uid="{00000000-0004-0000-0200-000055000000}"/>
    <hyperlink ref="F948" r:id="rId87" xr:uid="{00000000-0004-0000-0200-000056000000}"/>
    <hyperlink ref="F953" r:id="rId88" xr:uid="{00000000-0004-0000-0200-000057000000}"/>
    <hyperlink ref="F962" r:id="rId89" xr:uid="{00000000-0004-0000-0200-000058000000}"/>
    <hyperlink ref="F995" r:id="rId90" xr:uid="{00000000-0004-0000-0200-000059000000}"/>
    <hyperlink ref="F1003" r:id="rId91" xr:uid="{00000000-0004-0000-0200-00005A000000}"/>
    <hyperlink ref="F1007" r:id="rId92" xr:uid="{00000000-0004-0000-0200-00005B000000}"/>
    <hyperlink ref="F1061" r:id="rId93" xr:uid="{00000000-0004-0000-0200-00005C000000}"/>
    <hyperlink ref="F1131" r:id="rId94" xr:uid="{00000000-0004-0000-0200-00005D000000}"/>
    <hyperlink ref="F1136" r:id="rId95" xr:uid="{00000000-0004-0000-0200-00005E000000}"/>
    <hyperlink ref="F1150" r:id="rId96" xr:uid="{00000000-0004-0000-0200-00005F000000}"/>
    <hyperlink ref="F1155" r:id="rId97" xr:uid="{00000000-0004-0000-0200-000060000000}"/>
    <hyperlink ref="F1158" r:id="rId98" xr:uid="{00000000-0004-0000-0200-000061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9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123"/>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97"/>
      <c r="M2" s="197"/>
      <c r="N2" s="197"/>
      <c r="O2" s="197"/>
      <c r="P2" s="197"/>
      <c r="Q2" s="197"/>
      <c r="R2" s="197"/>
      <c r="S2" s="197"/>
      <c r="T2" s="197"/>
      <c r="U2" s="197"/>
      <c r="V2" s="197"/>
      <c r="AT2" s="16" t="s">
        <v>97</v>
      </c>
    </row>
    <row r="3" spans="2:46" ht="6.95" customHeight="1">
      <c r="B3" s="17"/>
      <c r="C3" s="18"/>
      <c r="D3" s="18"/>
      <c r="E3" s="18"/>
      <c r="F3" s="18"/>
      <c r="G3" s="18"/>
      <c r="H3" s="18"/>
      <c r="I3" s="18"/>
      <c r="J3" s="18"/>
      <c r="K3" s="18"/>
      <c r="L3" s="19"/>
      <c r="AT3" s="16" t="s">
        <v>91</v>
      </c>
    </row>
    <row r="4" spans="2:46" ht="24.95" customHeight="1">
      <c r="B4" s="19"/>
      <c r="D4" s="20" t="s">
        <v>98</v>
      </c>
      <c r="L4" s="19"/>
      <c r="M4" s="87" t="s">
        <v>10</v>
      </c>
      <c r="AT4" s="16" t="s">
        <v>4</v>
      </c>
    </row>
    <row r="5" spans="2:46" ht="6.95" customHeight="1">
      <c r="B5" s="19"/>
      <c r="L5" s="19"/>
    </row>
    <row r="6" spans="2:46" ht="12" customHeight="1">
      <c r="B6" s="19"/>
      <c r="D6" s="26" t="s">
        <v>16</v>
      </c>
      <c r="L6" s="19"/>
    </row>
    <row r="7" spans="2:46" ht="26.25" customHeight="1">
      <c r="B7" s="19"/>
      <c r="E7" s="231" t="str">
        <f>'Rekapitulace stavby'!K6</f>
        <v>22019B - č.p. 37 - Doubravice - Oprava obvodového pláště  budova Obecního úřadu)</v>
      </c>
      <c r="F7" s="232"/>
      <c r="G7" s="232"/>
      <c r="H7" s="232"/>
      <c r="L7" s="19"/>
    </row>
    <row r="8" spans="2:46" s="1" customFormat="1" ht="12" customHeight="1">
      <c r="B8" s="31"/>
      <c r="D8" s="26" t="s">
        <v>99</v>
      </c>
      <c r="L8" s="31"/>
    </row>
    <row r="9" spans="2:46" s="1" customFormat="1" ht="16.5" customHeight="1">
      <c r="B9" s="31"/>
      <c r="E9" s="212" t="s">
        <v>1902</v>
      </c>
      <c r="F9" s="233"/>
      <c r="G9" s="233"/>
      <c r="H9" s="233"/>
      <c r="L9" s="31"/>
    </row>
    <row r="10" spans="2:46" s="1" customFormat="1" ht="11.25">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8. 7. 2026</v>
      </c>
      <c r="L12" s="31"/>
    </row>
    <row r="13" spans="2:46" s="1" customFormat="1" ht="10.9" customHeight="1">
      <c r="B13" s="31"/>
      <c r="L13" s="31"/>
    </row>
    <row r="14" spans="2:46" s="1" customFormat="1" ht="12" customHeight="1">
      <c r="B14" s="31"/>
      <c r="D14" s="26" t="s">
        <v>24</v>
      </c>
      <c r="I14" s="26" t="s">
        <v>25</v>
      </c>
      <c r="J14" s="24" t="s">
        <v>1</v>
      </c>
      <c r="L14" s="31"/>
    </row>
    <row r="15" spans="2:46" s="1" customFormat="1" ht="18" customHeight="1">
      <c r="B15" s="31"/>
      <c r="E15" s="24" t="s">
        <v>27</v>
      </c>
      <c r="I15" s="26" t="s">
        <v>28</v>
      </c>
      <c r="J15" s="24" t="s">
        <v>1</v>
      </c>
      <c r="L15" s="31"/>
    </row>
    <row r="16" spans="2:46" s="1" customFormat="1" ht="6.95" customHeight="1">
      <c r="B16" s="31"/>
      <c r="L16" s="31"/>
    </row>
    <row r="17" spans="2:12" s="1" customFormat="1" ht="12" customHeight="1">
      <c r="B17" s="31"/>
      <c r="D17" s="26" t="s">
        <v>30</v>
      </c>
      <c r="I17" s="26" t="s">
        <v>25</v>
      </c>
      <c r="J17" s="27" t="str">
        <f>'Rekapitulace stavby'!AN13</f>
        <v>Vyplň údaj</v>
      </c>
      <c r="L17" s="31"/>
    </row>
    <row r="18" spans="2:12" s="1" customFormat="1" ht="18" customHeight="1">
      <c r="B18" s="31"/>
      <c r="E18" s="234" t="str">
        <f>'Rekapitulace stavby'!E14</f>
        <v>Vyplň údaj</v>
      </c>
      <c r="F18" s="196"/>
      <c r="G18" s="196"/>
      <c r="H18" s="196"/>
      <c r="I18" s="26" t="s">
        <v>28</v>
      </c>
      <c r="J18" s="27" t="str">
        <f>'Rekapitulace stavby'!AN14</f>
        <v>Vyplň údaj</v>
      </c>
      <c r="L18" s="31"/>
    </row>
    <row r="19" spans="2:12" s="1" customFormat="1" ht="6.95" customHeight="1">
      <c r="B19" s="31"/>
      <c r="L19" s="31"/>
    </row>
    <row r="20" spans="2:12" s="1" customFormat="1" ht="12" customHeight="1">
      <c r="B20" s="31"/>
      <c r="D20" s="26" t="s">
        <v>32</v>
      </c>
      <c r="I20" s="26" t="s">
        <v>25</v>
      </c>
      <c r="J20" s="24" t="s">
        <v>33</v>
      </c>
      <c r="L20" s="31"/>
    </row>
    <row r="21" spans="2:12" s="1" customFormat="1" ht="18" customHeight="1">
      <c r="B21" s="31"/>
      <c r="E21" s="24" t="s">
        <v>34</v>
      </c>
      <c r="I21" s="26" t="s">
        <v>28</v>
      </c>
      <c r="J21" s="24" t="s">
        <v>35</v>
      </c>
      <c r="L21" s="31"/>
    </row>
    <row r="22" spans="2:12" s="1" customFormat="1" ht="6.95" customHeight="1">
      <c r="B22" s="31"/>
      <c r="L22" s="31"/>
    </row>
    <row r="23" spans="2:12" s="1" customFormat="1" ht="12" customHeight="1">
      <c r="B23" s="31"/>
      <c r="D23" s="26" t="s">
        <v>37</v>
      </c>
      <c r="I23" s="26" t="s">
        <v>25</v>
      </c>
      <c r="J23" s="24" t="str">
        <f>IF('Rekapitulace stavby'!AN19="","",'Rekapitulace stavby'!AN19)</f>
        <v/>
      </c>
      <c r="L23" s="31"/>
    </row>
    <row r="24" spans="2:12" s="1" customFormat="1" ht="18" customHeight="1">
      <c r="B24" s="31"/>
      <c r="E24" s="24" t="str">
        <f>IF('Rekapitulace stavby'!E20="","",'Rekapitulace stavby'!E20)</f>
        <v xml:space="preserve"> </v>
      </c>
      <c r="I24" s="26" t="s">
        <v>28</v>
      </c>
      <c r="J24" s="24" t="str">
        <f>IF('Rekapitulace stavby'!AN20="","",'Rekapitulace stavby'!AN20)</f>
        <v/>
      </c>
      <c r="L24" s="31"/>
    </row>
    <row r="25" spans="2:12" s="1" customFormat="1" ht="6.95" customHeight="1">
      <c r="B25" s="31"/>
      <c r="L25" s="31"/>
    </row>
    <row r="26" spans="2:12" s="1" customFormat="1" ht="12" customHeight="1">
      <c r="B26" s="31"/>
      <c r="D26" s="26" t="s">
        <v>39</v>
      </c>
      <c r="L26" s="31"/>
    </row>
    <row r="27" spans="2:12" s="7" customFormat="1" ht="16.5" customHeight="1">
      <c r="B27" s="88"/>
      <c r="E27" s="201" t="s">
        <v>1</v>
      </c>
      <c r="F27" s="201"/>
      <c r="G27" s="201"/>
      <c r="H27" s="201"/>
      <c r="L27" s="88"/>
    </row>
    <row r="28" spans="2:12" s="1" customFormat="1" ht="6.95" customHeight="1">
      <c r="B28" s="31"/>
      <c r="L28" s="31"/>
    </row>
    <row r="29" spans="2:12" s="1" customFormat="1" ht="6.95" customHeight="1">
      <c r="B29" s="31"/>
      <c r="D29" s="52"/>
      <c r="E29" s="52"/>
      <c r="F29" s="52"/>
      <c r="G29" s="52"/>
      <c r="H29" s="52"/>
      <c r="I29" s="52"/>
      <c r="J29" s="52"/>
      <c r="K29" s="52"/>
      <c r="L29" s="31"/>
    </row>
    <row r="30" spans="2:12" s="1" customFormat="1" ht="25.35" customHeight="1">
      <c r="B30" s="31"/>
      <c r="D30" s="89" t="s">
        <v>41</v>
      </c>
      <c r="J30" s="65">
        <f>ROUND(J118, 2)</f>
        <v>0</v>
      </c>
      <c r="L30" s="31"/>
    </row>
    <row r="31" spans="2:12" s="1" customFormat="1" ht="6.95" customHeight="1">
      <c r="B31" s="31"/>
      <c r="D31" s="52"/>
      <c r="E31" s="52"/>
      <c r="F31" s="52"/>
      <c r="G31" s="52"/>
      <c r="H31" s="52"/>
      <c r="I31" s="52"/>
      <c r="J31" s="52"/>
      <c r="K31" s="52"/>
      <c r="L31" s="31"/>
    </row>
    <row r="32" spans="2:12" s="1" customFormat="1" ht="14.45" customHeight="1">
      <c r="B32" s="31"/>
      <c r="F32" s="34" t="s">
        <v>43</v>
      </c>
      <c r="I32" s="34" t="s">
        <v>42</v>
      </c>
      <c r="J32" s="34" t="s">
        <v>44</v>
      </c>
      <c r="L32" s="31"/>
    </row>
    <row r="33" spans="2:12" s="1" customFormat="1" ht="14.45" customHeight="1">
      <c r="B33" s="31"/>
      <c r="D33" s="54" t="s">
        <v>45</v>
      </c>
      <c r="E33" s="26" t="s">
        <v>46</v>
      </c>
      <c r="F33" s="90">
        <f>ROUND((SUM(BE118:BE122)),  2)</f>
        <v>0</v>
      </c>
      <c r="I33" s="91">
        <v>0.21</v>
      </c>
      <c r="J33" s="90">
        <f>ROUND(((SUM(BE118:BE122))*I33),  2)</f>
        <v>0</v>
      </c>
      <c r="L33" s="31"/>
    </row>
    <row r="34" spans="2:12" s="1" customFormat="1" ht="14.45" customHeight="1">
      <c r="B34" s="31"/>
      <c r="E34" s="26" t="s">
        <v>47</v>
      </c>
      <c r="F34" s="90">
        <f>ROUND((SUM(BF118:BF122)),  2)</f>
        <v>0</v>
      </c>
      <c r="I34" s="91">
        <v>0.12</v>
      </c>
      <c r="J34" s="90">
        <f>ROUND(((SUM(BF118:BF122))*I34),  2)</f>
        <v>0</v>
      </c>
      <c r="L34" s="31"/>
    </row>
    <row r="35" spans="2:12" s="1" customFormat="1" ht="14.45" hidden="1" customHeight="1">
      <c r="B35" s="31"/>
      <c r="E35" s="26" t="s">
        <v>48</v>
      </c>
      <c r="F35" s="90">
        <f>ROUND((SUM(BG118:BG122)),  2)</f>
        <v>0</v>
      </c>
      <c r="I35" s="91">
        <v>0.21</v>
      </c>
      <c r="J35" s="90">
        <f>0</f>
        <v>0</v>
      </c>
      <c r="L35" s="31"/>
    </row>
    <row r="36" spans="2:12" s="1" customFormat="1" ht="14.45" hidden="1" customHeight="1">
      <c r="B36" s="31"/>
      <c r="E36" s="26" t="s">
        <v>49</v>
      </c>
      <c r="F36" s="90">
        <f>ROUND((SUM(BH118:BH122)),  2)</f>
        <v>0</v>
      </c>
      <c r="I36" s="91">
        <v>0.12</v>
      </c>
      <c r="J36" s="90">
        <f>0</f>
        <v>0</v>
      </c>
      <c r="L36" s="31"/>
    </row>
    <row r="37" spans="2:12" s="1" customFormat="1" ht="14.45" hidden="1" customHeight="1">
      <c r="B37" s="31"/>
      <c r="E37" s="26" t="s">
        <v>50</v>
      </c>
      <c r="F37" s="90">
        <f>ROUND((SUM(BI118:BI122)),  2)</f>
        <v>0</v>
      </c>
      <c r="I37" s="91">
        <v>0</v>
      </c>
      <c r="J37" s="90">
        <f>0</f>
        <v>0</v>
      </c>
      <c r="L37" s="31"/>
    </row>
    <row r="38" spans="2:12" s="1" customFormat="1" ht="6.95" customHeight="1">
      <c r="B38" s="31"/>
      <c r="L38" s="31"/>
    </row>
    <row r="39" spans="2:12" s="1" customFormat="1" ht="25.35" customHeight="1">
      <c r="B39" s="31"/>
      <c r="C39" s="92"/>
      <c r="D39" s="93" t="s">
        <v>51</v>
      </c>
      <c r="E39" s="56"/>
      <c r="F39" s="56"/>
      <c r="G39" s="94" t="s">
        <v>52</v>
      </c>
      <c r="H39" s="95" t="s">
        <v>53</v>
      </c>
      <c r="I39" s="56"/>
      <c r="J39" s="96">
        <f>SUM(J30:J37)</f>
        <v>0</v>
      </c>
      <c r="K39" s="97"/>
      <c r="L39" s="31"/>
    </row>
    <row r="40" spans="2:12" s="1" customFormat="1" ht="14.45" customHeight="1">
      <c r="B40" s="31"/>
      <c r="L40" s="31"/>
    </row>
    <row r="41" spans="2:12" ht="14.45" customHeight="1">
      <c r="B41" s="19"/>
      <c r="L41" s="19"/>
    </row>
    <row r="42" spans="2:12" ht="14.45" customHeight="1">
      <c r="B42" s="19"/>
      <c r="L42" s="19"/>
    </row>
    <row r="43" spans="2:12" ht="14.45" customHeight="1">
      <c r="B43" s="19"/>
      <c r="L43" s="19"/>
    </row>
    <row r="44" spans="2:12" ht="14.45" customHeight="1">
      <c r="B44" s="19"/>
      <c r="L44" s="19"/>
    </row>
    <row r="45" spans="2:12" ht="14.45" customHeight="1">
      <c r="B45" s="19"/>
      <c r="L45" s="19"/>
    </row>
    <row r="46" spans="2:12" ht="14.45" customHeight="1">
      <c r="B46" s="19"/>
      <c r="L46" s="19"/>
    </row>
    <row r="47" spans="2:12" ht="14.45" customHeight="1">
      <c r="B47" s="19"/>
      <c r="L47" s="19"/>
    </row>
    <row r="48" spans="2:12" ht="14.45" customHeight="1">
      <c r="B48" s="19"/>
      <c r="L48" s="19"/>
    </row>
    <row r="49" spans="2:12" ht="14.45" customHeight="1">
      <c r="B49" s="19"/>
      <c r="L49" s="19"/>
    </row>
    <row r="50" spans="2:12" s="1" customFormat="1" ht="14.45" customHeight="1">
      <c r="B50" s="31"/>
      <c r="D50" s="40" t="s">
        <v>54</v>
      </c>
      <c r="E50" s="41"/>
      <c r="F50" s="41"/>
      <c r="G50" s="40" t="s">
        <v>55</v>
      </c>
      <c r="H50" s="41"/>
      <c r="I50" s="41"/>
      <c r="J50" s="41"/>
      <c r="K50" s="41"/>
      <c r="L50" s="31"/>
    </row>
    <row r="51" spans="2:12" ht="11.25">
      <c r="B51" s="19"/>
      <c r="L51" s="19"/>
    </row>
    <row r="52" spans="2:12" ht="11.25">
      <c r="B52" s="19"/>
      <c r="L52" s="19"/>
    </row>
    <row r="53" spans="2:12" ht="11.25">
      <c r="B53" s="19"/>
      <c r="L53" s="19"/>
    </row>
    <row r="54" spans="2:12" ht="11.25">
      <c r="B54" s="19"/>
      <c r="L54" s="19"/>
    </row>
    <row r="55" spans="2:12" ht="11.25">
      <c r="B55" s="19"/>
      <c r="L55" s="19"/>
    </row>
    <row r="56" spans="2:12" ht="11.25">
      <c r="B56" s="19"/>
      <c r="L56" s="19"/>
    </row>
    <row r="57" spans="2:12" ht="11.25">
      <c r="B57" s="19"/>
      <c r="L57" s="19"/>
    </row>
    <row r="58" spans="2:12" ht="11.25">
      <c r="B58" s="19"/>
      <c r="L58" s="19"/>
    </row>
    <row r="59" spans="2:12" ht="11.25">
      <c r="B59" s="19"/>
      <c r="L59" s="19"/>
    </row>
    <row r="60" spans="2:12" ht="11.25">
      <c r="B60" s="19"/>
      <c r="L60" s="19"/>
    </row>
    <row r="61" spans="2:12" s="1" customFormat="1" ht="12.75">
      <c r="B61" s="31"/>
      <c r="D61" s="42" t="s">
        <v>56</v>
      </c>
      <c r="E61" s="33"/>
      <c r="F61" s="98" t="s">
        <v>57</v>
      </c>
      <c r="G61" s="42" t="s">
        <v>56</v>
      </c>
      <c r="H61" s="33"/>
      <c r="I61" s="33"/>
      <c r="J61" s="99" t="s">
        <v>57</v>
      </c>
      <c r="K61" s="33"/>
      <c r="L61" s="31"/>
    </row>
    <row r="62" spans="2:12" ht="11.25">
      <c r="B62" s="19"/>
      <c r="L62" s="19"/>
    </row>
    <row r="63" spans="2:12" ht="11.25">
      <c r="B63" s="19"/>
      <c r="L63" s="19"/>
    </row>
    <row r="64" spans="2:12" ht="11.25">
      <c r="B64" s="19"/>
      <c r="L64" s="19"/>
    </row>
    <row r="65" spans="2:12" s="1" customFormat="1" ht="12.75">
      <c r="B65" s="31"/>
      <c r="D65" s="40" t="s">
        <v>58</v>
      </c>
      <c r="E65" s="41"/>
      <c r="F65" s="41"/>
      <c r="G65" s="40" t="s">
        <v>59</v>
      </c>
      <c r="H65" s="41"/>
      <c r="I65" s="41"/>
      <c r="J65" s="41"/>
      <c r="K65" s="41"/>
      <c r="L65" s="31"/>
    </row>
    <row r="66" spans="2:12" ht="11.25">
      <c r="B66" s="19"/>
      <c r="L66" s="19"/>
    </row>
    <row r="67" spans="2:12" ht="11.25">
      <c r="B67" s="19"/>
      <c r="L67" s="19"/>
    </row>
    <row r="68" spans="2:12" ht="11.25">
      <c r="B68" s="19"/>
      <c r="L68" s="19"/>
    </row>
    <row r="69" spans="2:12" ht="11.25">
      <c r="B69" s="19"/>
      <c r="L69" s="19"/>
    </row>
    <row r="70" spans="2:12" ht="11.25">
      <c r="B70" s="19"/>
      <c r="L70" s="19"/>
    </row>
    <row r="71" spans="2:12" ht="11.25">
      <c r="B71" s="19"/>
      <c r="L71" s="19"/>
    </row>
    <row r="72" spans="2:12" ht="11.25">
      <c r="B72" s="19"/>
      <c r="L72" s="19"/>
    </row>
    <row r="73" spans="2:12" ht="11.25">
      <c r="B73" s="19"/>
      <c r="L73" s="19"/>
    </row>
    <row r="74" spans="2:12" ht="11.25">
      <c r="B74" s="19"/>
      <c r="L74" s="19"/>
    </row>
    <row r="75" spans="2:12" ht="11.25">
      <c r="B75" s="19"/>
      <c r="L75" s="19"/>
    </row>
    <row r="76" spans="2:12" s="1" customFormat="1" ht="12.75">
      <c r="B76" s="31"/>
      <c r="D76" s="42" t="s">
        <v>56</v>
      </c>
      <c r="E76" s="33"/>
      <c r="F76" s="98" t="s">
        <v>57</v>
      </c>
      <c r="G76" s="42" t="s">
        <v>56</v>
      </c>
      <c r="H76" s="33"/>
      <c r="I76" s="33"/>
      <c r="J76" s="99" t="s">
        <v>57</v>
      </c>
      <c r="K76" s="33"/>
      <c r="L76" s="31"/>
    </row>
    <row r="77" spans="2:12" s="1" customFormat="1" ht="14.45" customHeight="1">
      <c r="B77" s="43"/>
      <c r="C77" s="44"/>
      <c r="D77" s="44"/>
      <c r="E77" s="44"/>
      <c r="F77" s="44"/>
      <c r="G77" s="44"/>
      <c r="H77" s="44"/>
      <c r="I77" s="44"/>
      <c r="J77" s="44"/>
      <c r="K77" s="44"/>
      <c r="L77" s="31"/>
    </row>
    <row r="81" spans="2:47" s="1" customFormat="1" ht="6.95" customHeight="1">
      <c r="B81" s="45"/>
      <c r="C81" s="46"/>
      <c r="D81" s="46"/>
      <c r="E81" s="46"/>
      <c r="F81" s="46"/>
      <c r="G81" s="46"/>
      <c r="H81" s="46"/>
      <c r="I81" s="46"/>
      <c r="J81" s="46"/>
      <c r="K81" s="46"/>
      <c r="L81" s="31"/>
    </row>
    <row r="82" spans="2:47" s="1" customFormat="1" ht="24.95" customHeight="1">
      <c r="B82" s="31"/>
      <c r="C82" s="20" t="s">
        <v>101</v>
      </c>
      <c r="L82" s="31"/>
    </row>
    <row r="83" spans="2:47" s="1" customFormat="1" ht="6.95" customHeight="1">
      <c r="B83" s="31"/>
      <c r="L83" s="31"/>
    </row>
    <row r="84" spans="2:47" s="1" customFormat="1" ht="12" customHeight="1">
      <c r="B84" s="31"/>
      <c r="C84" s="26" t="s">
        <v>16</v>
      </c>
      <c r="L84" s="31"/>
    </row>
    <row r="85" spans="2:47" s="1" customFormat="1" ht="26.25" customHeight="1">
      <c r="B85" s="31"/>
      <c r="E85" s="231" t="str">
        <f>E7</f>
        <v>22019B - č.p. 37 - Doubravice - Oprava obvodového pláště  budova Obecního úřadu)</v>
      </c>
      <c r="F85" s="232"/>
      <c r="G85" s="232"/>
      <c r="H85" s="232"/>
      <c r="L85" s="31"/>
    </row>
    <row r="86" spans="2:47" s="1" customFormat="1" ht="12" customHeight="1">
      <c r="B86" s="31"/>
      <c r="C86" s="26" t="s">
        <v>99</v>
      </c>
      <c r="L86" s="31"/>
    </row>
    <row r="87" spans="2:47" s="1" customFormat="1" ht="16.5" customHeight="1">
      <c r="B87" s="31"/>
      <c r="E87" s="212" t="str">
        <f>E9</f>
        <v>22019A-01-D.1.4 - 22019A-01-D.1.4.g - Ochrana před bleskem</v>
      </c>
      <c r="F87" s="233"/>
      <c r="G87" s="233"/>
      <c r="H87" s="233"/>
      <c r="L87" s="31"/>
    </row>
    <row r="88" spans="2:47" s="1" customFormat="1" ht="6.95" customHeight="1">
      <c r="B88" s="31"/>
      <c r="L88" s="31"/>
    </row>
    <row r="89" spans="2:47" s="1" customFormat="1" ht="12" customHeight="1">
      <c r="B89" s="31"/>
      <c r="C89" s="26" t="s">
        <v>20</v>
      </c>
      <c r="F89" s="24" t="str">
        <f>F12</f>
        <v>Doubravice</v>
      </c>
      <c r="I89" s="26" t="s">
        <v>22</v>
      </c>
      <c r="J89" s="51" t="str">
        <f>IF(J12="","",J12)</f>
        <v>8. 7. 2026</v>
      </c>
      <c r="L89" s="31"/>
    </row>
    <row r="90" spans="2:47" s="1" customFormat="1" ht="6.95" customHeight="1">
      <c r="B90" s="31"/>
      <c r="L90" s="31"/>
    </row>
    <row r="91" spans="2:47" s="1" customFormat="1" ht="25.7" customHeight="1">
      <c r="B91" s="31"/>
      <c r="C91" s="26" t="s">
        <v>24</v>
      </c>
      <c r="F91" s="24" t="str">
        <f>E15</f>
        <v>Obec Hrubá Skála</v>
      </c>
      <c r="I91" s="26" t="s">
        <v>32</v>
      </c>
      <c r="J91" s="29" t="str">
        <f>E21</f>
        <v>PROFES PROJEKT spol. s r.o.</v>
      </c>
      <c r="L91" s="31"/>
    </row>
    <row r="92" spans="2:47" s="1" customFormat="1" ht="15.2" customHeight="1">
      <c r="B92" s="31"/>
      <c r="C92" s="26" t="s">
        <v>30</v>
      </c>
      <c r="F92" s="24" t="str">
        <f>IF(E18="","",E18)</f>
        <v>Vyplň údaj</v>
      </c>
      <c r="I92" s="26" t="s">
        <v>37</v>
      </c>
      <c r="J92" s="29" t="str">
        <f>E24</f>
        <v xml:space="preserve"> </v>
      </c>
      <c r="L92" s="31"/>
    </row>
    <row r="93" spans="2:47" s="1" customFormat="1" ht="10.35" customHeight="1">
      <c r="B93" s="31"/>
      <c r="L93" s="31"/>
    </row>
    <row r="94" spans="2:47" s="1" customFormat="1" ht="29.25" customHeight="1">
      <c r="B94" s="31"/>
      <c r="C94" s="100" t="s">
        <v>102</v>
      </c>
      <c r="D94" s="92"/>
      <c r="E94" s="92"/>
      <c r="F94" s="92"/>
      <c r="G94" s="92"/>
      <c r="H94" s="92"/>
      <c r="I94" s="92"/>
      <c r="J94" s="101" t="s">
        <v>103</v>
      </c>
      <c r="K94" s="92"/>
      <c r="L94" s="31"/>
    </row>
    <row r="95" spans="2:47" s="1" customFormat="1" ht="10.35" customHeight="1">
      <c r="B95" s="31"/>
      <c r="L95" s="31"/>
    </row>
    <row r="96" spans="2:47" s="1" customFormat="1" ht="22.9" customHeight="1">
      <c r="B96" s="31"/>
      <c r="C96" s="102" t="s">
        <v>104</v>
      </c>
      <c r="J96" s="65">
        <f>J118</f>
        <v>0</v>
      </c>
      <c r="L96" s="31"/>
      <c r="AU96" s="16" t="s">
        <v>105</v>
      </c>
    </row>
    <row r="97" spans="2:12" s="8" customFormat="1" ht="24.95" customHeight="1">
      <c r="B97" s="103"/>
      <c r="D97" s="104" t="s">
        <v>208</v>
      </c>
      <c r="E97" s="105"/>
      <c r="F97" s="105"/>
      <c r="G97" s="105"/>
      <c r="H97" s="105"/>
      <c r="I97" s="105"/>
      <c r="J97" s="106">
        <f>J119</f>
        <v>0</v>
      </c>
      <c r="L97" s="103"/>
    </row>
    <row r="98" spans="2:12" s="9" customFormat="1" ht="19.899999999999999" customHeight="1">
      <c r="B98" s="107"/>
      <c r="D98" s="108" t="s">
        <v>211</v>
      </c>
      <c r="E98" s="109"/>
      <c r="F98" s="109"/>
      <c r="G98" s="109"/>
      <c r="H98" s="109"/>
      <c r="I98" s="109"/>
      <c r="J98" s="110">
        <f>J120</f>
        <v>0</v>
      </c>
      <c r="L98" s="107"/>
    </row>
    <row r="99" spans="2:12" s="1" customFormat="1" ht="21.75" customHeight="1">
      <c r="B99" s="31"/>
      <c r="L99" s="31"/>
    </row>
    <row r="100" spans="2:12" s="1" customFormat="1" ht="6.95" customHeight="1">
      <c r="B100" s="43"/>
      <c r="C100" s="44"/>
      <c r="D100" s="44"/>
      <c r="E100" s="44"/>
      <c r="F100" s="44"/>
      <c r="G100" s="44"/>
      <c r="H100" s="44"/>
      <c r="I100" s="44"/>
      <c r="J100" s="44"/>
      <c r="K100" s="44"/>
      <c r="L100" s="31"/>
    </row>
    <row r="104" spans="2:12" s="1" customFormat="1" ht="6.95" customHeight="1">
      <c r="B104" s="45"/>
      <c r="C104" s="46"/>
      <c r="D104" s="46"/>
      <c r="E104" s="46"/>
      <c r="F104" s="46"/>
      <c r="G104" s="46"/>
      <c r="H104" s="46"/>
      <c r="I104" s="46"/>
      <c r="J104" s="46"/>
      <c r="K104" s="46"/>
      <c r="L104" s="31"/>
    </row>
    <row r="105" spans="2:12" s="1" customFormat="1" ht="24.95" customHeight="1">
      <c r="B105" s="31"/>
      <c r="C105" s="20" t="s">
        <v>113</v>
      </c>
      <c r="L105" s="31"/>
    </row>
    <row r="106" spans="2:12" s="1" customFormat="1" ht="6.95" customHeight="1">
      <c r="B106" s="31"/>
      <c r="L106" s="31"/>
    </row>
    <row r="107" spans="2:12" s="1" customFormat="1" ht="12" customHeight="1">
      <c r="B107" s="31"/>
      <c r="C107" s="26" t="s">
        <v>16</v>
      </c>
      <c r="L107" s="31"/>
    </row>
    <row r="108" spans="2:12" s="1" customFormat="1" ht="26.25" customHeight="1">
      <c r="B108" s="31"/>
      <c r="E108" s="231" t="str">
        <f>E7</f>
        <v>22019B - č.p. 37 - Doubravice - Oprava obvodového pláště  budova Obecního úřadu)</v>
      </c>
      <c r="F108" s="232"/>
      <c r="G108" s="232"/>
      <c r="H108" s="232"/>
      <c r="L108" s="31"/>
    </row>
    <row r="109" spans="2:12" s="1" customFormat="1" ht="12" customHeight="1">
      <c r="B109" s="31"/>
      <c r="C109" s="26" t="s">
        <v>99</v>
      </c>
      <c r="L109" s="31"/>
    </row>
    <row r="110" spans="2:12" s="1" customFormat="1" ht="16.5" customHeight="1">
      <c r="B110" s="31"/>
      <c r="E110" s="212" t="str">
        <f>E9</f>
        <v>22019A-01-D.1.4 - 22019A-01-D.1.4.g - Ochrana před bleskem</v>
      </c>
      <c r="F110" s="233"/>
      <c r="G110" s="233"/>
      <c r="H110" s="233"/>
      <c r="L110" s="31"/>
    </row>
    <row r="111" spans="2:12" s="1" customFormat="1" ht="6.95" customHeight="1">
      <c r="B111" s="31"/>
      <c r="L111" s="31"/>
    </row>
    <row r="112" spans="2:12" s="1" customFormat="1" ht="12" customHeight="1">
      <c r="B112" s="31"/>
      <c r="C112" s="26" t="s">
        <v>20</v>
      </c>
      <c r="F112" s="24" t="str">
        <f>F12</f>
        <v>Doubravice</v>
      </c>
      <c r="I112" s="26" t="s">
        <v>22</v>
      </c>
      <c r="J112" s="51" t="str">
        <f>IF(J12="","",J12)</f>
        <v>8. 7. 2026</v>
      </c>
      <c r="L112" s="31"/>
    </row>
    <row r="113" spans="2:65" s="1" customFormat="1" ht="6.95" customHeight="1">
      <c r="B113" s="31"/>
      <c r="L113" s="31"/>
    </row>
    <row r="114" spans="2:65" s="1" customFormat="1" ht="25.7" customHeight="1">
      <c r="B114" s="31"/>
      <c r="C114" s="26" t="s">
        <v>24</v>
      </c>
      <c r="F114" s="24" t="str">
        <f>E15</f>
        <v>Obec Hrubá Skála</v>
      </c>
      <c r="I114" s="26" t="s">
        <v>32</v>
      </c>
      <c r="J114" s="29" t="str">
        <f>E21</f>
        <v>PROFES PROJEKT spol. s r.o.</v>
      </c>
      <c r="L114" s="31"/>
    </row>
    <row r="115" spans="2:65" s="1" customFormat="1" ht="15.2" customHeight="1">
      <c r="B115" s="31"/>
      <c r="C115" s="26" t="s">
        <v>30</v>
      </c>
      <c r="F115" s="24" t="str">
        <f>IF(E18="","",E18)</f>
        <v>Vyplň údaj</v>
      </c>
      <c r="I115" s="26" t="s">
        <v>37</v>
      </c>
      <c r="J115" s="29" t="str">
        <f>E24</f>
        <v xml:space="preserve"> </v>
      </c>
      <c r="L115" s="31"/>
    </row>
    <row r="116" spans="2:65" s="1" customFormat="1" ht="10.35" customHeight="1">
      <c r="B116" s="31"/>
      <c r="L116" s="31"/>
    </row>
    <row r="117" spans="2:65" s="10" customFormat="1" ht="29.25" customHeight="1">
      <c r="B117" s="111"/>
      <c r="C117" s="112" t="s">
        <v>114</v>
      </c>
      <c r="D117" s="113" t="s">
        <v>66</v>
      </c>
      <c r="E117" s="113" t="s">
        <v>62</v>
      </c>
      <c r="F117" s="113" t="s">
        <v>63</v>
      </c>
      <c r="G117" s="113" t="s">
        <v>115</v>
      </c>
      <c r="H117" s="113" t="s">
        <v>116</v>
      </c>
      <c r="I117" s="113" t="s">
        <v>117</v>
      </c>
      <c r="J117" s="114" t="s">
        <v>103</v>
      </c>
      <c r="K117" s="115" t="s">
        <v>118</v>
      </c>
      <c r="L117" s="111"/>
      <c r="M117" s="58" t="s">
        <v>1</v>
      </c>
      <c r="N117" s="59" t="s">
        <v>45</v>
      </c>
      <c r="O117" s="59" t="s">
        <v>119</v>
      </c>
      <c r="P117" s="59" t="s">
        <v>120</v>
      </c>
      <c r="Q117" s="59" t="s">
        <v>121</v>
      </c>
      <c r="R117" s="59" t="s">
        <v>122</v>
      </c>
      <c r="S117" s="59" t="s">
        <v>123</v>
      </c>
      <c r="T117" s="60" t="s">
        <v>124</v>
      </c>
    </row>
    <row r="118" spans="2:65" s="1" customFormat="1" ht="22.9" customHeight="1">
      <c r="B118" s="31"/>
      <c r="C118" s="63" t="s">
        <v>125</v>
      </c>
      <c r="J118" s="116">
        <f>BK118</f>
        <v>0</v>
      </c>
      <c r="L118" s="31"/>
      <c r="M118" s="61"/>
      <c r="N118" s="52"/>
      <c r="O118" s="52"/>
      <c r="P118" s="117">
        <f>P119</f>
        <v>0</v>
      </c>
      <c r="Q118" s="52"/>
      <c r="R118" s="117">
        <f>R119</f>
        <v>0</v>
      </c>
      <c r="S118" s="52"/>
      <c r="T118" s="118">
        <f>T119</f>
        <v>0</v>
      </c>
      <c r="AT118" s="16" t="s">
        <v>80</v>
      </c>
      <c r="AU118" s="16" t="s">
        <v>105</v>
      </c>
      <c r="BK118" s="119">
        <f>BK119</f>
        <v>0</v>
      </c>
    </row>
    <row r="119" spans="2:65" s="11" customFormat="1" ht="25.9" customHeight="1">
      <c r="B119" s="120"/>
      <c r="D119" s="121" t="s">
        <v>80</v>
      </c>
      <c r="E119" s="122" t="s">
        <v>1073</v>
      </c>
      <c r="F119" s="122" t="s">
        <v>1074</v>
      </c>
      <c r="I119" s="123"/>
      <c r="J119" s="124">
        <f>BK119</f>
        <v>0</v>
      </c>
      <c r="L119" s="120"/>
      <c r="M119" s="125"/>
      <c r="P119" s="126">
        <f>P120</f>
        <v>0</v>
      </c>
      <c r="R119" s="126">
        <f>R120</f>
        <v>0</v>
      </c>
      <c r="T119" s="127">
        <f>T120</f>
        <v>0</v>
      </c>
      <c r="AR119" s="121" t="s">
        <v>91</v>
      </c>
      <c r="AT119" s="128" t="s">
        <v>80</v>
      </c>
      <c r="AU119" s="128" t="s">
        <v>81</v>
      </c>
      <c r="AY119" s="121" t="s">
        <v>129</v>
      </c>
      <c r="BK119" s="129">
        <f>BK120</f>
        <v>0</v>
      </c>
    </row>
    <row r="120" spans="2:65" s="11" customFormat="1" ht="22.9" customHeight="1">
      <c r="B120" s="120"/>
      <c r="D120" s="121" t="s">
        <v>80</v>
      </c>
      <c r="E120" s="150" t="s">
        <v>1114</v>
      </c>
      <c r="F120" s="150" t="s">
        <v>1115</v>
      </c>
      <c r="I120" s="123"/>
      <c r="J120" s="151">
        <f>BK120</f>
        <v>0</v>
      </c>
      <c r="L120" s="120"/>
      <c r="M120" s="125"/>
      <c r="P120" s="126">
        <f>SUM(P121:P122)</f>
        <v>0</v>
      </c>
      <c r="R120" s="126">
        <f>SUM(R121:R122)</f>
        <v>0</v>
      </c>
      <c r="T120" s="127">
        <f>SUM(T121:T122)</f>
        <v>0</v>
      </c>
      <c r="AR120" s="121" t="s">
        <v>91</v>
      </c>
      <c r="AT120" s="128" t="s">
        <v>80</v>
      </c>
      <c r="AU120" s="128" t="s">
        <v>89</v>
      </c>
      <c r="AY120" s="121" t="s">
        <v>129</v>
      </c>
      <c r="BK120" s="129">
        <f>SUM(BK121:BK122)</f>
        <v>0</v>
      </c>
    </row>
    <row r="121" spans="2:65" s="1" customFormat="1" ht="16.5" customHeight="1">
      <c r="B121" s="31"/>
      <c r="C121" s="130" t="s">
        <v>89</v>
      </c>
      <c r="D121" s="130" t="s">
        <v>130</v>
      </c>
      <c r="E121" s="131" t="s">
        <v>1117</v>
      </c>
      <c r="F121" s="132" t="s">
        <v>1903</v>
      </c>
      <c r="G121" s="133" t="s">
        <v>145</v>
      </c>
      <c r="H121" s="134">
        <v>1</v>
      </c>
      <c r="I121" s="135"/>
      <c r="J121" s="136">
        <f>ROUND(I121*H121,2)</f>
        <v>0</v>
      </c>
      <c r="K121" s="137"/>
      <c r="L121" s="31"/>
      <c r="M121" s="138" t="s">
        <v>1</v>
      </c>
      <c r="N121" s="139" t="s">
        <v>46</v>
      </c>
      <c r="P121" s="140">
        <f>O121*H121</f>
        <v>0</v>
      </c>
      <c r="Q121" s="140">
        <v>0</v>
      </c>
      <c r="R121" s="140">
        <f>Q121*H121</f>
        <v>0</v>
      </c>
      <c r="S121" s="140">
        <v>0</v>
      </c>
      <c r="T121" s="141">
        <f>S121*H121</f>
        <v>0</v>
      </c>
      <c r="AR121" s="142" t="s">
        <v>313</v>
      </c>
      <c r="AT121" s="142" t="s">
        <v>130</v>
      </c>
      <c r="AU121" s="142" t="s">
        <v>91</v>
      </c>
      <c r="AY121" s="16" t="s">
        <v>129</v>
      </c>
      <c r="BE121" s="143">
        <f>IF(N121="základní",J121,0)</f>
        <v>0</v>
      </c>
      <c r="BF121" s="143">
        <f>IF(N121="snížená",J121,0)</f>
        <v>0</v>
      </c>
      <c r="BG121" s="143">
        <f>IF(N121="zákl. přenesená",J121,0)</f>
        <v>0</v>
      </c>
      <c r="BH121" s="143">
        <f>IF(N121="sníž. přenesená",J121,0)</f>
        <v>0</v>
      </c>
      <c r="BI121" s="143">
        <f>IF(N121="nulová",J121,0)</f>
        <v>0</v>
      </c>
      <c r="BJ121" s="16" t="s">
        <v>89</v>
      </c>
      <c r="BK121" s="143">
        <f>ROUND(I121*H121,2)</f>
        <v>0</v>
      </c>
      <c r="BL121" s="16" t="s">
        <v>313</v>
      </c>
      <c r="BM121" s="142" t="s">
        <v>1904</v>
      </c>
    </row>
    <row r="122" spans="2:65" s="1" customFormat="1" ht="11.25">
      <c r="B122" s="31"/>
      <c r="D122" s="144" t="s">
        <v>136</v>
      </c>
      <c r="F122" s="145" t="s">
        <v>1903</v>
      </c>
      <c r="I122" s="146"/>
      <c r="L122" s="31"/>
      <c r="M122" s="166"/>
      <c r="N122" s="167"/>
      <c r="O122" s="167"/>
      <c r="P122" s="167"/>
      <c r="Q122" s="167"/>
      <c r="R122" s="167"/>
      <c r="S122" s="167"/>
      <c r="T122" s="168"/>
      <c r="AT122" s="16" t="s">
        <v>136</v>
      </c>
      <c r="AU122" s="16" t="s">
        <v>91</v>
      </c>
    </row>
    <row r="123" spans="2:65" s="1" customFormat="1" ht="6.95" customHeight="1">
      <c r="B123" s="43"/>
      <c r="C123" s="44"/>
      <c r="D123" s="44"/>
      <c r="E123" s="44"/>
      <c r="F123" s="44"/>
      <c r="G123" s="44"/>
      <c r="H123" s="44"/>
      <c r="I123" s="44"/>
      <c r="J123" s="44"/>
      <c r="K123" s="44"/>
      <c r="L123" s="31"/>
    </row>
  </sheetData>
  <sheetProtection algorithmName="SHA-512" hashValue="0PIlYCPN8GWEi0jQQQngaE66iOAvD7hsB3MXGh7kZm0nnfC/6QLAjT14ynKk99MKomV0jxFYiScb6ulvnpOBwA==" saltValue="tcTlYeQMcCaBh/QEJ5/IeS+C0LbF750PUvCEYU6jRroFX2wxl9F7zRfp1sv1u5vxPV5o8N8ef2fLjO9Q2Ml0jg==" spinCount="100000" sheet="1" objects="1" scenarios="1" formatColumns="0" formatRows="0" autoFilter="0"/>
  <autoFilter ref="C117:K122" xr:uid="{00000000-0009-0000-0000-000003000000}"/>
  <mergeCells count="9">
    <mergeCell ref="E87:H87"/>
    <mergeCell ref="E108:H108"/>
    <mergeCell ref="E110:H110"/>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8</vt:i4>
      </vt:variant>
    </vt:vector>
  </HeadingPairs>
  <TitlesOfParts>
    <vt:vector size="12" baseType="lpstr">
      <vt:lpstr>Rekapitulace stavby</vt:lpstr>
      <vt:lpstr>22019A-VRN - 22019A-VRN -...</vt:lpstr>
      <vt:lpstr>22019A-01 - 22019A-01 - D...</vt:lpstr>
      <vt:lpstr>22019A-01-D.1.4 - 22019A-...</vt:lpstr>
      <vt:lpstr>'22019A-01 - 22019A-01 - D...'!Názvy_tisku</vt:lpstr>
      <vt:lpstr>'22019A-01-D.1.4 - 22019A-...'!Názvy_tisku</vt:lpstr>
      <vt:lpstr>'22019A-VRN - 22019A-VRN -...'!Názvy_tisku</vt:lpstr>
      <vt:lpstr>'Rekapitulace stavby'!Názvy_tisku</vt:lpstr>
      <vt:lpstr>'22019A-01 - 22019A-01 - D...'!Oblast_tisku</vt:lpstr>
      <vt:lpstr>'22019A-01-D.1.4 - 22019A-...'!Oblast_tisku</vt:lpstr>
      <vt:lpstr>'22019A-VRN - 22019A-VRN -...'!Oblast_tisku</vt:lpstr>
      <vt:lpstr>'Rekapitulace stavby'!Oblast_tisku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PC30-RUDA\PC30</dc:creator>
  <cp:lastModifiedBy>Jarmila Lásková Soldátová</cp:lastModifiedBy>
  <dcterms:created xsi:type="dcterms:W3CDTF">2026-07-10T04:53:59Z</dcterms:created>
  <dcterms:modified xsi:type="dcterms:W3CDTF">2026-07-10T05:34:10Z</dcterms:modified>
</cp:coreProperties>
</file>