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lesjambor-my.sharepoint.com/personal/jambor_aj-projekt_cz/Documents/Projekty 2024/Chodníky/Poděbrady_ul. Nádražní/ROZPOČET/Školka/"/>
    </mc:Choice>
  </mc:AlternateContent>
  <xr:revisionPtr revIDLastSave="5" documentId="11_5DD8152B54E42B09958E2044B2EFD2EA4E1360AC" xr6:coauthVersionLast="47" xr6:coauthVersionMax="47" xr10:uidLastSave="{0089AF2E-3D62-41D0-A4FE-A0A6EF68AB59}"/>
  <bookViews>
    <workbookView xWindow="-120" yWindow="-120" windowWidth="29040" windowHeight="15720" xr2:uid="{00000000-000D-0000-FFFF-FFFF00000000}"/>
  </bookViews>
  <sheets>
    <sheet name="Rekapitulace" sheetId="4" r:id="rId1"/>
    <sheet name="SO01" sheetId="2" r:id="rId2"/>
    <sheet name="SO02" sheetId="3" r:id="rId3"/>
  </sheets>
  <calcPr calcId="191029"/>
</workbook>
</file>

<file path=xl/calcChain.xml><?xml version="1.0" encoding="utf-8"?>
<calcChain xmlns="http://schemas.openxmlformats.org/spreadsheetml/2006/main">
  <c r="I36" i="3" l="1"/>
  <c r="I41" i="3"/>
  <c r="O41" i="3" s="1"/>
  <c r="I37" i="3"/>
  <c r="O37" i="3" s="1"/>
  <c r="I31" i="3"/>
  <c r="I32" i="3"/>
  <c r="O32" i="3" s="1"/>
  <c r="O27" i="3"/>
  <c r="I27" i="3"/>
  <c r="I23" i="3"/>
  <c r="I22" i="3" s="1"/>
  <c r="I17" i="3"/>
  <c r="I18" i="3"/>
  <c r="O18" i="3" s="1"/>
  <c r="I8" i="3"/>
  <c r="O13" i="3"/>
  <c r="I13" i="3"/>
  <c r="I9" i="3"/>
  <c r="O9" i="3" s="1"/>
  <c r="I112" i="2"/>
  <c r="I133" i="2"/>
  <c r="O133" i="2" s="1"/>
  <c r="O129" i="2"/>
  <c r="I129" i="2"/>
  <c r="I125" i="2"/>
  <c r="O125" i="2" s="1"/>
  <c r="O121" i="2"/>
  <c r="I121" i="2"/>
  <c r="I117" i="2"/>
  <c r="O117" i="2" s="1"/>
  <c r="I113" i="2"/>
  <c r="O113" i="2" s="1"/>
  <c r="I107" i="2"/>
  <c r="I108" i="2"/>
  <c r="O108" i="2" s="1"/>
  <c r="I103" i="2"/>
  <c r="O103" i="2" s="1"/>
  <c r="O99" i="2"/>
  <c r="I99" i="2"/>
  <c r="I95" i="2"/>
  <c r="O95" i="2" s="1"/>
  <c r="I91" i="2"/>
  <c r="O91" i="2" s="1"/>
  <c r="I87" i="2"/>
  <c r="O87" i="2" s="1"/>
  <c r="O83" i="2"/>
  <c r="I83" i="2"/>
  <c r="I79" i="2"/>
  <c r="O79" i="2" s="1"/>
  <c r="O75" i="2"/>
  <c r="I75" i="2"/>
  <c r="I71" i="2"/>
  <c r="O71" i="2" s="1"/>
  <c r="I67" i="2"/>
  <c r="O67" i="2" s="1"/>
  <c r="I62" i="2"/>
  <c r="O62" i="2" s="1"/>
  <c r="O58" i="2"/>
  <c r="I58" i="2"/>
  <c r="I54" i="2"/>
  <c r="O54" i="2" s="1"/>
  <c r="I50" i="2"/>
  <c r="O50" i="2" s="1"/>
  <c r="I46" i="2"/>
  <c r="O46" i="2" s="1"/>
  <c r="I42" i="2"/>
  <c r="O42" i="2" s="1"/>
  <c r="I38" i="2"/>
  <c r="I37" i="2" s="1"/>
  <c r="I33" i="2"/>
  <c r="O33" i="2" s="1"/>
  <c r="O29" i="2"/>
  <c r="I29" i="2"/>
  <c r="I25" i="2"/>
  <c r="O25" i="2" s="1"/>
  <c r="I21" i="2"/>
  <c r="O21" i="2" s="1"/>
  <c r="I17" i="2"/>
  <c r="O17" i="2" s="1"/>
  <c r="O13" i="2"/>
  <c r="I13" i="2"/>
  <c r="I9" i="2"/>
  <c r="O9" i="2" s="1"/>
  <c r="I3" i="3" l="1"/>
  <c r="C11" i="4" s="1"/>
  <c r="D10" i="4"/>
  <c r="D11" i="4"/>
  <c r="I8" i="2"/>
  <c r="I3" i="2" s="1"/>
  <c r="C10" i="4" s="1"/>
  <c r="I66" i="2"/>
  <c r="O38" i="2"/>
  <c r="O23" i="3"/>
  <c r="E11" i="4" l="1"/>
  <c r="E10" i="4"/>
  <c r="C7" i="4" s="1"/>
  <c r="C6" i="4"/>
</calcChain>
</file>

<file path=xl/sharedStrings.xml><?xml version="1.0" encoding="utf-8"?>
<sst xmlns="http://schemas.openxmlformats.org/spreadsheetml/2006/main" count="552" uniqueCount="199">
  <si>
    <t>EstiCon</t>
  </si>
  <si>
    <t>Firma:</t>
  </si>
  <si>
    <t>Rekapitulace ceny</t>
  </si>
  <si>
    <t>Stavba: 11 - OPRAVA CHODNÍKU, PARKOVIŠTĚ A OPLOCENÍ U MŠ V UL. ZA ŠKOLOU, MĚSTO PODĚBRADY-VELKÉ ZBOŽÍ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</si>
  <si>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</si>
  <si>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</si>
  <si>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</si>
  <si>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</si>
  <si>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</si>
  <si>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</si>
  <si>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</si>
  <si>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SO01</t>
  </si>
  <si>
    <t>PARKOVIŠTĚ, CHODNÍK A VJEZDY</t>
  </si>
  <si>
    <t>SO02</t>
  </si>
  <si>
    <t>OPLOCENÍ</t>
  </si>
  <si>
    <t>Soupis prací objektu</t>
  </si>
  <si>
    <t>S</t>
  </si>
  <si>
    <t>Stavba:</t>
  </si>
  <si>
    <t>11</t>
  </si>
  <si>
    <t>OPRAVA CHODNÍKU, PARKOVIŠTĚ A OPLOCENÍ U MŠ V UL. ZA ŠKOLOU, MĚSTO PODĚBRADY-VELKÉ ZBOŽÍ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</si>
  <si>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</si>
  <si>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</si>
  <si>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</si>
  <si>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</si>
  <si>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</si>
  <si>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</si>
  <si>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</si>
  <si>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</si>
  <si>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</si>
  <si>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</si>
  <si>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</si>
  <si>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</si>
  <si>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</si>
  <si>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</si>
  <si>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</si>
  <si>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</si>
  <si>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</si>
  <si>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00002</t>
  </si>
  <si>
    <t/>
  </si>
  <si>
    <t>GEODETICKÉ VYTÝČENÍ STAVBY PŘED REALIZACÍ</t>
  </si>
  <si>
    <t>KPL</t>
  </si>
  <si>
    <t>PP</t>
  </si>
  <si>
    <t>VV</t>
  </si>
  <si>
    <t>1 = 1,000 [A]</t>
  </si>
  <si>
    <t>TS</t>
  </si>
  <si>
    <t>00003</t>
  </si>
  <si>
    <t>GEODETICKÉ ZAMĚŘENÍ STAVBY - SKUTEČNÉ PROVEDENÍ</t>
  </si>
  <si>
    <t>00004</t>
  </si>
  <si>
    <t>GEODETICKÉ ZAMĚŘENÍ - VYHOTOVENÍ GEOMETRICKÉHO PLÁNU PRO ODDĚLENÍ POZEMKU</t>
  </si>
  <si>
    <t>015113</t>
  </si>
  <si>
    <t>POPLATKY ZA LIKVIDACI ODPADU NEKONTAMINOVANÝCH - 17 05 04  VYTEŽENÉ ZEMINY A HORNINY -  III. TRÍDA TEŽITELNOSTI</t>
  </si>
  <si>
    <t>T</t>
  </si>
  <si>
    <t>OTSKP ~ 2025</t>
  </si>
  <si>
    <t>101.716*1,7 = 172,917 [A]_x000D_
Celkové množství = 172,917</t>
  </si>
  <si>
    <t>1. Položka obsahuje:_x000D_
 – veškeré poplatky provozovateli skládky, recyklacní linky nebo jiného zarízení na zpracování nebo likvidaci odpadu související s prevzetím, uložením, zpracováním nebo likvidací odpadu_x000D_
2. Položka neobsahuje:_x000D_
 – náklady spojené s dopravou odpadu z místa stavby na místo prevzetí provozovatelem skládky, recyklacní linky nebo jiného zarízení na zpracování nebo likvidaci odpadu_x000D_
3. Zpusob merení:_x000D_
Tunou se rozumí hmotnost odpadu vytrídeného v souladu se zákonem c. 541/2020 Sb., o nakládání s odpady, v platném znení.</t>
  </si>
  <si>
    <t>015130</t>
  </si>
  <si>
    <t>POPLATKY ZA LIKVIDACI ODPADU NEKONTAMINOVANÝCH - 17 03 02  VYBOURANÝ ASFALTOVÝ BETON BEZ DEHTU</t>
  </si>
  <si>
    <t>0.820*2,2 = 1,804 [A]_x000D_
Celkové množství = 1,804</t>
  </si>
  <si>
    <t>02720</t>
  </si>
  <si>
    <t>POMOC PRÁCE ZRÍZ NEBO ZAJIŠT REGULACI A OCHRANU DOPRAVY</t>
  </si>
  <si>
    <t>DIO 1 = 1,000 [A]</t>
  </si>
  <si>
    <t>zahrnuje veškeré náklady spojené s objednatelem požadovanými zarízeními</t>
  </si>
  <si>
    <t>03100</t>
  </si>
  <si>
    <t>ZARÍZENÍ STAVENIŠTE - ZRÍZENÍ, PROVOZ, DEMONTÁŽ</t>
  </si>
  <si>
    <t>1 = 1,000 [A]_x000D_
Celkové množství = 1,000</t>
  </si>
  <si>
    <t>zahrnuje objednatelem povolené náklady na porízení (event. pronájem), provozování, udržování a likvidaci zhotovitelova zarízení</t>
  </si>
  <si>
    <t>1</t>
  </si>
  <si>
    <t>Zemní práce</t>
  </si>
  <si>
    <t>112024</t>
  </si>
  <si>
    <t>KÁCENÍ STROMŮ D KMENE DO 0,9M S ODSTRANĚNÍM PAŘEZŮ, ODVOZ DO 5KM</t>
  </si>
  <si>
    <t>KUS</t>
  </si>
  <si>
    <t>5 = 5,000 [A]_x000D_
Celkové množství = 5,000</t>
  </si>
  <si>
    <t>Položka  zahrnuje:
- poražení stromu a osekání větví
- spálení větví na hromadách nebo štěpkování
- dopravu a uložení kmenů, případné další práce s nimi dle pokynů zadávací dokumentace
- vytrhání nebo vykopání pařezů
- veškeré zemní práce spojené s odstraněním pařezů
- dopravu a uložení pařezů, případně další práce s nimi dle pokynů zadávací dokumentace
- zásyp jam po pařezech
Položka nezahrnuje:
- x
Způsob měření:
- kácení stromů se měří v [ks] poražených stromů (průměr stromů se měří ve výšce 1,3m nad terénem)</t>
  </si>
  <si>
    <t>113174</t>
  </si>
  <si>
    <t>ODSTRAN KRYTU ZPEVNĚNÝCH PLOCH Z DLAŽEB KOSTEK, ODVOZ DO 5KM</t>
  </si>
  <si>
    <t>M3</t>
  </si>
  <si>
    <t>Odstranění chodníku 101,7*0,06 = 6,102 [A]_x000D_
Celkové množství = 6,102</t>
  </si>
  <si>
    <t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 jednotkové ceny bourání – tento fakt musí být uveden v doplňujícím textu k položce).</t>
  </si>
  <si>
    <t>113438</t>
  </si>
  <si>
    <t>ODSTRAN KRYTU ZPEVNĚNÝCH PLOCH S ASFALT POJIVEM VČET PODKLADU, ODVOZ DO 20KM</t>
  </si>
  <si>
    <t>Komunikace 41*0,2*0,1 = 0,820 [A]_x000D_
Celkové množství = 0,820</t>
  </si>
  <si>
    <t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</t>
  </si>
  <si>
    <t>123738</t>
  </si>
  <si>
    <t>ODKOP PRO SPOD STAVBU SILNIC A ŽELEZNIC TR. I, ODVOZ DO 20KM</t>
  </si>
  <si>
    <t>Chodník (97,6+3,6+12,3+1,6+6,2+2)*0,25 = 30,825 [A]_x000D_
Parkoviště+vjezdy (98,5+14,4)*0,42 = 47,418 [B]_x000D_
Sanace podloží (A+B)*0,3 = 23,473 [C]_x000D_
Celkové množství = 101,716</t>
  </si>
  <si>
    <t>položka zahrnuje:_x000D_
- vodorovná a svislá doprava, premístení, preložení, manipulace s výkopkem_x000D_
- kompletní provedení vykopávky nezapažené i zapažené_x000D_
- ošetrení výkopište po celou dobu práce v nem vc. klimatických opatrení_x000D_
- ztížení vykopávek v blízkosti podzemního vedení, konstrukcí a objektu vc. jejich docasného zajištení_x000D_
- ztížení pod vodou, v okolí výbušnin, ve stísnených prostorech a pod._x000D_
- príplatek za lepivost_x000D_
- težení po vrstvách, pásech a po jiných nutných cástech (figurách)_x000D_
- cerpání vody vc. cerpacích jímek, potrubí a pohotovostní cerpací soupravy (viz ustanovení k pol. 1151,2)_x000D_
- potrebné snížení hladiny podzemní vody_x000D_
- težení a rozpojování jednotlivých balvanu_x000D_
- vytahování a nošení výkopku_x000D_
- svahování a presvah. svahu do konecného tvaru, výmena hornin v podloží a v pláni znehodnocené klimatickými vlivy_x000D_
- rucní vykopávky, odstranení korenu a napadávek_x000D_
- pažení, vzeprení a rozeprení vc. prepažování (vyjma štetových sten)_x000D_
- úpravu, ochranu a ocištení dna, základové spáry, sten a svahu_x000D_
- zhutnení podloží, prípadne i svahu vc. svahování_x000D_
- zrízení stupnu v podloží a lavic na svazích, není-li pro tyto práce zrízena samostatná položka_x000D_
- udržování výkopište a jeho ochrana proti vode_x000D_
- odvedení nebo obvedení vody v okolí výkopište a ve výkopišti_x000D_
- trídení výkopku_x000D_
- veškeré pomocné konstrukce umožnující provedení vykopávky (príjezdy, sjezdy, nájezdy, lešení, podper. konstr., premostení, zpevnené plochy, zakrytí a pod.)_x000D_
- nezahrnuje uložení zeminy (na skládku, do násypu) ani poplatky za skládku, vykazují se v položce c.0141**</t>
  </si>
  <si>
    <t>18110</t>
  </si>
  <si>
    <t>ÚPRAVA PLÁNE SE ZHUTNENÍM V HORNINE TR. I</t>
  </si>
  <si>
    <t>M2</t>
  </si>
  <si>
    <t>Chodníky 97,6+3,6+12,3+1,6+6,2+2 = 123,300 [A]_x000D_
Parkoviště 98,5 = 98,500 [B]_x000D_
Vjezdy 14,4 = 14,400 [C]_x000D_
Celkové množství = 236,200</t>
  </si>
  <si>
    <t>položka zahrnuje úpravu pláne vcetne vyrovnání výškových rozdílu. Míru zhutnení urcuje projekt.</t>
  </si>
  <si>
    <t>18233</t>
  </si>
  <si>
    <t>ROZPROSTŘENÍ ORNICE V ROVINĚ V TL DO 0,20M</t>
  </si>
  <si>
    <t>20 = 20,000 [A]_x000D_
Celkové množství = 20,000</t>
  </si>
  <si>
    <t>Položka zahrnuje:
- nutné přemístění ornice z dočasných skládek vzdálených do 50m
- rozprostření ornice v předepsané tloušťce v rovině a ve svahu do 1:5
Položka nezahrnuje:
- x</t>
  </si>
  <si>
    <t>18241</t>
  </si>
  <si>
    <t>ZALOŽENÍ TRÁVNÍKU RUCNÍM VÝSEVEM</t>
  </si>
  <si>
    <t>Zahrnuje dodání predepsané travní smesi, její výsev na ornici, zalévání, první pokosení, to vše bez ohledu na sklon terénu</t>
  </si>
  <si>
    <t>5</t>
  </si>
  <si>
    <t>Komunikace</t>
  </si>
  <si>
    <t>56213</t>
  </si>
  <si>
    <t>VOZOVKOVÉ VRSTVY Z MATERIÁLU STABIL CEMENTEM TL DO 150MM</t>
  </si>
  <si>
    <t>Oprava silnice podél obrub (41)*0,2 = 8,200 [A]_x000D_
Parkoviště+vjezdy 98,5+14,4 = 112,900 [B]_x000D_
Celkové množství = 121,100</t>
  </si>
  <si>
    <t>- dodání smesi v požadované kvalite
- ocištení podkladu
- uložení smesi dle predepsaného technologického predpisu a zhutnení vrstvy v predepsané tlouštce
- zrízení vrstvy bez rozlišení šírky, pokládání vrstvy po etapách, vcetne pracovních spar a spoju
- úpravu napojení, ukoncení
- úpravu dilatacních spar vcetne predepsané výztuže
- nezahrnuje postriky, nátery
- nezahrnuje úpravu povrchu krytu</t>
  </si>
  <si>
    <t>56333</t>
  </si>
  <si>
    <t>VOZOVKOVÉ VRSTVY ZE ŠTERKODRTI TL. DO 150MM + SANACE PODLOŽÍ</t>
  </si>
  <si>
    <t>Chodník 97,6+3,6+12,3+1,6+6,2+2 = 123,300 [A]_x000D_
Sanace podloží A = 123,300 [B]_x000D_
Celkové množství = 246,600</t>
  </si>
  <si>
    <t>- dodání kameniva predepsané kvality a zrnitosti_x000D_
- rozprostrení a zhutnení vrstvy v predepsané tlouštce_x000D_
- zrízení vrstvy bez rozlišení šírky, pokládání vrstvy po etapách_x000D_
- nezahrnuje postriky, nátery</t>
  </si>
  <si>
    <t>56336</t>
  </si>
  <si>
    <t>VOZOVKOVÉ VRSTVY ZE ŠTERKODRTI TL. DO 300MM + SANACE PODLOŽÍ</t>
  </si>
  <si>
    <t>Vjezdy 14,4 = 14,400 [A]_x000D_
Parkoviště 98,5 = 98,500 [B]_x000D_
Sanace podloží A+B = 112,900 [C]_x000D_
Celkové množství = 225,800</t>
  </si>
  <si>
    <t>572221</t>
  </si>
  <si>
    <t>SPOJOVACÍ POSTRIK Z ASFALTU DO 1,0KG/M2</t>
  </si>
  <si>
    <t>Oprava silnice podél obrub 41*0,2 = 8,200 [A]_x000D_
Celkové množství = 8,200</t>
  </si>
  <si>
    <t>- dodání všech predepsaných materiálu pro postriky v predepsaném množství_x000D_
- provedení dle predepsaného technologického predpisu_x000D_
- zrízení vrstvy bez rozlišení šírky, pokládání vrstvy po etapách_x000D_
- úpravu napojení, ukoncení</t>
  </si>
  <si>
    <t>574A33</t>
  </si>
  <si>
    <t>ASFALTOVÝ BETON PRO OBRUSNÉ VRSTVY ACO 11 TL. 40MM</t>
  </si>
  <si>
    <t>Oprava silnice podél obrub 41*0,2 = 8,200 [B]_x000D_
Celkové množství = 8,200</t>
  </si>
  <si>
    <t>- dodání smesi v požadované kvalite_x000D_
- ocištení podkladu_x000D_
- uložení smesi dle predepsaného technologického predpisu, zhutnení vrstvy v predepsané tlouštce_x000D_
- zrízení vrstvy bez rozlišení šírky, pokládání vrstvy po etapách, vcetne pracovních spar a spoju_x000D_
- úpravu napojení, ukoncení podél obrubníku, dilatacních zarízení, odvodnovacích proužku, odvodnovacu, vpustí, šachet a pod._x000D_
- nezahrnuje postriky, nátery_x000D_
- nezahrnuje tesnení podél obrubníku, dilatacních zarízení, odvodnovacích proužku, odvodnovacu, vpustí, šachet a pod.</t>
  </si>
  <si>
    <t>574E56</t>
  </si>
  <si>
    <t>ASFALTOVÝ BETON PRO PODKLADNÍ VRSTVY ACP 16+, 16S TL. 60MM</t>
  </si>
  <si>
    <t>582611</t>
  </si>
  <si>
    <t>KRYTY Z BETON DLAŽDIC SE ZÁMKEM PŘÍRODNÍ TL 60MM DO LOŽE Z KAM</t>
  </si>
  <si>
    <t>Chodník - Dlažba 100x200 mm 97,6+3,6+12,3 = 113,500 [A]_x000D_
Celkové množství = 113,500</t>
  </si>
  <si>
    <t>- dodání dlažebního materiálu v požadované kvalite, dodání materiálu pro predepsané  lože v tlouštce predepsané dokumentací a pro predepsanou výpln spar_x000D_
- ocištení podkladu_x000D_
- uložení dlažby dle predepsaného technologického predpisu vcetne predepsané podkladní vrstvy a predepsané výplne spar_x000D_
- zrízení vrstvy bez rozlišení šírky, pokládání vrstvy po etapách _x000D_
- úpravu napojení, ukoncení podél obrubníku, dilatacních zarízení, odvodnovacích proužku, odvodnovacu, vpustí, šachet a pod., nestanoví-li zadávací dokumentace jinak_x000D_
- nezahrnuje postriky, nátery_x000D_
- nezahrnuje tesnení podél obrubníku, dilatacních zarízení, odvodnovacích proužku, odvodnovacu, vpustí, šachet a pod.</t>
  </si>
  <si>
    <t>582612</t>
  </si>
  <si>
    <t>KRYTY Z BETON DLAŽDIC SE ZÁMKEM PŘÍRODNÍ TL 80MM DO LOŽE Z KAM</t>
  </si>
  <si>
    <t>Parkoviště+vjezdy - Dlažba 100x200 mm 98,5+14,4 = 112,900 [A]_x000D_
Celkové množství = 112,900</t>
  </si>
  <si>
    <t>58261B</t>
  </si>
  <si>
    <t>KRYTY Z BETON DLAŽDIC SE ZÁMKEM ČERVENÁ RELIÉF TL 80MM DO LOŽE Z KAM</t>
  </si>
  <si>
    <t>Vjezdy - Dlažba 100x200 mm reliéfní 2 = 2,000 [A]_x000D_
Celkové množství = 2,000</t>
  </si>
  <si>
    <t>58262A</t>
  </si>
  <si>
    <t>KRYTY Z BETON DLAŽDIC SE ZÁMKEM ČERVENÁ RELIÉF TL 60MM DO LOŽE Z KAM</t>
  </si>
  <si>
    <t>Chodník - Dlažba 100x200 mm reliéfní 1,6+6,2 = 7,800 [A]_x000D_
Celkové množství = 7,800</t>
  </si>
  <si>
    <t>8</t>
  </si>
  <si>
    <t>Potrubí</t>
  </si>
  <si>
    <t>89921</t>
  </si>
  <si>
    <t>VÝŠKOVÁ ÚPRAVA POKLOPU</t>
  </si>
  <si>
    <t>Kanalizační poklopy 2 = 2,000 [A]_x000D_
Celkové množství = 2,000</t>
  </si>
  <si>
    <t>- položka výškové úpravy zahrnuje všechny nutné práce a materiály pro zvýšení nebo snížení zarízení (vcetne nutné úpravy stávajícího povrchu vozovky nebo chodníku).</t>
  </si>
  <si>
    <t>9</t>
  </si>
  <si>
    <t>Ostatní konstrukce a práce</t>
  </si>
  <si>
    <t>914181</t>
  </si>
  <si>
    <t>DOPR ZNAČ ZÁKL VEL HLINÍK TŘ RA3 - DOD A MONT</t>
  </si>
  <si>
    <t>IP12 1 = 1,000 [A]_x000D_
E13 1 = 1,000 [B]_x000D_
E8d 1 = 1,000 [C]_x000D_
Celkové množství = 3,000</t>
  </si>
  <si>
    <t>Položka zahrnuje:
- dodávku a montáž značek v požadovaném provedení
Položka nezahrnuje:
- x</t>
  </si>
  <si>
    <t>914921</t>
  </si>
  <si>
    <t>SLOUPKY A STOJKY DOPRAVNÍCH ZNAČEK Z OCEL TRUBEK DO PATKY - DODÁVKA A MONTÁŽ</t>
  </si>
  <si>
    <t>Položka zahrnuje:
- sloupky
- upevňovací zařízení
- osazení (betonová patka, zemní práce)
Položka nezahrnuje:
- x</t>
  </si>
  <si>
    <t>917211</t>
  </si>
  <si>
    <t>ZÁHONOVÉ OBRUBY Z BETONOVÝCH OBRUBNÍKU ŠÍR 50MM</t>
  </si>
  <si>
    <t>M</t>
  </si>
  <si>
    <t>50x200x1000 mm 20 = 20,000 [A]_x000D_
Celkové množství = 20,000</t>
  </si>
  <si>
    <t>Položka zahrnuje:_x000D_
dodání a pokládku betonových obrubníku o rozmerech predepsaných zadávací dokumentací_x000D_
betonové lože i bocní betonovou operku.</t>
  </si>
  <si>
    <t>917224</t>
  </si>
  <si>
    <t>SILNICNÍ A CHODNÍKOVÉ OBRUBY Z BETONOVÝCH OBRUBNÍKU ŠÍR 150MM</t>
  </si>
  <si>
    <t>150x150x1000 mm 40 = 40,000 [A]_x000D_
150x250x1000 mm 36 = 36,000 [B]_x000D_
150x150/250x250 L 1 = 1,000 [C]_x000D_
Celkové množství = 77,000</t>
  </si>
  <si>
    <t>919112</t>
  </si>
  <si>
    <t>REZÁNÍ ASFALTOVÉHO KRYTU VOZOVEK TL DO 100MM</t>
  </si>
  <si>
    <t>41 = 41,000 [A]_x000D_
Celkové množství = 41,000</t>
  </si>
  <si>
    <t>položka zahrnuje rezání vozovkové vrstvy v predepsané tlouštce, vcetne spotreby vody</t>
  </si>
  <si>
    <t>931323</t>
  </si>
  <si>
    <t>TESNENÍ DILATAC SPAR ASF ZÁLIVKOU MODIFIK PRUR DO 300MM2</t>
  </si>
  <si>
    <t>položka zahrnuje dodávku a osazení predepsaného materiálu, ocištení ploch spáry pred úpravou, ocištení okolí spáry po úprave_x000D_
nezahrnuje tesnící profil</t>
  </si>
  <si>
    <t>4.050*1,7 = 6,885 [A]_x000D_
Celkové množství = 6,885</t>
  </si>
  <si>
    <t>1. Položka obsahuje:
 – veškeré poplatky provozovateli skládky, recyklacní linky nebo jiného zarízení na zpracování nebo likvidaci odpadu související s prevzetím, uložením, zpracováním nebo likvidací odpadu
2. Položka neobsahuje:
 – náklady spojené s dopravou odpadu z místa stavby na místo prevzetí provozovatelem skládky, recyklacní linky nebo jiného zarízení na zpracování nebo likvidaci odpadu
3. Zpusob merení:
Tunou se rozumí hmotnost odpadu vytrídeného v souladu se zákonem c. 541/2020 Sb., o nakládání s odpady, v platném znení.</t>
  </si>
  <si>
    <t>015120</t>
  </si>
  <si>
    <t>POPLATKY ZA LIKVIDACI ODPADŮ NEKONTAMINOVANÝCH - 17 01 02  STAVEBNÍ A DEMOLIČNÍ SUŤ (CIHLY)</t>
  </si>
  <si>
    <t>23,2*1,6 = 37,120 [A]_x000D_
Celkové množství = 37,120</t>
  </si>
  <si>
    <t>1. Položka obsahuje:
 – veškeré poplatky provozovateli skládky, recyklační linky nebo jiného zařízení na zpracování nebo likvidaci odpadů související s převzetím, uložením, zpracováním nebo likvidací odpadu
2. Položka neobsahuje:
 – náklady spojené s dopravou odpadu z místa stavby na místo převzetí provozovatelem skládky, recyklační linky nebo jiného zařízení na zpracování nebo likvidaci odpadů
3. Způsob měření:
Tunou se rozumí hmotnost odpadu vytříděného v souladu se zákonem č. 541/2020 Sb., o nakládání s odpady, v platném znění.</t>
  </si>
  <si>
    <t>131934</t>
  </si>
  <si>
    <t>HLOUBENÍ JAM ZAPAŽ I NEPAŽ TŘ. III, ODVOZ DO 5KM</t>
  </si>
  <si>
    <t>3,645+0,405 = 4,050 [A]</t>
  </si>
  <si>
    <t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uložení zeminy (na skládku, do násypu) ani poplatky za skládku, vykazují se v položce č.0141**</t>
  </si>
  <si>
    <t>2</t>
  </si>
  <si>
    <t>Základy</t>
  </si>
  <si>
    <t>27152</t>
  </si>
  <si>
    <t>POLŠTÁŘE POD ZÁKLADY Z KAMENIVA DRCENÉHO</t>
  </si>
  <si>
    <t>0,45*0,45*0,1*20 = 0,405 [A]_x000D_
Celkové množství = 0,405</t>
  </si>
  <si>
    <t>Položka zahrnuje:
- dodávku a uložení předepsaného kameniva
- mimostaveništní a vnitrostaveništní dopravu 
- není-li v zadávací dokumentaci uvedeno jinak, jedná se o nakupovaný materiál
Položka nezahrnuje:
- x</t>
  </si>
  <si>
    <t>272313</t>
  </si>
  <si>
    <t>ZÁKLADY Z PROSTÉHO BETONU DO C16/20</t>
  </si>
  <si>
    <t>0,9*0,45*0,45*20 = 3,645 [A]_x000D_
Celkové množství = 3,645</t>
  </si>
  <si>
    <t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 nátěrů zabraňujících soudržnosti betonu a bednění,
- podpěrné  konstr. (skruže) a lešení všech druhů pro bednění,  vč. ochranných a bezpečnostních opatření a základů těchto konstrukcí a lešení,
- vytvoření kotevních čel, kapes, nálitků a sedel, zřízení  všech  požadovaných  otvorů, 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proudů,
Položka nezahrnuje:
- x</t>
  </si>
  <si>
    <t>3</t>
  </si>
  <si>
    <t>Svislé konstrukce</t>
  </si>
  <si>
    <t>34825</t>
  </si>
  <si>
    <t>PLOTOVÉ ZÍDKY Z DESEK STAVEBNÍCH</t>
  </si>
  <si>
    <t>Dílce 32,5*1,75*0,05 = 2,844 [A]_x000D_
Sloupky 0,15*0,15*2,5*20 = 1,125 [B]_x000D_
Celkové množství = 3,969</t>
  </si>
  <si>
    <t>Položka zahrnuje:
- veškerý materiál, výrobky a polotovary
- včetně mimostaveništní a vnitrostaveništní dopravy (rovněž přesuny)
- včetně naložení a složení, případně s uložením
Položka nezahrnuje:
- x</t>
  </si>
  <si>
    <t>936502</t>
  </si>
  <si>
    <t>DROBNÉ DOPLŇK KONSTR KOVOVÉ POZINK</t>
  </si>
  <si>
    <t>KG</t>
  </si>
  <si>
    <t>Nová vchodová branka 1100x1650 mm 25 = 25,000 [A]_x000D_
Vjezdová brána - pouze výplň z tahokovu 150 = 150,000 [B]_x000D_
Celkové množství = 175,000</t>
  </si>
  <si>
    <t>Položka zahrnuje:
- dílenská dokumentace, včetně technologického předpisu spojování
- dodání  materiálu  v požadované kvalitě a výroba konstrukce i dílenská (včetně  pomůcek,  přípravků a prostředků pro výrobu) bez ohledu na náročnost a její hmotnost, dílenská montáž
- dodání spojovacího materiálu
- zřízení  montážních  a  dilatačních  spojů,  spar, včetně potřebných úprav, vložek, opracování, očištění a ošetření
- podpěr. konstr. a lešení všech druhů pro montáž konstrukcí i doplňkových, včetně požadovaných otvorů, ochranných a bezpečnostních opatření a základů pro tyto konstrukce a lešení
- jakákoliv doprava a manipulace dílců  a  montážních  sestav,  včetně  dopravy konstrukce z výrobny na stavbu
- montáž konstrukce na staveništi, včetně montážních prostředků a pomůcek a zednických výpomocí
- výplň, těsnění a tmelení spar a spojů
- čištění konstrukce a odstranění všech vrubů (vrypy, otlačeniny a pod.)
- všechny druhy ocelového kotvení
- dílenskou přejímku a montážní prohlídku, včetně požadovaných dokladů
- zřízení kotevních otvorů nebo jam, nejsou-li částí jiné konstrukce, jejich úpravy, očištění a ošetření
- osazení kotvení nebo přímo částí konstrukce do podpůrné konstrukce nebo do zeminy
- výplň kotevních otvorů  (příp.  podlití  patních  desek)  maltou,  betonem  nebo  jinou speciální hmotou, vyplnění jam zeminou
- předepsanou protikorozní ochranu a nátěry konstrukcí
- osazení měřících zařízení a úpravy pro ně
- ochranná opatření před účinky bludných proudů
Položka nezahrnuje:
- x</t>
  </si>
  <si>
    <t>966144</t>
  </si>
  <si>
    <t>BOURÁNÍ KONSTRUKCÍ Z CIHEL A TVÁRNIC S ODVOZEM DO 5KM</t>
  </si>
  <si>
    <t>29*0,4*2 = 23,200 [A]</t>
  </si>
  <si>
    <t>Položka zahrnuje:
- rozbourání konstrukce bez ohledu na použitou technologii
- veškeré pomocné konstrukce (lešení a pod.)
- veškerou manipulaci s vybouranou sutí a hmotami včetně uložení na skládku
- veškeré další práce plynoucí z technologického předpisu a z platných předpisů
Položka nezahrnuje:
- poplatek za skládku, který se vykazuje v položce 0141** (s výjimkou malého množství bouraného materiálu, kde je možné poplatek zahrnout do jednotkové ceny bourání – tento fakt musí být uveden v doplňujícím textu k položce)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</si>
</sst>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0.00"/>
    <numFmt numFmtId="165" formatCode="#\ ###\ ###\ ###\ ##0.000"/>
  </numFmts>
  <fonts count="9" x14ac:knownFonts="1">
    <font>
      <sz val="11"/>
      <name val="Calibri"/>
      <family val="2"/>
      <scheme val="minor"/>
    </font>
    <font>
      <sz val="11"/>
      <color rgb="FFD9D9D9"/>
      <name val="Calibri"/>
      <scheme val="minor"/>
    </font>
    <font>
      <b/>
      <sz val="10"/>
      <color rgb="FF000000"/>
      <name val="Arial"/>
    </font>
    <font>
      <b/>
      <sz val="16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2" fillId="0" borderId="0">
      <alignment horizontal="right" vertical="center" wrapText="1"/>
    </xf>
    <xf numFmtId="0" fontId="3" fillId="0" borderId="0">
      <alignment horizontal="left" vertical="center" wrapText="1"/>
    </xf>
    <xf numFmtId="0" fontId="2" fillId="0" borderId="0">
      <alignment horizontal="right" vertical="center" wrapText="1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2" fillId="0" borderId="0">
      <alignment horizontal="left" vertical="center" wrapText="1"/>
    </xf>
    <xf numFmtId="0" fontId="8" fillId="0" borderId="0">
      <alignment horizontal="left" vertical="center" wrapText="1"/>
    </xf>
  </cellStyleXfs>
  <cellXfs count="52">
    <xf numFmtId="0" fontId="0" fillId="0" borderId="0" xfId="0"/>
    <xf numFmtId="0" fontId="1" fillId="2" borderId="0" xfId="0" applyFont="1" applyFill="1"/>
    <xf numFmtId="0" fontId="2" fillId="2" borderId="0" xfId="1" applyFill="1">
      <alignment horizontal="righ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2" fillId="2" borderId="0" xfId="3" applyFill="1">
      <alignment horizontal="right" vertical="center" wrapText="1"/>
    </xf>
    <xf numFmtId="164" fontId="2" fillId="2" borderId="0" xfId="3" applyNumberFormat="1" applyFill="1">
      <alignment horizontal="right" vertical="center" wrapText="1"/>
    </xf>
    <xf numFmtId="0" fontId="4" fillId="3" borderId="1" xfId="4" applyFill="1" applyBorder="1">
      <alignment horizontal="center" vertical="center" wrapText="1"/>
    </xf>
    <xf numFmtId="0" fontId="2" fillId="0" borderId="1" xfId="1" applyBorder="1">
      <alignment horizontal="right" vertical="center" wrapText="1"/>
    </xf>
    <xf numFmtId="164" fontId="2" fillId="0" borderId="1" xfId="1" applyNumberFormat="1" applyBorder="1">
      <alignment horizontal="righ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righ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5" fillId="2" borderId="5" xfId="5" applyFill="1" applyBorder="1">
      <alignment horizontal="left" vertical="center" wrapText="1"/>
    </xf>
    <xf numFmtId="0" fontId="5" fillId="2" borderId="0" xfId="5" applyFill="1">
      <alignment horizontal="left" vertical="center" wrapText="1"/>
    </xf>
    <xf numFmtId="0" fontId="0" fillId="2" borderId="7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4" fillId="3" borderId="9" xfId="4" applyFill="1" applyBorder="1">
      <alignment horizontal="center" vertical="center" wrapText="1"/>
    </xf>
    <xf numFmtId="0" fontId="4" fillId="3" borderId="10" xfId="4" applyFill="1" applyBorder="1">
      <alignment horizontal="center" vertical="center" wrapText="1"/>
    </xf>
    <xf numFmtId="0" fontId="4" fillId="3" borderId="11" xfId="4" applyFill="1" applyBorder="1">
      <alignment horizontal="center" vertical="center" wrapText="1"/>
    </xf>
    <xf numFmtId="0" fontId="4" fillId="3" borderId="12" xfId="4" applyFill="1" applyBorder="1">
      <alignment horizontal="center" vertical="center" wrapText="1"/>
    </xf>
    <xf numFmtId="0" fontId="6" fillId="2" borderId="7" xfId="0" applyFont="1" applyFill="1" applyBorder="1"/>
    <xf numFmtId="0" fontId="6" fillId="2" borderId="13" xfId="0" applyFont="1" applyFill="1" applyBorder="1"/>
    <xf numFmtId="0" fontId="6" fillId="2" borderId="7" xfId="0" applyFont="1" applyFill="1" applyBorder="1" applyAlignment="1">
      <alignment horizontal="right"/>
    </xf>
    <xf numFmtId="0" fontId="6" fillId="2" borderId="14" xfId="0" applyFont="1" applyFill="1" applyBorder="1"/>
    <xf numFmtId="164" fontId="6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/>
    <xf numFmtId="0" fontId="0" fillId="0" borderId="5" xfId="0" applyBorder="1"/>
    <xf numFmtId="0" fontId="0" fillId="0" borderId="0" xfId="0" applyAlignment="1">
      <alignment wrapText="1"/>
    </xf>
    <xf numFmtId="0" fontId="0" fillId="0" borderId="6" xfId="0" applyBorder="1"/>
    <xf numFmtId="0" fontId="7" fillId="0" borderId="7" xfId="0" applyFont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2" borderId="0" xfId="2" applyFill="1">
      <alignment horizontal="left" vertical="center" wrapText="1"/>
    </xf>
    <xf numFmtId="0" fontId="0" fillId="2" borderId="0" xfId="0" applyFill="1"/>
    <xf numFmtId="0" fontId="5" fillId="2" borderId="0" xfId="5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4" fillId="3" borderId="8" xfId="4" applyFill="1" applyBorder="1">
      <alignment horizontal="center" vertical="center" wrapText="1"/>
    </xf>
    <xf numFmtId="0" fontId="4" fillId="3" borderId="9" xfId="4" applyFill="1" applyBorder="1">
      <alignment horizontal="center" vertical="center" wrapText="1"/>
    </xf>
    <xf numFmtId="0" fontId="4" fillId="3" borderId="1" xfId="4" applyFill="1" applyBorder="1">
      <alignment horizontal="center" vertical="center" wrapText="1"/>
    </xf>
    <xf numFmtId="0" fontId="4" fillId="3" borderId="10" xfId="4" applyFill="1" applyBorder="1">
      <alignment horizontal="center" vertical="center" wrapText="1"/>
    </xf>
  </cellXfs>
  <cellStyles count="9">
    <cellStyle name="NadpisRekapitulaceSoupisPraciStyle" xfId="2" xr:uid="{00000000-0005-0000-0000-000002000000}"/>
    <cellStyle name="NadpisStrukturyStyle" xfId="6" xr:uid="{00000000-0005-0000-0000-000006000000}"/>
    <cellStyle name="NadpisySloupcuStyle" xfId="4" xr:uid="{00000000-0005-0000-0000-000004000000}"/>
    <cellStyle name="Normální" xfId="0" builtinId="0"/>
    <cellStyle name="NormalStyle" xfId="1" xr:uid="{00000000-0005-0000-0000-000001000000}"/>
    <cellStyle name="PolDoplnInfoStyle" xfId="8" xr:uid="{00000000-0005-0000-0000-000008000000}"/>
    <cellStyle name="RekapitulaceCenyStyle" xfId="3" xr:uid="{00000000-0005-0000-0000-000003000000}"/>
    <cellStyle name="StavbaRozpocetHeaderStyle" xfId="5" xr:uid="{00000000-0005-0000-0000-000005000000}"/>
    <cellStyle name="StavebniDilStyle" xfId="7" xr:uid="{00000000-0005-0000-0000-00000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tabSelected="1" workbookViewId="0">
      <selection activeCell="C18" sqref="C18"/>
    </sheetView>
  </sheetViews>
  <sheetFormatPr defaultRowHeight="15" x14ac:dyDescent="0.25"/>
  <cols>
    <col min="1" max="2" width="32.42578125" customWidth="1"/>
    <col min="3" max="5" width="19.42578125" customWidth="1"/>
  </cols>
  <sheetData>
    <row r="1" spans="1:5" x14ac:dyDescent="0.25">
      <c r="A1" s="1" t="s">
        <v>0</v>
      </c>
      <c r="B1" s="2" t="s">
        <v>1</v>
      </c>
      <c r="C1" s="3"/>
      <c r="D1" s="3"/>
      <c r="E1" s="3"/>
    </row>
    <row r="2" spans="1:5" x14ac:dyDescent="0.25">
      <c r="A2" s="1"/>
      <c r="B2" s="44" t="s">
        <v>2</v>
      </c>
      <c r="C2" s="3"/>
      <c r="D2" s="3"/>
      <c r="E2" s="3"/>
    </row>
    <row r="3" spans="1:5" x14ac:dyDescent="0.25">
      <c r="A3" s="3"/>
      <c r="B3" s="45"/>
      <c r="C3" s="3"/>
      <c r="D3" s="3"/>
      <c r="E3" s="3"/>
    </row>
    <row r="4" spans="1:5" ht="45.75" customHeight="1" x14ac:dyDescent="0.25">
      <c r="A4" s="3"/>
      <c r="B4" s="44" t="s">
        <v>3</v>
      </c>
      <c r="C4" s="45"/>
      <c r="D4" s="45"/>
      <c r="E4" s="45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5" t="s">
        <v>4</v>
      </c>
      <c r="C6" s="6">
        <f>SUM(C10:C11)</f>
        <v>0</v>
      </c>
      <c r="D6" s="3"/>
      <c r="E6" s="3"/>
    </row>
    <row r="7" spans="1:5" x14ac:dyDescent="0.25">
      <c r="A7" s="3"/>
      <c r="B7" s="5" t="s">
        <v>5</v>
      </c>
      <c r="C7" s="6">
        <f>SUM(E10:E11)</f>
        <v>0</v>
      </c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 spans="1:5" ht="25.5" x14ac:dyDescent="0.25">
      <c r="A10" s="8" t="s">
        <v>11</v>
      </c>
      <c r="B10" s="8" t="s">
        <v>12</v>
      </c>
      <c r="C10" s="9">
        <f>'SO01'!I3</f>
        <v>0</v>
      </c>
      <c r="D10" s="9">
        <f>SUMIFS('SO01'!O:O,'SO01'!A:A,"P")</f>
        <v>0</v>
      </c>
      <c r="E10" s="9">
        <f>C10+D10</f>
        <v>0</v>
      </c>
    </row>
    <row r="11" spans="1:5" x14ac:dyDescent="0.25">
      <c r="A11" s="8" t="s">
        <v>13</v>
      </c>
      <c r="B11" s="8" t="s">
        <v>14</v>
      </c>
      <c r="C11" s="9">
        <f>'SO02'!I3</f>
        <v>0</v>
      </c>
      <c r="D11" s="9">
        <f>SUMIFS('SO02'!O:O,'SO02'!A:A,"P")</f>
        <v>0</v>
      </c>
      <c r="E11" s="9">
        <f>C11+D11</f>
        <v>0</v>
      </c>
    </row>
  </sheetData>
  <mergeCells count="2">
    <mergeCell ref="B2:B3"/>
    <mergeCell ref="B4:E4"/>
  </mergeCells>
  <pageMargins left="0.7" right="0.7" top="0.78740157499999996" bottom="0.78740157499999996" header="0.3" footer="0.3"/>
  <pageSetup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6"/>
  <sheetViews>
    <sheetView topLeftCell="B1" workbookViewId="0">
      <selection activeCell="J68" sqref="J68"/>
    </sheetView>
  </sheetViews>
  <sheetFormatPr defaultRowHeight="15" x14ac:dyDescent="0.25"/>
  <cols>
    <col min="1" max="1" width="9.140625" hidden="1"/>
    <col min="2" max="2" width="16.140625" customWidth="1"/>
    <col min="3" max="3" width="9.7109375" customWidth="1"/>
    <col min="4" max="4" width="13" customWidth="1"/>
    <col min="5" max="5" width="64.85546875" customWidth="1"/>
    <col min="6" max="6" width="13" customWidth="1"/>
    <col min="7" max="9" width="16.140625" customWidth="1"/>
    <col min="10" max="10" width="14.85546875" bestFit="1" customWidth="1"/>
    <col min="15" max="16" width="9.140625" hidden="1"/>
  </cols>
  <sheetData>
    <row r="1" spans="1:16" x14ac:dyDescent="0.25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spans="1:16" ht="20.25" x14ac:dyDescent="0.25">
      <c r="A2" s="1"/>
      <c r="B2" s="14"/>
      <c r="C2" s="3"/>
      <c r="D2" s="3"/>
      <c r="E2" s="4" t="s">
        <v>15</v>
      </c>
      <c r="F2" s="3"/>
      <c r="G2" s="3"/>
      <c r="H2" s="3"/>
      <c r="I2" s="3"/>
      <c r="J2" s="15"/>
    </row>
    <row r="3" spans="1:16" ht="30" x14ac:dyDescent="0.25">
      <c r="A3" s="3" t="s">
        <v>16</v>
      </c>
      <c r="B3" s="16" t="s">
        <v>17</v>
      </c>
      <c r="C3" s="46" t="s">
        <v>18</v>
      </c>
      <c r="D3" s="47"/>
      <c r="E3" s="17" t="s">
        <v>19</v>
      </c>
      <c r="F3" s="3"/>
      <c r="G3" s="3"/>
      <c r="H3" s="18" t="s">
        <v>11</v>
      </c>
      <c r="I3" s="19">
        <f>SUMIFS(I8:I136,A8:A136,"SD")</f>
        <v>0</v>
      </c>
      <c r="J3" s="15"/>
      <c r="O3">
        <v>0</v>
      </c>
      <c r="P3">
        <v>2</v>
      </c>
    </row>
    <row r="4" spans="1:16" x14ac:dyDescent="0.25">
      <c r="A4" s="3" t="s">
        <v>20</v>
      </c>
      <c r="B4" s="16" t="s">
        <v>21</v>
      </c>
      <c r="C4" s="46" t="s">
        <v>11</v>
      </c>
      <c r="D4" s="47"/>
      <c r="E4" s="17" t="s">
        <v>12</v>
      </c>
      <c r="F4" s="3"/>
      <c r="G4" s="3"/>
      <c r="H4" s="3"/>
      <c r="I4" s="3"/>
      <c r="J4" s="15"/>
      <c r="O4">
        <v>0.15</v>
      </c>
      <c r="P4">
        <v>2</v>
      </c>
    </row>
    <row r="5" spans="1:16" x14ac:dyDescent="0.25">
      <c r="A5" s="48" t="s">
        <v>22</v>
      </c>
      <c r="B5" s="49" t="s">
        <v>23</v>
      </c>
      <c r="C5" s="50" t="s">
        <v>24</v>
      </c>
      <c r="D5" s="50" t="s">
        <v>25</v>
      </c>
      <c r="E5" s="50" t="s">
        <v>26</v>
      </c>
      <c r="F5" s="50" t="s">
        <v>27</v>
      </c>
      <c r="G5" s="50" t="s">
        <v>28</v>
      </c>
      <c r="H5" s="50" t="s">
        <v>29</v>
      </c>
      <c r="I5" s="50"/>
      <c r="J5" s="51" t="s">
        <v>30</v>
      </c>
      <c r="O5">
        <v>0.21</v>
      </c>
    </row>
    <row r="6" spans="1:16" x14ac:dyDescent="0.25">
      <c r="A6" s="48"/>
      <c r="B6" s="49"/>
      <c r="C6" s="50"/>
      <c r="D6" s="50"/>
      <c r="E6" s="50"/>
      <c r="F6" s="50"/>
      <c r="G6" s="50"/>
      <c r="H6" s="7" t="s">
        <v>31</v>
      </c>
      <c r="I6" s="7" t="s">
        <v>32</v>
      </c>
      <c r="J6" s="51"/>
    </row>
    <row r="7" spans="1:16" x14ac:dyDescent="0.25">
      <c r="A7" s="22">
        <v>0</v>
      </c>
      <c r="B7" s="20">
        <v>1</v>
      </c>
      <c r="C7" s="23">
        <v>2</v>
      </c>
      <c r="D7" s="7">
        <v>3</v>
      </c>
      <c r="E7" s="23">
        <v>4</v>
      </c>
      <c r="F7" s="7">
        <v>5</v>
      </c>
      <c r="G7" s="7">
        <v>6</v>
      </c>
      <c r="H7" s="7">
        <v>7</v>
      </c>
      <c r="I7" s="23">
        <v>8</v>
      </c>
      <c r="J7" s="21">
        <v>9</v>
      </c>
    </row>
    <row r="8" spans="1:16" x14ac:dyDescent="0.25">
      <c r="A8" s="24" t="s">
        <v>33</v>
      </c>
      <c r="B8" s="25"/>
      <c r="C8" s="26" t="s">
        <v>34</v>
      </c>
      <c r="D8" s="27"/>
      <c r="E8" s="24" t="s">
        <v>35</v>
      </c>
      <c r="F8" s="27"/>
      <c r="G8" s="27"/>
      <c r="H8" s="27"/>
      <c r="I8" s="28">
        <f>SUMIFS(I9:I36,A9:A36,"P")</f>
        <v>0</v>
      </c>
      <c r="J8" s="29"/>
    </row>
    <row r="9" spans="1:16" x14ac:dyDescent="0.25">
      <c r="A9" s="30" t="s">
        <v>36</v>
      </c>
      <c r="B9" s="30">
        <v>1</v>
      </c>
      <c r="C9" s="31" t="s">
        <v>37</v>
      </c>
      <c r="D9" s="30" t="s">
        <v>38</v>
      </c>
      <c r="E9" s="32" t="s">
        <v>39</v>
      </c>
      <c r="F9" s="33" t="s">
        <v>40</v>
      </c>
      <c r="G9" s="34">
        <v>1</v>
      </c>
      <c r="H9" s="35">
        <v>0</v>
      </c>
      <c r="I9" s="35">
        <f>ROUND(G9*H9,P4)</f>
        <v>0</v>
      </c>
      <c r="J9" s="33" t="s">
        <v>52</v>
      </c>
      <c r="O9" s="36">
        <f>I9*0.21</f>
        <v>0</v>
      </c>
      <c r="P9">
        <v>3</v>
      </c>
    </row>
    <row r="10" spans="1:16" x14ac:dyDescent="0.25">
      <c r="A10" s="30" t="s">
        <v>41</v>
      </c>
      <c r="B10" s="37"/>
      <c r="E10" s="38"/>
      <c r="J10" s="39"/>
    </row>
    <row r="11" spans="1:16" x14ac:dyDescent="0.25">
      <c r="A11" s="30" t="s">
        <v>42</v>
      </c>
      <c r="B11" s="37"/>
      <c r="E11" s="40" t="s">
        <v>43</v>
      </c>
      <c r="J11" s="39"/>
    </row>
    <row r="12" spans="1:16" x14ac:dyDescent="0.25">
      <c r="A12" s="30" t="s">
        <v>44</v>
      </c>
      <c r="B12" s="37"/>
      <c r="E12" s="38"/>
      <c r="J12" s="39"/>
    </row>
    <row r="13" spans="1:16" x14ac:dyDescent="0.25">
      <c r="A13" s="30" t="s">
        <v>36</v>
      </c>
      <c r="B13" s="30">
        <v>2</v>
      </c>
      <c r="C13" s="31" t="s">
        <v>45</v>
      </c>
      <c r="D13" s="30" t="s">
        <v>38</v>
      </c>
      <c r="E13" s="32" t="s">
        <v>46</v>
      </c>
      <c r="F13" s="33" t="s">
        <v>40</v>
      </c>
      <c r="G13" s="34">
        <v>1</v>
      </c>
      <c r="H13" s="35">
        <v>0</v>
      </c>
      <c r="I13" s="35">
        <f>ROUND(G13*H13,P4)</f>
        <v>0</v>
      </c>
      <c r="J13" s="33" t="s">
        <v>52</v>
      </c>
      <c r="O13" s="36">
        <f>I13*0.21</f>
        <v>0</v>
      </c>
      <c r="P13">
        <v>3</v>
      </c>
    </row>
    <row r="14" spans="1:16" x14ac:dyDescent="0.25">
      <c r="A14" s="30" t="s">
        <v>41</v>
      </c>
      <c r="B14" s="37"/>
      <c r="E14" s="38"/>
      <c r="J14" s="39"/>
    </row>
    <row r="15" spans="1:16" x14ac:dyDescent="0.25">
      <c r="A15" s="30" t="s">
        <v>42</v>
      </c>
      <c r="B15" s="37"/>
      <c r="E15" s="40" t="s">
        <v>43</v>
      </c>
      <c r="J15" s="39"/>
    </row>
    <row r="16" spans="1:16" x14ac:dyDescent="0.25">
      <c r="A16" s="30" t="s">
        <v>44</v>
      </c>
      <c r="B16" s="37"/>
      <c r="E16" s="38"/>
      <c r="J16" s="39"/>
    </row>
    <row r="17" spans="1:16" ht="30" x14ac:dyDescent="0.25">
      <c r="A17" s="30" t="s">
        <v>36</v>
      </c>
      <c r="B17" s="30">
        <v>3</v>
      </c>
      <c r="C17" s="31" t="s">
        <v>47</v>
      </c>
      <c r="D17" s="30" t="s">
        <v>38</v>
      </c>
      <c r="E17" s="32" t="s">
        <v>48</v>
      </c>
      <c r="F17" s="33" t="s">
        <v>40</v>
      </c>
      <c r="G17" s="34">
        <v>1</v>
      </c>
      <c r="H17" s="35">
        <v>0</v>
      </c>
      <c r="I17" s="35">
        <f>ROUND(G17*H17,P4)</f>
        <v>0</v>
      </c>
      <c r="J17" s="33" t="s">
        <v>52</v>
      </c>
      <c r="O17" s="36">
        <f>I17*0.21</f>
        <v>0</v>
      </c>
      <c r="P17">
        <v>3</v>
      </c>
    </row>
    <row r="18" spans="1:16" x14ac:dyDescent="0.25">
      <c r="A18" s="30" t="s">
        <v>41</v>
      </c>
      <c r="B18" s="37"/>
      <c r="E18" s="38"/>
      <c r="J18" s="39"/>
    </row>
    <row r="19" spans="1:16" x14ac:dyDescent="0.25">
      <c r="A19" s="30" t="s">
        <v>42</v>
      </c>
      <c r="B19" s="37"/>
      <c r="E19" s="40" t="s">
        <v>43</v>
      </c>
      <c r="J19" s="39"/>
    </row>
    <row r="20" spans="1:16" x14ac:dyDescent="0.25">
      <c r="A20" s="30" t="s">
        <v>44</v>
      </c>
      <c r="B20" s="37"/>
      <c r="E20" s="38"/>
      <c r="J20" s="39"/>
    </row>
    <row r="21" spans="1:16" ht="30" x14ac:dyDescent="0.25">
      <c r="A21" s="30" t="s">
        <v>36</v>
      </c>
      <c r="B21" s="30">
        <v>4</v>
      </c>
      <c r="C21" s="31" t="s">
        <v>49</v>
      </c>
      <c r="D21" s="30" t="s">
        <v>38</v>
      </c>
      <c r="E21" s="32" t="s">
        <v>50</v>
      </c>
      <c r="F21" s="33" t="s">
        <v>51</v>
      </c>
      <c r="G21" s="34">
        <v>172.917</v>
      </c>
      <c r="H21" s="35">
        <v>0</v>
      </c>
      <c r="I21" s="35">
        <f>ROUND(G21*H21,P4)</f>
        <v>0</v>
      </c>
      <c r="J21" s="33" t="s">
        <v>52</v>
      </c>
      <c r="O21" s="36">
        <f>I21*0.21</f>
        <v>0</v>
      </c>
      <c r="P21">
        <v>3</v>
      </c>
    </row>
    <row r="22" spans="1:16" x14ac:dyDescent="0.25">
      <c r="A22" s="30" t="s">
        <v>41</v>
      </c>
      <c r="B22" s="37"/>
      <c r="E22" s="38" t="s">
        <v>38</v>
      </c>
      <c r="J22" s="39"/>
    </row>
    <row r="23" spans="1:16" ht="30" x14ac:dyDescent="0.25">
      <c r="A23" s="30" t="s">
        <v>42</v>
      </c>
      <c r="B23" s="37"/>
      <c r="E23" s="40" t="s">
        <v>53</v>
      </c>
      <c r="J23" s="39"/>
    </row>
    <row r="24" spans="1:16" ht="165" x14ac:dyDescent="0.25">
      <c r="A24" s="30" t="s">
        <v>44</v>
      </c>
      <c r="B24" s="37"/>
      <c r="E24" s="32" t="s">
        <v>54</v>
      </c>
      <c r="J24" s="39"/>
    </row>
    <row r="25" spans="1:16" ht="30" x14ac:dyDescent="0.25">
      <c r="A25" s="30" t="s">
        <v>36</v>
      </c>
      <c r="B25" s="30">
        <v>5</v>
      </c>
      <c r="C25" s="31" t="s">
        <v>55</v>
      </c>
      <c r="D25" s="30" t="s">
        <v>38</v>
      </c>
      <c r="E25" s="32" t="s">
        <v>56</v>
      </c>
      <c r="F25" s="33" t="s">
        <v>51</v>
      </c>
      <c r="G25" s="34">
        <v>1.804</v>
      </c>
      <c r="H25" s="35">
        <v>0</v>
      </c>
      <c r="I25" s="35">
        <f>ROUND(G25*H25,P4)</f>
        <v>0</v>
      </c>
      <c r="J25" s="33" t="s">
        <v>52</v>
      </c>
      <c r="O25" s="36">
        <f>I25*0.21</f>
        <v>0</v>
      </c>
      <c r="P25">
        <v>3</v>
      </c>
    </row>
    <row r="26" spans="1:16" x14ac:dyDescent="0.25">
      <c r="A26" s="30" t="s">
        <v>41</v>
      </c>
      <c r="B26" s="37"/>
      <c r="E26" s="38" t="s">
        <v>38</v>
      </c>
      <c r="J26" s="39"/>
    </row>
    <row r="27" spans="1:16" ht="30" x14ac:dyDescent="0.25">
      <c r="A27" s="30" t="s">
        <v>42</v>
      </c>
      <c r="B27" s="37"/>
      <c r="E27" s="40" t="s">
        <v>57</v>
      </c>
      <c r="J27" s="39"/>
    </row>
    <row r="28" spans="1:16" ht="165" x14ac:dyDescent="0.25">
      <c r="A28" s="30" t="s">
        <v>44</v>
      </c>
      <c r="B28" s="37"/>
      <c r="E28" s="32" t="s">
        <v>54</v>
      </c>
      <c r="J28" s="39"/>
    </row>
    <row r="29" spans="1:16" x14ac:dyDescent="0.25">
      <c r="A29" s="30" t="s">
        <v>36</v>
      </c>
      <c r="B29" s="30">
        <v>6</v>
      </c>
      <c r="C29" s="31" t="s">
        <v>58</v>
      </c>
      <c r="D29" s="30" t="s">
        <v>38</v>
      </c>
      <c r="E29" s="32" t="s">
        <v>59</v>
      </c>
      <c r="F29" s="33" t="s">
        <v>40</v>
      </c>
      <c r="G29" s="34">
        <v>1</v>
      </c>
      <c r="H29" s="35">
        <v>0</v>
      </c>
      <c r="I29" s="35">
        <f>ROUND(G29*H29,P4)</f>
        <v>0</v>
      </c>
      <c r="J29" s="33" t="s">
        <v>52</v>
      </c>
      <c r="O29" s="36">
        <f>I29*0.21</f>
        <v>0</v>
      </c>
      <c r="P29">
        <v>3</v>
      </c>
    </row>
    <row r="30" spans="1:16" x14ac:dyDescent="0.25">
      <c r="A30" s="30" t="s">
        <v>41</v>
      </c>
      <c r="B30" s="37"/>
      <c r="E30" s="38" t="s">
        <v>38</v>
      </c>
      <c r="J30" s="39"/>
    </row>
    <row r="31" spans="1:16" x14ac:dyDescent="0.25">
      <c r="A31" s="30" t="s">
        <v>42</v>
      </c>
      <c r="B31" s="37"/>
      <c r="E31" s="40" t="s">
        <v>60</v>
      </c>
      <c r="J31" s="39"/>
    </row>
    <row r="32" spans="1:16" ht="30" x14ac:dyDescent="0.25">
      <c r="A32" s="30" t="s">
        <v>44</v>
      </c>
      <c r="B32" s="37"/>
      <c r="E32" s="32" t="s">
        <v>61</v>
      </c>
      <c r="J32" s="39"/>
    </row>
    <row r="33" spans="1:16" x14ac:dyDescent="0.25">
      <c r="A33" s="30" t="s">
        <v>36</v>
      </c>
      <c r="B33" s="30">
        <v>7</v>
      </c>
      <c r="C33" s="31" t="s">
        <v>62</v>
      </c>
      <c r="D33" s="30" t="s">
        <v>38</v>
      </c>
      <c r="E33" s="32" t="s">
        <v>63</v>
      </c>
      <c r="F33" s="33" t="s">
        <v>40</v>
      </c>
      <c r="G33" s="34">
        <v>1</v>
      </c>
      <c r="H33" s="35">
        <v>0</v>
      </c>
      <c r="I33" s="35">
        <f>ROUND(G33*H33,P4)</f>
        <v>0</v>
      </c>
      <c r="J33" s="33" t="s">
        <v>52</v>
      </c>
      <c r="O33" s="36">
        <f>I33*0.21</f>
        <v>0</v>
      </c>
      <c r="P33">
        <v>3</v>
      </c>
    </row>
    <row r="34" spans="1:16" x14ac:dyDescent="0.25">
      <c r="A34" s="30" t="s">
        <v>41</v>
      </c>
      <c r="B34" s="37"/>
      <c r="E34" s="38" t="s">
        <v>38</v>
      </c>
      <c r="J34" s="39"/>
    </row>
    <row r="35" spans="1:16" ht="30" x14ac:dyDescent="0.25">
      <c r="A35" s="30" t="s">
        <v>42</v>
      </c>
      <c r="B35" s="37"/>
      <c r="E35" s="40" t="s">
        <v>64</v>
      </c>
      <c r="J35" s="39"/>
    </row>
    <row r="36" spans="1:16" ht="30" x14ac:dyDescent="0.25">
      <c r="A36" s="30" t="s">
        <v>44</v>
      </c>
      <c r="B36" s="37"/>
      <c r="E36" s="32" t="s">
        <v>65</v>
      </c>
      <c r="J36" s="39"/>
    </row>
    <row r="37" spans="1:16" x14ac:dyDescent="0.25">
      <c r="A37" s="24" t="s">
        <v>33</v>
      </c>
      <c r="B37" s="25"/>
      <c r="C37" s="26" t="s">
        <v>66</v>
      </c>
      <c r="D37" s="27"/>
      <c r="E37" s="24" t="s">
        <v>67</v>
      </c>
      <c r="F37" s="27"/>
      <c r="G37" s="27"/>
      <c r="H37" s="27"/>
      <c r="I37" s="28">
        <f>SUMIFS(I38:I65,A38:A65,"P")</f>
        <v>0</v>
      </c>
      <c r="J37" s="29"/>
    </row>
    <row r="38" spans="1:16" ht="30" x14ac:dyDescent="0.25">
      <c r="A38" s="30" t="s">
        <v>36</v>
      </c>
      <c r="B38" s="30">
        <v>8</v>
      </c>
      <c r="C38" s="31" t="s">
        <v>68</v>
      </c>
      <c r="D38" s="30" t="s">
        <v>38</v>
      </c>
      <c r="E38" s="32" t="s">
        <v>69</v>
      </c>
      <c r="F38" s="33" t="s">
        <v>70</v>
      </c>
      <c r="G38" s="34">
        <v>5</v>
      </c>
      <c r="H38" s="35">
        <v>0</v>
      </c>
      <c r="I38" s="35">
        <f>ROUND(G38*H38,P4)</f>
        <v>0</v>
      </c>
      <c r="J38" s="33" t="s">
        <v>52</v>
      </c>
      <c r="O38" s="36">
        <f>I38*0.21</f>
        <v>0</v>
      </c>
      <c r="P38">
        <v>3</v>
      </c>
    </row>
    <row r="39" spans="1:16" x14ac:dyDescent="0.25">
      <c r="A39" s="30" t="s">
        <v>41</v>
      </c>
      <c r="B39" s="37"/>
      <c r="E39" s="38" t="s">
        <v>38</v>
      </c>
      <c r="J39" s="39"/>
    </row>
    <row r="40" spans="1:16" ht="30" x14ac:dyDescent="0.25">
      <c r="A40" s="30" t="s">
        <v>42</v>
      </c>
      <c r="B40" s="37"/>
      <c r="E40" s="40" t="s">
        <v>71</v>
      </c>
      <c r="J40" s="39"/>
    </row>
    <row r="41" spans="1:16" ht="225" x14ac:dyDescent="0.25">
      <c r="A41" s="30" t="s">
        <v>44</v>
      </c>
      <c r="B41" s="37"/>
      <c r="E41" s="32" t="s">
        <v>72</v>
      </c>
      <c r="J41" s="39"/>
    </row>
    <row r="42" spans="1:16" ht="30" x14ac:dyDescent="0.25">
      <c r="A42" s="30" t="s">
        <v>36</v>
      </c>
      <c r="B42" s="30">
        <v>9</v>
      </c>
      <c r="C42" s="31" t="s">
        <v>73</v>
      </c>
      <c r="D42" s="30" t="s">
        <v>38</v>
      </c>
      <c r="E42" s="32" t="s">
        <v>74</v>
      </c>
      <c r="F42" s="33" t="s">
        <v>75</v>
      </c>
      <c r="G42" s="34">
        <v>6.1020000000000003</v>
      </c>
      <c r="H42" s="35">
        <v>0</v>
      </c>
      <c r="I42" s="35">
        <f>ROUND(G42*H42,P4)</f>
        <v>0</v>
      </c>
      <c r="J42" s="33" t="s">
        <v>52</v>
      </c>
      <c r="O42" s="36">
        <f>I42*0.21</f>
        <v>0</v>
      </c>
      <c r="P42">
        <v>3</v>
      </c>
    </row>
    <row r="43" spans="1:16" x14ac:dyDescent="0.25">
      <c r="A43" s="30" t="s">
        <v>41</v>
      </c>
      <c r="B43" s="37"/>
      <c r="E43" s="38" t="s">
        <v>38</v>
      </c>
      <c r="J43" s="39"/>
    </row>
    <row r="44" spans="1:16" ht="30" x14ac:dyDescent="0.25">
      <c r="A44" s="30" t="s">
        <v>42</v>
      </c>
      <c r="B44" s="37"/>
      <c r="E44" s="40" t="s">
        <v>76</v>
      </c>
      <c r="J44" s="39"/>
    </row>
    <row r="45" spans="1:16" ht="135" x14ac:dyDescent="0.25">
      <c r="A45" s="30" t="s">
        <v>44</v>
      </c>
      <c r="B45" s="37"/>
      <c r="E45" s="32" t="s">
        <v>77</v>
      </c>
      <c r="J45" s="39"/>
    </row>
    <row r="46" spans="1:16" ht="30" x14ac:dyDescent="0.25">
      <c r="A46" s="30" t="s">
        <v>36</v>
      </c>
      <c r="B46" s="30">
        <v>10</v>
      </c>
      <c r="C46" s="31" t="s">
        <v>78</v>
      </c>
      <c r="D46" s="30" t="s">
        <v>38</v>
      </c>
      <c r="E46" s="32" t="s">
        <v>79</v>
      </c>
      <c r="F46" s="33" t="s">
        <v>75</v>
      </c>
      <c r="G46" s="34">
        <v>0.82</v>
      </c>
      <c r="H46" s="35">
        <v>0</v>
      </c>
      <c r="I46" s="35">
        <f>ROUND(G46*H46,P4)</f>
        <v>0</v>
      </c>
      <c r="J46" s="33" t="s">
        <v>52</v>
      </c>
      <c r="O46" s="36">
        <f>I46*0.21</f>
        <v>0</v>
      </c>
      <c r="P46">
        <v>3</v>
      </c>
    </row>
    <row r="47" spans="1:16" x14ac:dyDescent="0.25">
      <c r="A47" s="30" t="s">
        <v>41</v>
      </c>
      <c r="B47" s="37"/>
      <c r="E47" s="38" t="s">
        <v>38</v>
      </c>
      <c r="J47" s="39"/>
    </row>
    <row r="48" spans="1:16" ht="30" x14ac:dyDescent="0.25">
      <c r="A48" s="30" t="s">
        <v>42</v>
      </c>
      <c r="B48" s="37"/>
      <c r="E48" s="40" t="s">
        <v>80</v>
      </c>
      <c r="J48" s="39"/>
    </row>
    <row r="49" spans="1:16" ht="120" x14ac:dyDescent="0.25">
      <c r="A49" s="30" t="s">
        <v>44</v>
      </c>
      <c r="B49" s="37"/>
      <c r="E49" s="32" t="s">
        <v>81</v>
      </c>
      <c r="J49" s="39"/>
    </row>
    <row r="50" spans="1:16" x14ac:dyDescent="0.25">
      <c r="A50" s="30" t="s">
        <v>36</v>
      </c>
      <c r="B50" s="30">
        <v>11</v>
      </c>
      <c r="C50" s="31" t="s">
        <v>82</v>
      </c>
      <c r="D50" s="30" t="s">
        <v>38</v>
      </c>
      <c r="E50" s="32" t="s">
        <v>83</v>
      </c>
      <c r="F50" s="33" t="s">
        <v>75</v>
      </c>
      <c r="G50" s="34">
        <v>101.71599999999999</v>
      </c>
      <c r="H50" s="35">
        <v>0</v>
      </c>
      <c r="I50" s="35">
        <f>ROUND(G50*H50,P4)</f>
        <v>0</v>
      </c>
      <c r="J50" s="33" t="s">
        <v>52</v>
      </c>
      <c r="O50" s="36">
        <f>I50*0.21</f>
        <v>0</v>
      </c>
      <c r="P50">
        <v>3</v>
      </c>
    </row>
    <row r="51" spans="1:16" x14ac:dyDescent="0.25">
      <c r="A51" s="30" t="s">
        <v>41</v>
      </c>
      <c r="B51" s="37"/>
      <c r="E51" s="38" t="s">
        <v>38</v>
      </c>
      <c r="J51" s="39"/>
    </row>
    <row r="52" spans="1:16" ht="60" x14ac:dyDescent="0.25">
      <c r="A52" s="30" t="s">
        <v>42</v>
      </c>
      <c r="B52" s="37"/>
      <c r="E52" s="40" t="s">
        <v>84</v>
      </c>
      <c r="J52" s="39"/>
    </row>
    <row r="53" spans="1:16" ht="409.5" x14ac:dyDescent="0.25">
      <c r="A53" s="30" t="s">
        <v>44</v>
      </c>
      <c r="B53" s="37"/>
      <c r="E53" s="32" t="s">
        <v>85</v>
      </c>
      <c r="J53" s="39"/>
    </row>
    <row r="54" spans="1:16" x14ac:dyDescent="0.25">
      <c r="A54" s="30" t="s">
        <v>36</v>
      </c>
      <c r="B54" s="30">
        <v>12</v>
      </c>
      <c r="C54" s="31" t="s">
        <v>86</v>
      </c>
      <c r="D54" s="30" t="s">
        <v>38</v>
      </c>
      <c r="E54" s="32" t="s">
        <v>87</v>
      </c>
      <c r="F54" s="33" t="s">
        <v>88</v>
      </c>
      <c r="G54" s="34">
        <v>236.2</v>
      </c>
      <c r="H54" s="35">
        <v>0</v>
      </c>
      <c r="I54" s="35">
        <f>ROUND(G54*H54,P4)</f>
        <v>0</v>
      </c>
      <c r="J54" s="33" t="s">
        <v>52</v>
      </c>
      <c r="O54" s="36">
        <f>I54*0.21</f>
        <v>0</v>
      </c>
      <c r="P54">
        <v>3</v>
      </c>
    </row>
    <row r="55" spans="1:16" x14ac:dyDescent="0.25">
      <c r="A55" s="30" t="s">
        <v>41</v>
      </c>
      <c r="B55" s="37"/>
      <c r="E55" s="38" t="s">
        <v>38</v>
      </c>
      <c r="J55" s="39"/>
    </row>
    <row r="56" spans="1:16" ht="60" x14ac:dyDescent="0.25">
      <c r="A56" s="30" t="s">
        <v>42</v>
      </c>
      <c r="B56" s="37"/>
      <c r="E56" s="40" t="s">
        <v>89</v>
      </c>
      <c r="J56" s="39"/>
    </row>
    <row r="57" spans="1:16" ht="30" x14ac:dyDescent="0.25">
      <c r="A57" s="30" t="s">
        <v>44</v>
      </c>
      <c r="B57" s="37"/>
      <c r="E57" s="32" t="s">
        <v>90</v>
      </c>
      <c r="J57" s="39"/>
    </row>
    <row r="58" spans="1:16" x14ac:dyDescent="0.25">
      <c r="A58" s="30" t="s">
        <v>36</v>
      </c>
      <c r="B58" s="30">
        <v>13</v>
      </c>
      <c r="C58" s="31" t="s">
        <v>91</v>
      </c>
      <c r="D58" s="30" t="s">
        <v>38</v>
      </c>
      <c r="E58" s="32" t="s">
        <v>92</v>
      </c>
      <c r="F58" s="33" t="s">
        <v>88</v>
      </c>
      <c r="G58" s="34">
        <v>20</v>
      </c>
      <c r="H58" s="35">
        <v>0</v>
      </c>
      <c r="I58" s="35">
        <f>ROUND(G58*H58,P4)</f>
        <v>0</v>
      </c>
      <c r="J58" s="33" t="s">
        <v>52</v>
      </c>
      <c r="O58" s="36">
        <f>I58*0.21</f>
        <v>0</v>
      </c>
      <c r="P58">
        <v>3</v>
      </c>
    </row>
    <row r="59" spans="1:16" x14ac:dyDescent="0.25">
      <c r="A59" s="30" t="s">
        <v>41</v>
      </c>
      <c r="B59" s="37"/>
      <c r="E59" s="38" t="s">
        <v>38</v>
      </c>
      <c r="J59" s="39"/>
    </row>
    <row r="60" spans="1:16" ht="30" x14ac:dyDescent="0.25">
      <c r="A60" s="30" t="s">
        <v>42</v>
      </c>
      <c r="B60" s="37"/>
      <c r="E60" s="40" t="s">
        <v>93</v>
      </c>
      <c r="J60" s="39"/>
    </row>
    <row r="61" spans="1:16" ht="75" x14ac:dyDescent="0.25">
      <c r="A61" s="30" t="s">
        <v>44</v>
      </c>
      <c r="B61" s="37"/>
      <c r="E61" s="32" t="s">
        <v>94</v>
      </c>
      <c r="J61" s="39"/>
    </row>
    <row r="62" spans="1:16" x14ac:dyDescent="0.25">
      <c r="A62" s="30" t="s">
        <v>36</v>
      </c>
      <c r="B62" s="30">
        <v>14</v>
      </c>
      <c r="C62" s="31" t="s">
        <v>95</v>
      </c>
      <c r="D62" s="30" t="s">
        <v>38</v>
      </c>
      <c r="E62" s="32" t="s">
        <v>96</v>
      </c>
      <c r="F62" s="33" t="s">
        <v>88</v>
      </c>
      <c r="G62" s="34">
        <v>20</v>
      </c>
      <c r="H62" s="35">
        <v>0</v>
      </c>
      <c r="I62" s="35">
        <f>ROUND(G62*H62,P4)</f>
        <v>0</v>
      </c>
      <c r="J62" s="33" t="s">
        <v>52</v>
      </c>
      <c r="O62" s="36">
        <f>I62*0.21</f>
        <v>0</v>
      </c>
      <c r="P62">
        <v>3</v>
      </c>
    </row>
    <row r="63" spans="1:16" x14ac:dyDescent="0.25">
      <c r="A63" s="30" t="s">
        <v>41</v>
      </c>
      <c r="B63" s="37"/>
      <c r="E63" s="38" t="s">
        <v>38</v>
      </c>
      <c r="J63" s="39"/>
    </row>
    <row r="64" spans="1:16" ht="30" x14ac:dyDescent="0.25">
      <c r="A64" s="30" t="s">
        <v>42</v>
      </c>
      <c r="B64" s="37"/>
      <c r="E64" s="40" t="s">
        <v>93</v>
      </c>
      <c r="J64" s="39"/>
    </row>
    <row r="65" spans="1:16" ht="30" x14ac:dyDescent="0.25">
      <c r="A65" s="30" t="s">
        <v>44</v>
      </c>
      <c r="B65" s="37"/>
      <c r="E65" s="32" t="s">
        <v>97</v>
      </c>
      <c r="J65" s="39"/>
    </row>
    <row r="66" spans="1:16" x14ac:dyDescent="0.25">
      <c r="A66" s="24" t="s">
        <v>33</v>
      </c>
      <c r="B66" s="25"/>
      <c r="C66" s="26" t="s">
        <v>98</v>
      </c>
      <c r="D66" s="27"/>
      <c r="E66" s="24" t="s">
        <v>99</v>
      </c>
      <c r="F66" s="27"/>
      <c r="G66" s="27"/>
      <c r="H66" s="27"/>
      <c r="I66" s="28">
        <f>SUMIFS(I67:I106,A67:A106,"P")</f>
        <v>0</v>
      </c>
      <c r="J66" s="29"/>
    </row>
    <row r="67" spans="1:16" x14ac:dyDescent="0.25">
      <c r="A67" s="30" t="s">
        <v>36</v>
      </c>
      <c r="B67" s="30">
        <v>15</v>
      </c>
      <c r="C67" s="31" t="s">
        <v>100</v>
      </c>
      <c r="D67" s="30" t="s">
        <v>38</v>
      </c>
      <c r="E67" s="32" t="s">
        <v>101</v>
      </c>
      <c r="F67" s="33" t="s">
        <v>88</v>
      </c>
      <c r="G67" s="34">
        <v>121.1</v>
      </c>
      <c r="H67" s="35">
        <v>0</v>
      </c>
      <c r="I67" s="35">
        <f>ROUND(G67*H67,P4)</f>
        <v>0</v>
      </c>
      <c r="J67" s="33" t="s">
        <v>52</v>
      </c>
      <c r="O67" s="36">
        <f>I67*0.21</f>
        <v>0</v>
      </c>
      <c r="P67">
        <v>3</v>
      </c>
    </row>
    <row r="68" spans="1:16" x14ac:dyDescent="0.25">
      <c r="A68" s="30" t="s">
        <v>41</v>
      </c>
      <c r="B68" s="37"/>
      <c r="E68" s="38" t="s">
        <v>38</v>
      </c>
      <c r="J68" s="39"/>
    </row>
    <row r="69" spans="1:16" ht="45" x14ac:dyDescent="0.25">
      <c r="A69" s="30" t="s">
        <v>42</v>
      </c>
      <c r="B69" s="37"/>
      <c r="E69" s="40" t="s">
        <v>102</v>
      </c>
      <c r="J69" s="39"/>
    </row>
    <row r="70" spans="1:16" ht="150" x14ac:dyDescent="0.25">
      <c r="A70" s="30" t="s">
        <v>44</v>
      </c>
      <c r="B70" s="37"/>
      <c r="E70" s="32" t="s">
        <v>103</v>
      </c>
      <c r="J70" s="39"/>
    </row>
    <row r="71" spans="1:16" x14ac:dyDescent="0.25">
      <c r="A71" s="30" t="s">
        <v>36</v>
      </c>
      <c r="B71" s="30">
        <v>16</v>
      </c>
      <c r="C71" s="31" t="s">
        <v>104</v>
      </c>
      <c r="D71" s="30" t="s">
        <v>38</v>
      </c>
      <c r="E71" s="32" t="s">
        <v>105</v>
      </c>
      <c r="F71" s="33" t="s">
        <v>88</v>
      </c>
      <c r="G71" s="34">
        <v>246.6</v>
      </c>
      <c r="H71" s="35">
        <v>0</v>
      </c>
      <c r="I71" s="35">
        <f>ROUND(G71*H71,P4)</f>
        <v>0</v>
      </c>
      <c r="J71" s="33" t="s">
        <v>52</v>
      </c>
      <c r="O71" s="36">
        <f>I71*0.21</f>
        <v>0</v>
      </c>
      <c r="P71">
        <v>3</v>
      </c>
    </row>
    <row r="72" spans="1:16" x14ac:dyDescent="0.25">
      <c r="A72" s="30" t="s">
        <v>41</v>
      </c>
      <c r="B72" s="37"/>
      <c r="E72" s="38" t="s">
        <v>38</v>
      </c>
      <c r="J72" s="39"/>
    </row>
    <row r="73" spans="1:16" ht="45" x14ac:dyDescent="0.25">
      <c r="A73" s="30" t="s">
        <v>42</v>
      </c>
      <c r="B73" s="37"/>
      <c r="E73" s="40" t="s">
        <v>106</v>
      </c>
      <c r="J73" s="39"/>
    </row>
    <row r="74" spans="1:16" ht="60" x14ac:dyDescent="0.25">
      <c r="A74" s="30" t="s">
        <v>44</v>
      </c>
      <c r="B74" s="37"/>
      <c r="E74" s="32" t="s">
        <v>107</v>
      </c>
      <c r="J74" s="39"/>
    </row>
    <row r="75" spans="1:16" x14ac:dyDescent="0.25">
      <c r="A75" s="30" t="s">
        <v>36</v>
      </c>
      <c r="B75" s="30">
        <v>17</v>
      </c>
      <c r="C75" s="31" t="s">
        <v>108</v>
      </c>
      <c r="D75" s="30" t="s">
        <v>38</v>
      </c>
      <c r="E75" s="32" t="s">
        <v>109</v>
      </c>
      <c r="F75" s="33" t="s">
        <v>88</v>
      </c>
      <c r="G75" s="34">
        <v>225.8</v>
      </c>
      <c r="H75" s="35">
        <v>0</v>
      </c>
      <c r="I75" s="35">
        <f>ROUND(G75*H75,P4)</f>
        <v>0</v>
      </c>
      <c r="J75" s="33" t="s">
        <v>52</v>
      </c>
      <c r="O75" s="36">
        <f>I75*0.21</f>
        <v>0</v>
      </c>
      <c r="P75">
        <v>3</v>
      </c>
    </row>
    <row r="76" spans="1:16" x14ac:dyDescent="0.25">
      <c r="A76" s="30" t="s">
        <v>41</v>
      </c>
      <c r="B76" s="37"/>
      <c r="E76" s="38" t="s">
        <v>38</v>
      </c>
      <c r="J76" s="39"/>
    </row>
    <row r="77" spans="1:16" ht="60" x14ac:dyDescent="0.25">
      <c r="A77" s="30" t="s">
        <v>42</v>
      </c>
      <c r="B77" s="37"/>
      <c r="E77" s="40" t="s">
        <v>110</v>
      </c>
      <c r="J77" s="39"/>
    </row>
    <row r="78" spans="1:16" ht="60" x14ac:dyDescent="0.25">
      <c r="A78" s="30" t="s">
        <v>44</v>
      </c>
      <c r="B78" s="37"/>
      <c r="E78" s="32" t="s">
        <v>107</v>
      </c>
      <c r="J78" s="39"/>
    </row>
    <row r="79" spans="1:16" x14ac:dyDescent="0.25">
      <c r="A79" s="30" t="s">
        <v>36</v>
      </c>
      <c r="B79" s="30">
        <v>18</v>
      </c>
      <c r="C79" s="31" t="s">
        <v>111</v>
      </c>
      <c r="D79" s="30" t="s">
        <v>38</v>
      </c>
      <c r="E79" s="32" t="s">
        <v>112</v>
      </c>
      <c r="F79" s="33" t="s">
        <v>88</v>
      </c>
      <c r="G79" s="34">
        <v>8.1999999999999993</v>
      </c>
      <c r="H79" s="35">
        <v>0</v>
      </c>
      <c r="I79" s="35">
        <f>ROUND(G79*H79,P4)</f>
        <v>0</v>
      </c>
      <c r="J79" s="33" t="s">
        <v>52</v>
      </c>
      <c r="O79" s="36">
        <f>I79*0.21</f>
        <v>0</v>
      </c>
      <c r="P79">
        <v>3</v>
      </c>
    </row>
    <row r="80" spans="1:16" x14ac:dyDescent="0.25">
      <c r="A80" s="30" t="s">
        <v>41</v>
      </c>
      <c r="B80" s="37"/>
      <c r="E80" s="38" t="s">
        <v>38</v>
      </c>
      <c r="J80" s="39"/>
    </row>
    <row r="81" spans="1:16" ht="30" x14ac:dyDescent="0.25">
      <c r="A81" s="30" t="s">
        <v>42</v>
      </c>
      <c r="B81" s="37"/>
      <c r="E81" s="40" t="s">
        <v>113</v>
      </c>
      <c r="J81" s="39"/>
    </row>
    <row r="82" spans="1:16" ht="75" x14ac:dyDescent="0.25">
      <c r="A82" s="30" t="s">
        <v>44</v>
      </c>
      <c r="B82" s="37"/>
      <c r="E82" s="32" t="s">
        <v>114</v>
      </c>
      <c r="J82" s="39"/>
    </row>
    <row r="83" spans="1:16" x14ac:dyDescent="0.25">
      <c r="A83" s="30" t="s">
        <v>36</v>
      </c>
      <c r="B83" s="30">
        <v>19</v>
      </c>
      <c r="C83" s="31" t="s">
        <v>115</v>
      </c>
      <c r="D83" s="30" t="s">
        <v>38</v>
      </c>
      <c r="E83" s="32" t="s">
        <v>116</v>
      </c>
      <c r="F83" s="33" t="s">
        <v>88</v>
      </c>
      <c r="G83" s="34">
        <v>8.1999999999999993</v>
      </c>
      <c r="H83" s="35">
        <v>0</v>
      </c>
      <c r="I83" s="35">
        <f>ROUND(G83*H83,P4)</f>
        <v>0</v>
      </c>
      <c r="J83" s="33" t="s">
        <v>52</v>
      </c>
      <c r="O83" s="36">
        <f>I83*0.21</f>
        <v>0</v>
      </c>
      <c r="P83">
        <v>3</v>
      </c>
    </row>
    <row r="84" spans="1:16" x14ac:dyDescent="0.25">
      <c r="A84" s="30" t="s">
        <v>41</v>
      </c>
      <c r="B84" s="37"/>
      <c r="E84" s="38" t="s">
        <v>38</v>
      </c>
      <c r="J84" s="39"/>
    </row>
    <row r="85" spans="1:16" ht="30" x14ac:dyDescent="0.25">
      <c r="A85" s="30" t="s">
        <v>42</v>
      </c>
      <c r="B85" s="37"/>
      <c r="E85" s="40" t="s">
        <v>117</v>
      </c>
      <c r="J85" s="39"/>
    </row>
    <row r="86" spans="1:16" ht="165" x14ac:dyDescent="0.25">
      <c r="A86" s="30" t="s">
        <v>44</v>
      </c>
      <c r="B86" s="37"/>
      <c r="E86" s="32" t="s">
        <v>118</v>
      </c>
      <c r="J86" s="39"/>
    </row>
    <row r="87" spans="1:16" x14ac:dyDescent="0.25">
      <c r="A87" s="30" t="s">
        <v>36</v>
      </c>
      <c r="B87" s="30">
        <v>20</v>
      </c>
      <c r="C87" s="31" t="s">
        <v>119</v>
      </c>
      <c r="D87" s="30" t="s">
        <v>38</v>
      </c>
      <c r="E87" s="32" t="s">
        <v>120</v>
      </c>
      <c r="F87" s="33" t="s">
        <v>88</v>
      </c>
      <c r="G87" s="34">
        <v>8.1999999999999993</v>
      </c>
      <c r="H87" s="35">
        <v>0</v>
      </c>
      <c r="I87" s="35">
        <f>ROUND(G87*H87,P4)</f>
        <v>0</v>
      </c>
      <c r="J87" s="33" t="s">
        <v>52</v>
      </c>
      <c r="O87" s="36">
        <f>I87*0.21</f>
        <v>0</v>
      </c>
      <c r="P87">
        <v>3</v>
      </c>
    </row>
    <row r="88" spans="1:16" x14ac:dyDescent="0.25">
      <c r="A88" s="30" t="s">
        <v>41</v>
      </c>
      <c r="B88" s="37"/>
      <c r="E88" s="38" t="s">
        <v>38</v>
      </c>
      <c r="J88" s="39"/>
    </row>
    <row r="89" spans="1:16" ht="30" x14ac:dyDescent="0.25">
      <c r="A89" s="30" t="s">
        <v>42</v>
      </c>
      <c r="B89" s="37"/>
      <c r="E89" s="40" t="s">
        <v>113</v>
      </c>
      <c r="J89" s="39"/>
    </row>
    <row r="90" spans="1:16" ht="165" x14ac:dyDescent="0.25">
      <c r="A90" s="30" t="s">
        <v>44</v>
      </c>
      <c r="B90" s="37"/>
      <c r="E90" s="32" t="s">
        <v>118</v>
      </c>
      <c r="J90" s="39"/>
    </row>
    <row r="91" spans="1:16" ht="30" x14ac:dyDescent="0.25">
      <c r="A91" s="30" t="s">
        <v>36</v>
      </c>
      <c r="B91" s="30">
        <v>21</v>
      </c>
      <c r="C91" s="31" t="s">
        <v>121</v>
      </c>
      <c r="D91" s="30" t="s">
        <v>38</v>
      </c>
      <c r="E91" s="32" t="s">
        <v>122</v>
      </c>
      <c r="F91" s="33" t="s">
        <v>88</v>
      </c>
      <c r="G91" s="34">
        <v>113.5</v>
      </c>
      <c r="H91" s="35">
        <v>0</v>
      </c>
      <c r="I91" s="35">
        <f>ROUND(G91*H91,P4)</f>
        <v>0</v>
      </c>
      <c r="J91" s="33" t="s">
        <v>52</v>
      </c>
      <c r="O91" s="36">
        <f>I91*0.21</f>
        <v>0</v>
      </c>
      <c r="P91">
        <v>3</v>
      </c>
    </row>
    <row r="92" spans="1:16" x14ac:dyDescent="0.25">
      <c r="A92" s="30" t="s">
        <v>41</v>
      </c>
      <c r="B92" s="37"/>
      <c r="E92" s="38" t="s">
        <v>38</v>
      </c>
      <c r="J92" s="39"/>
    </row>
    <row r="93" spans="1:16" ht="30" x14ac:dyDescent="0.25">
      <c r="A93" s="30" t="s">
        <v>42</v>
      </c>
      <c r="B93" s="37"/>
      <c r="E93" s="40" t="s">
        <v>123</v>
      </c>
      <c r="J93" s="39"/>
    </row>
    <row r="94" spans="1:16" ht="195" x14ac:dyDescent="0.25">
      <c r="A94" s="30" t="s">
        <v>44</v>
      </c>
      <c r="B94" s="37"/>
      <c r="E94" s="32" t="s">
        <v>124</v>
      </c>
      <c r="J94" s="39"/>
    </row>
    <row r="95" spans="1:16" ht="30" x14ac:dyDescent="0.25">
      <c r="A95" s="30" t="s">
        <v>36</v>
      </c>
      <c r="B95" s="30">
        <v>22</v>
      </c>
      <c r="C95" s="31" t="s">
        <v>125</v>
      </c>
      <c r="D95" s="30" t="s">
        <v>38</v>
      </c>
      <c r="E95" s="32" t="s">
        <v>126</v>
      </c>
      <c r="F95" s="33" t="s">
        <v>88</v>
      </c>
      <c r="G95" s="34">
        <v>112.9</v>
      </c>
      <c r="H95" s="35">
        <v>0</v>
      </c>
      <c r="I95" s="35">
        <f>ROUND(G95*H95,P4)</f>
        <v>0</v>
      </c>
      <c r="J95" s="33" t="s">
        <v>52</v>
      </c>
      <c r="O95" s="36">
        <f>I95*0.21</f>
        <v>0</v>
      </c>
      <c r="P95">
        <v>3</v>
      </c>
    </row>
    <row r="96" spans="1:16" x14ac:dyDescent="0.25">
      <c r="A96" s="30" t="s">
        <v>41</v>
      </c>
      <c r="B96" s="37"/>
      <c r="E96" s="38" t="s">
        <v>38</v>
      </c>
      <c r="J96" s="39"/>
    </row>
    <row r="97" spans="1:16" ht="30" x14ac:dyDescent="0.25">
      <c r="A97" s="30" t="s">
        <v>42</v>
      </c>
      <c r="B97" s="37"/>
      <c r="E97" s="40" t="s">
        <v>127</v>
      </c>
      <c r="J97" s="39"/>
    </row>
    <row r="98" spans="1:16" ht="195" x14ac:dyDescent="0.25">
      <c r="A98" s="30" t="s">
        <v>44</v>
      </c>
      <c r="B98" s="37"/>
      <c r="E98" s="32" t="s">
        <v>124</v>
      </c>
      <c r="J98" s="39"/>
    </row>
    <row r="99" spans="1:16" ht="30" x14ac:dyDescent="0.25">
      <c r="A99" s="30" t="s">
        <v>36</v>
      </c>
      <c r="B99" s="30">
        <v>23</v>
      </c>
      <c r="C99" s="31" t="s">
        <v>128</v>
      </c>
      <c r="D99" s="30" t="s">
        <v>38</v>
      </c>
      <c r="E99" s="32" t="s">
        <v>129</v>
      </c>
      <c r="F99" s="33" t="s">
        <v>88</v>
      </c>
      <c r="G99" s="34">
        <v>2</v>
      </c>
      <c r="H99" s="35">
        <v>0</v>
      </c>
      <c r="I99" s="35">
        <f>ROUND(G99*H99,P4)</f>
        <v>0</v>
      </c>
      <c r="J99" s="33" t="s">
        <v>52</v>
      </c>
      <c r="O99" s="36">
        <f>I99*0.21</f>
        <v>0</v>
      </c>
      <c r="P99">
        <v>3</v>
      </c>
    </row>
    <row r="100" spans="1:16" x14ac:dyDescent="0.25">
      <c r="A100" s="30" t="s">
        <v>41</v>
      </c>
      <c r="B100" s="37"/>
      <c r="E100" s="38" t="s">
        <v>38</v>
      </c>
      <c r="J100" s="39"/>
    </row>
    <row r="101" spans="1:16" ht="30" x14ac:dyDescent="0.25">
      <c r="A101" s="30" t="s">
        <v>42</v>
      </c>
      <c r="B101" s="37"/>
      <c r="E101" s="40" t="s">
        <v>130</v>
      </c>
      <c r="J101" s="39"/>
    </row>
    <row r="102" spans="1:16" ht="195" x14ac:dyDescent="0.25">
      <c r="A102" s="30" t="s">
        <v>44</v>
      </c>
      <c r="B102" s="37"/>
      <c r="E102" s="32" t="s">
        <v>124</v>
      </c>
      <c r="J102" s="39"/>
    </row>
    <row r="103" spans="1:16" ht="30" x14ac:dyDescent="0.25">
      <c r="A103" s="30" t="s">
        <v>36</v>
      </c>
      <c r="B103" s="30">
        <v>24</v>
      </c>
      <c r="C103" s="31" t="s">
        <v>131</v>
      </c>
      <c r="D103" s="30" t="s">
        <v>38</v>
      </c>
      <c r="E103" s="32" t="s">
        <v>132</v>
      </c>
      <c r="F103" s="33" t="s">
        <v>88</v>
      </c>
      <c r="G103" s="34">
        <v>7.8</v>
      </c>
      <c r="H103" s="35">
        <v>0</v>
      </c>
      <c r="I103" s="35">
        <f>ROUND(G103*H103,P4)</f>
        <v>0</v>
      </c>
      <c r="J103" s="33" t="s">
        <v>52</v>
      </c>
      <c r="O103" s="36">
        <f>I103*0.21</f>
        <v>0</v>
      </c>
      <c r="P103">
        <v>3</v>
      </c>
    </row>
    <row r="104" spans="1:16" x14ac:dyDescent="0.25">
      <c r="A104" s="30" t="s">
        <v>41</v>
      </c>
      <c r="B104" s="37"/>
      <c r="E104" s="38"/>
      <c r="J104" s="39"/>
    </row>
    <row r="105" spans="1:16" ht="30" x14ac:dyDescent="0.25">
      <c r="A105" s="30" t="s">
        <v>42</v>
      </c>
      <c r="B105" s="37"/>
      <c r="E105" s="40" t="s">
        <v>133</v>
      </c>
      <c r="J105" s="39"/>
    </row>
    <row r="106" spans="1:16" ht="195" x14ac:dyDescent="0.25">
      <c r="A106" s="30" t="s">
        <v>44</v>
      </c>
      <c r="B106" s="37"/>
      <c r="E106" s="32" t="s">
        <v>124</v>
      </c>
      <c r="J106" s="39"/>
    </row>
    <row r="107" spans="1:16" x14ac:dyDescent="0.25">
      <c r="A107" s="24" t="s">
        <v>33</v>
      </c>
      <c r="B107" s="25"/>
      <c r="C107" s="26" t="s">
        <v>134</v>
      </c>
      <c r="D107" s="27"/>
      <c r="E107" s="24" t="s">
        <v>135</v>
      </c>
      <c r="F107" s="27"/>
      <c r="G107" s="27"/>
      <c r="H107" s="27"/>
      <c r="I107" s="28">
        <f>SUMIFS(I108:I111,A108:A111,"P")</f>
        <v>0</v>
      </c>
      <c r="J107" s="29"/>
    </row>
    <row r="108" spans="1:16" x14ac:dyDescent="0.25">
      <c r="A108" s="30" t="s">
        <v>36</v>
      </c>
      <c r="B108" s="30">
        <v>25</v>
      </c>
      <c r="C108" s="31" t="s">
        <v>136</v>
      </c>
      <c r="D108" s="30" t="s">
        <v>38</v>
      </c>
      <c r="E108" s="32" t="s">
        <v>137</v>
      </c>
      <c r="F108" s="33" t="s">
        <v>70</v>
      </c>
      <c r="G108" s="34">
        <v>2</v>
      </c>
      <c r="H108" s="35">
        <v>0</v>
      </c>
      <c r="I108" s="35">
        <f>ROUND(G108*H108,P4)</f>
        <v>0</v>
      </c>
      <c r="J108" s="33" t="s">
        <v>52</v>
      </c>
      <c r="O108" s="36">
        <f>I108*0.21</f>
        <v>0</v>
      </c>
      <c r="P108">
        <v>3</v>
      </c>
    </row>
    <row r="109" spans="1:16" x14ac:dyDescent="0.25">
      <c r="A109" s="30" t="s">
        <v>41</v>
      </c>
      <c r="B109" s="37"/>
      <c r="E109" s="38" t="s">
        <v>38</v>
      </c>
      <c r="J109" s="39"/>
    </row>
    <row r="110" spans="1:16" ht="30" x14ac:dyDescent="0.25">
      <c r="A110" s="30" t="s">
        <v>42</v>
      </c>
      <c r="B110" s="37"/>
      <c r="E110" s="40" t="s">
        <v>138</v>
      </c>
      <c r="J110" s="39"/>
    </row>
    <row r="111" spans="1:16" ht="45" x14ac:dyDescent="0.25">
      <c r="A111" s="30" t="s">
        <v>44</v>
      </c>
      <c r="B111" s="37"/>
      <c r="E111" s="32" t="s">
        <v>139</v>
      </c>
      <c r="J111" s="39"/>
    </row>
    <row r="112" spans="1:16" x14ac:dyDescent="0.25">
      <c r="A112" s="24" t="s">
        <v>33</v>
      </c>
      <c r="B112" s="25"/>
      <c r="C112" s="26" t="s">
        <v>140</v>
      </c>
      <c r="D112" s="27"/>
      <c r="E112" s="24" t="s">
        <v>141</v>
      </c>
      <c r="F112" s="27"/>
      <c r="G112" s="27"/>
      <c r="H112" s="27"/>
      <c r="I112" s="28">
        <f>SUMIFS(I113:I136,A113:A136,"P")</f>
        <v>0</v>
      </c>
      <c r="J112" s="29"/>
    </row>
    <row r="113" spans="1:16" x14ac:dyDescent="0.25">
      <c r="A113" s="30" t="s">
        <v>36</v>
      </c>
      <c r="B113" s="30">
        <v>26</v>
      </c>
      <c r="C113" s="31" t="s">
        <v>142</v>
      </c>
      <c r="D113" s="30" t="s">
        <v>38</v>
      </c>
      <c r="E113" s="32" t="s">
        <v>143</v>
      </c>
      <c r="F113" s="33" t="s">
        <v>70</v>
      </c>
      <c r="G113" s="34">
        <v>3</v>
      </c>
      <c r="H113" s="35">
        <v>0</v>
      </c>
      <c r="I113" s="35">
        <f>ROUND(G113*H113,P4)</f>
        <v>0</v>
      </c>
      <c r="J113" s="33" t="s">
        <v>52</v>
      </c>
      <c r="O113" s="36">
        <f>I113*0.21</f>
        <v>0</v>
      </c>
      <c r="P113">
        <v>3</v>
      </c>
    </row>
    <row r="114" spans="1:16" x14ac:dyDescent="0.25">
      <c r="A114" s="30" t="s">
        <v>41</v>
      </c>
      <c r="B114" s="37"/>
      <c r="E114" s="38" t="s">
        <v>38</v>
      </c>
      <c r="J114" s="39"/>
    </row>
    <row r="115" spans="1:16" ht="60" x14ac:dyDescent="0.25">
      <c r="A115" s="30" t="s">
        <v>42</v>
      </c>
      <c r="B115" s="37"/>
      <c r="E115" s="40" t="s">
        <v>144</v>
      </c>
      <c r="J115" s="39"/>
    </row>
    <row r="116" spans="1:16" ht="60" x14ac:dyDescent="0.25">
      <c r="A116" s="30" t="s">
        <v>44</v>
      </c>
      <c r="B116" s="37"/>
      <c r="E116" s="32" t="s">
        <v>145</v>
      </c>
      <c r="J116" s="39"/>
    </row>
    <row r="117" spans="1:16" ht="30" x14ac:dyDescent="0.25">
      <c r="A117" s="30" t="s">
        <v>36</v>
      </c>
      <c r="B117" s="30">
        <v>27</v>
      </c>
      <c r="C117" s="31" t="s">
        <v>146</v>
      </c>
      <c r="D117" s="30" t="s">
        <v>38</v>
      </c>
      <c r="E117" s="32" t="s">
        <v>147</v>
      </c>
      <c r="F117" s="33" t="s">
        <v>70</v>
      </c>
      <c r="G117" s="34">
        <v>1</v>
      </c>
      <c r="H117" s="35">
        <v>0</v>
      </c>
      <c r="I117" s="35">
        <f>ROUND(G117*H117,P4)</f>
        <v>0</v>
      </c>
      <c r="J117" s="33" t="s">
        <v>52</v>
      </c>
      <c r="O117" s="36">
        <f>I117*0.21</f>
        <v>0</v>
      </c>
      <c r="P117">
        <v>3</v>
      </c>
    </row>
    <row r="118" spans="1:16" x14ac:dyDescent="0.25">
      <c r="A118" s="30" t="s">
        <v>41</v>
      </c>
      <c r="B118" s="37"/>
      <c r="E118" s="38" t="s">
        <v>38</v>
      </c>
      <c r="J118" s="39"/>
    </row>
    <row r="119" spans="1:16" ht="30" x14ac:dyDescent="0.25">
      <c r="A119" s="30" t="s">
        <v>42</v>
      </c>
      <c r="B119" s="37"/>
      <c r="E119" s="40" t="s">
        <v>64</v>
      </c>
      <c r="J119" s="39"/>
    </row>
    <row r="120" spans="1:16" ht="90" x14ac:dyDescent="0.25">
      <c r="A120" s="30" t="s">
        <v>44</v>
      </c>
      <c r="B120" s="37"/>
      <c r="E120" s="32" t="s">
        <v>148</v>
      </c>
      <c r="J120" s="39"/>
    </row>
    <row r="121" spans="1:16" x14ac:dyDescent="0.25">
      <c r="A121" s="30" t="s">
        <v>36</v>
      </c>
      <c r="B121" s="30">
        <v>28</v>
      </c>
      <c r="C121" s="31" t="s">
        <v>149</v>
      </c>
      <c r="D121" s="30" t="s">
        <v>38</v>
      </c>
      <c r="E121" s="32" t="s">
        <v>150</v>
      </c>
      <c r="F121" s="33" t="s">
        <v>151</v>
      </c>
      <c r="G121" s="34">
        <v>20</v>
      </c>
      <c r="H121" s="35">
        <v>0</v>
      </c>
      <c r="I121" s="35">
        <f>ROUND(G121*H121,P4)</f>
        <v>0</v>
      </c>
      <c r="J121" s="33" t="s">
        <v>52</v>
      </c>
      <c r="O121" s="36">
        <f>I121*0.21</f>
        <v>0</v>
      </c>
      <c r="P121">
        <v>3</v>
      </c>
    </row>
    <row r="122" spans="1:16" x14ac:dyDescent="0.25">
      <c r="A122" s="30" t="s">
        <v>41</v>
      </c>
      <c r="B122" s="37"/>
      <c r="E122" s="38" t="s">
        <v>38</v>
      </c>
      <c r="J122" s="39"/>
    </row>
    <row r="123" spans="1:16" ht="30" x14ac:dyDescent="0.25">
      <c r="A123" s="30" t="s">
        <v>42</v>
      </c>
      <c r="B123" s="37"/>
      <c r="E123" s="40" t="s">
        <v>152</v>
      </c>
      <c r="J123" s="39"/>
    </row>
    <row r="124" spans="1:16" ht="60" x14ac:dyDescent="0.25">
      <c r="A124" s="30" t="s">
        <v>44</v>
      </c>
      <c r="B124" s="37"/>
      <c r="E124" s="32" t="s">
        <v>153</v>
      </c>
      <c r="J124" s="39"/>
    </row>
    <row r="125" spans="1:16" ht="30" x14ac:dyDescent="0.25">
      <c r="A125" s="30" t="s">
        <v>36</v>
      </c>
      <c r="B125" s="30">
        <v>29</v>
      </c>
      <c r="C125" s="31" t="s">
        <v>154</v>
      </c>
      <c r="D125" s="30" t="s">
        <v>38</v>
      </c>
      <c r="E125" s="32" t="s">
        <v>155</v>
      </c>
      <c r="F125" s="33" t="s">
        <v>151</v>
      </c>
      <c r="G125" s="34">
        <v>77</v>
      </c>
      <c r="H125" s="35">
        <v>0</v>
      </c>
      <c r="I125" s="35">
        <f>ROUND(G125*H125,P4)</f>
        <v>0</v>
      </c>
      <c r="J125" s="33" t="s">
        <v>52</v>
      </c>
      <c r="O125" s="36">
        <f>I125*0.21</f>
        <v>0</v>
      </c>
      <c r="P125">
        <v>3</v>
      </c>
    </row>
    <row r="126" spans="1:16" x14ac:dyDescent="0.25">
      <c r="A126" s="30" t="s">
        <v>41</v>
      </c>
      <c r="B126" s="37"/>
      <c r="E126" s="38" t="s">
        <v>38</v>
      </c>
      <c r="J126" s="39"/>
    </row>
    <row r="127" spans="1:16" ht="60" x14ac:dyDescent="0.25">
      <c r="A127" s="30" t="s">
        <v>42</v>
      </c>
      <c r="B127" s="37"/>
      <c r="E127" s="40" t="s">
        <v>156</v>
      </c>
      <c r="J127" s="39"/>
    </row>
    <row r="128" spans="1:16" ht="60" x14ac:dyDescent="0.25">
      <c r="A128" s="30" t="s">
        <v>44</v>
      </c>
      <c r="B128" s="37"/>
      <c r="E128" s="32" t="s">
        <v>153</v>
      </c>
      <c r="J128" s="39"/>
    </row>
    <row r="129" spans="1:16" x14ac:dyDescent="0.25">
      <c r="A129" s="30" t="s">
        <v>36</v>
      </c>
      <c r="B129" s="30">
        <v>30</v>
      </c>
      <c r="C129" s="31" t="s">
        <v>157</v>
      </c>
      <c r="D129" s="30" t="s">
        <v>38</v>
      </c>
      <c r="E129" s="32" t="s">
        <v>158</v>
      </c>
      <c r="F129" s="33" t="s">
        <v>151</v>
      </c>
      <c r="G129" s="34">
        <v>41</v>
      </c>
      <c r="H129" s="35">
        <v>0</v>
      </c>
      <c r="I129" s="35">
        <f>ROUND(G129*H129,P4)</f>
        <v>0</v>
      </c>
      <c r="J129" s="33" t="s">
        <v>52</v>
      </c>
      <c r="O129" s="36">
        <f>I129*0.21</f>
        <v>0</v>
      </c>
      <c r="P129">
        <v>3</v>
      </c>
    </row>
    <row r="130" spans="1:16" x14ac:dyDescent="0.25">
      <c r="A130" s="30" t="s">
        <v>41</v>
      </c>
      <c r="B130" s="37"/>
      <c r="E130" s="38" t="s">
        <v>38</v>
      </c>
      <c r="J130" s="39"/>
    </row>
    <row r="131" spans="1:16" ht="30" x14ac:dyDescent="0.25">
      <c r="A131" s="30" t="s">
        <v>42</v>
      </c>
      <c r="B131" s="37"/>
      <c r="E131" s="40" t="s">
        <v>159</v>
      </c>
      <c r="J131" s="39"/>
    </row>
    <row r="132" spans="1:16" ht="30" x14ac:dyDescent="0.25">
      <c r="A132" s="30" t="s">
        <v>44</v>
      </c>
      <c r="B132" s="37"/>
      <c r="E132" s="32" t="s">
        <v>160</v>
      </c>
      <c r="J132" s="39"/>
    </row>
    <row r="133" spans="1:16" x14ac:dyDescent="0.25">
      <c r="A133" s="30" t="s">
        <v>36</v>
      </c>
      <c r="B133" s="30">
        <v>31</v>
      </c>
      <c r="C133" s="31" t="s">
        <v>161</v>
      </c>
      <c r="D133" s="30" t="s">
        <v>38</v>
      </c>
      <c r="E133" s="32" t="s">
        <v>162</v>
      </c>
      <c r="F133" s="33" t="s">
        <v>151</v>
      </c>
      <c r="G133" s="34">
        <v>41</v>
      </c>
      <c r="H133" s="35">
        <v>0</v>
      </c>
      <c r="I133" s="35">
        <f>ROUND(G133*H133,P4)</f>
        <v>0</v>
      </c>
      <c r="J133" s="33" t="s">
        <v>52</v>
      </c>
      <c r="O133" s="36">
        <f>I133*0.21</f>
        <v>0</v>
      </c>
      <c r="P133">
        <v>3</v>
      </c>
    </row>
    <row r="134" spans="1:16" x14ac:dyDescent="0.25">
      <c r="A134" s="30" t="s">
        <v>41</v>
      </c>
      <c r="B134" s="37"/>
      <c r="E134" s="38" t="s">
        <v>38</v>
      </c>
      <c r="J134" s="39"/>
    </row>
    <row r="135" spans="1:16" ht="30" x14ac:dyDescent="0.25">
      <c r="A135" s="30" t="s">
        <v>42</v>
      </c>
      <c r="B135" s="37"/>
      <c r="E135" s="40" t="s">
        <v>159</v>
      </c>
      <c r="J135" s="39"/>
    </row>
    <row r="136" spans="1:16" ht="45" x14ac:dyDescent="0.25">
      <c r="A136" s="30" t="s">
        <v>44</v>
      </c>
      <c r="B136" s="41"/>
      <c r="C136" s="42"/>
      <c r="D136" s="42"/>
      <c r="E136" s="32" t="s">
        <v>163</v>
      </c>
      <c r="F136" s="42"/>
      <c r="G136" s="42"/>
      <c r="H136" s="42"/>
      <c r="I136" s="42"/>
      <c r="J136" s="43"/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" right="0.7" top="0.78740157499999996" bottom="0.78740157499999996" header="0.3" footer="0.3"/>
  <pageSetup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4"/>
  <sheetViews>
    <sheetView topLeftCell="B1" workbookViewId="0"/>
  </sheetViews>
  <sheetFormatPr defaultRowHeight="15" x14ac:dyDescent="0.25"/>
  <cols>
    <col min="1" max="1" width="9.140625" hidden="1"/>
    <col min="2" max="2" width="16.140625" customWidth="1"/>
    <col min="3" max="3" width="9.7109375" customWidth="1"/>
    <col min="4" max="4" width="13" customWidth="1"/>
    <col min="5" max="5" width="64.85546875" customWidth="1"/>
    <col min="6" max="6" width="13" customWidth="1"/>
    <col min="7" max="9" width="16.140625" customWidth="1"/>
    <col min="10" max="10" width="14.85546875" bestFit="1" customWidth="1"/>
    <col min="15" max="16" width="9.140625" hidden="1"/>
  </cols>
  <sheetData>
    <row r="1" spans="1:16" x14ac:dyDescent="0.25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spans="1:16" ht="20.25" x14ac:dyDescent="0.25">
      <c r="A2" s="1"/>
      <c r="B2" s="14"/>
      <c r="C2" s="3"/>
      <c r="D2" s="3"/>
      <c r="E2" s="4" t="s">
        <v>15</v>
      </c>
      <c r="F2" s="3"/>
      <c r="G2" s="3"/>
      <c r="H2" s="3"/>
      <c r="I2" s="3"/>
      <c r="J2" s="15"/>
    </row>
    <row r="3" spans="1:16" ht="30" x14ac:dyDescent="0.25">
      <c r="A3" s="3" t="s">
        <v>16</v>
      </c>
      <c r="B3" s="16" t="s">
        <v>17</v>
      </c>
      <c r="C3" s="46" t="s">
        <v>18</v>
      </c>
      <c r="D3" s="47"/>
      <c r="E3" s="17" t="s">
        <v>19</v>
      </c>
      <c r="F3" s="3"/>
      <c r="G3" s="3"/>
      <c r="H3" s="18" t="s">
        <v>13</v>
      </c>
      <c r="I3" s="19">
        <f>SUMIFS(I8:I44,A8:A44,"SD")</f>
        <v>0</v>
      </c>
      <c r="J3" s="15"/>
      <c r="O3">
        <v>0</v>
      </c>
      <c r="P3">
        <v>2</v>
      </c>
    </row>
    <row r="4" spans="1:16" x14ac:dyDescent="0.25">
      <c r="A4" s="3" t="s">
        <v>20</v>
      </c>
      <c r="B4" s="16" t="s">
        <v>21</v>
      </c>
      <c r="C4" s="46" t="s">
        <v>13</v>
      </c>
      <c r="D4" s="47"/>
      <c r="E4" s="17" t="s">
        <v>14</v>
      </c>
      <c r="F4" s="3"/>
      <c r="G4" s="3"/>
      <c r="H4" s="3"/>
      <c r="I4" s="3"/>
      <c r="J4" s="15"/>
      <c r="O4">
        <v>0.15</v>
      </c>
      <c r="P4">
        <v>2</v>
      </c>
    </row>
    <row r="5" spans="1:16" x14ac:dyDescent="0.25">
      <c r="A5" s="48" t="s">
        <v>22</v>
      </c>
      <c r="B5" s="49" t="s">
        <v>23</v>
      </c>
      <c r="C5" s="50" t="s">
        <v>24</v>
      </c>
      <c r="D5" s="50" t="s">
        <v>25</v>
      </c>
      <c r="E5" s="50" t="s">
        <v>26</v>
      </c>
      <c r="F5" s="50" t="s">
        <v>27</v>
      </c>
      <c r="G5" s="50" t="s">
        <v>28</v>
      </c>
      <c r="H5" s="50" t="s">
        <v>29</v>
      </c>
      <c r="I5" s="50"/>
      <c r="J5" s="51" t="s">
        <v>30</v>
      </c>
      <c r="O5">
        <v>0.21</v>
      </c>
    </row>
    <row r="6" spans="1:16" x14ac:dyDescent="0.25">
      <c r="A6" s="48"/>
      <c r="B6" s="49"/>
      <c r="C6" s="50"/>
      <c r="D6" s="50"/>
      <c r="E6" s="50"/>
      <c r="F6" s="50"/>
      <c r="G6" s="50"/>
      <c r="H6" s="7" t="s">
        <v>31</v>
      </c>
      <c r="I6" s="7" t="s">
        <v>32</v>
      </c>
      <c r="J6" s="51"/>
    </row>
    <row r="7" spans="1:16" x14ac:dyDescent="0.25">
      <c r="A7" s="22">
        <v>0</v>
      </c>
      <c r="B7" s="20">
        <v>1</v>
      </c>
      <c r="C7" s="23">
        <v>2</v>
      </c>
      <c r="D7" s="7">
        <v>3</v>
      </c>
      <c r="E7" s="23">
        <v>4</v>
      </c>
      <c r="F7" s="7">
        <v>5</v>
      </c>
      <c r="G7" s="7">
        <v>6</v>
      </c>
      <c r="H7" s="7">
        <v>7</v>
      </c>
      <c r="I7" s="23">
        <v>8</v>
      </c>
      <c r="J7" s="21">
        <v>9</v>
      </c>
    </row>
    <row r="8" spans="1:16" x14ac:dyDescent="0.25">
      <c r="A8" s="24" t="s">
        <v>33</v>
      </c>
      <c r="B8" s="25"/>
      <c r="C8" s="26" t="s">
        <v>34</v>
      </c>
      <c r="D8" s="27"/>
      <c r="E8" s="24" t="s">
        <v>35</v>
      </c>
      <c r="F8" s="27"/>
      <c r="G8" s="27"/>
      <c r="H8" s="27"/>
      <c r="I8" s="28">
        <f>SUMIFS(I9:I16,A9:A16,"P")</f>
        <v>0</v>
      </c>
      <c r="J8" s="29"/>
    </row>
    <row r="9" spans="1:16" ht="30" x14ac:dyDescent="0.25">
      <c r="A9" s="30" t="s">
        <v>36</v>
      </c>
      <c r="B9" s="30">
        <v>1</v>
      </c>
      <c r="C9" s="31" t="s">
        <v>49</v>
      </c>
      <c r="D9" s="30" t="s">
        <v>38</v>
      </c>
      <c r="E9" s="32" t="s">
        <v>50</v>
      </c>
      <c r="F9" s="33" t="s">
        <v>51</v>
      </c>
      <c r="G9" s="34">
        <v>6.8849999999999998</v>
      </c>
      <c r="H9" s="35">
        <v>0</v>
      </c>
      <c r="I9" s="35">
        <f>ROUND(G9*H9,P4)</f>
        <v>0</v>
      </c>
      <c r="J9" s="33" t="s">
        <v>52</v>
      </c>
      <c r="O9" s="36">
        <f>I9*0.21</f>
        <v>0</v>
      </c>
      <c r="P9">
        <v>3</v>
      </c>
    </row>
    <row r="10" spans="1:16" x14ac:dyDescent="0.25">
      <c r="A10" s="30" t="s">
        <v>41</v>
      </c>
      <c r="B10" s="37"/>
      <c r="E10" s="38" t="s">
        <v>38</v>
      </c>
      <c r="J10" s="39"/>
    </row>
    <row r="11" spans="1:16" ht="30" x14ac:dyDescent="0.25">
      <c r="A11" s="30" t="s">
        <v>42</v>
      </c>
      <c r="B11" s="37"/>
      <c r="E11" s="40" t="s">
        <v>164</v>
      </c>
      <c r="J11" s="39"/>
    </row>
    <row r="12" spans="1:16" ht="165" x14ac:dyDescent="0.25">
      <c r="A12" s="30" t="s">
        <v>44</v>
      </c>
      <c r="B12" s="37"/>
      <c r="E12" s="32" t="s">
        <v>165</v>
      </c>
      <c r="J12" s="39"/>
    </row>
    <row r="13" spans="1:16" ht="30" x14ac:dyDescent="0.25">
      <c r="A13" s="30" t="s">
        <v>36</v>
      </c>
      <c r="B13" s="30">
        <v>2</v>
      </c>
      <c r="C13" s="31" t="s">
        <v>166</v>
      </c>
      <c r="D13" s="30" t="s">
        <v>38</v>
      </c>
      <c r="E13" s="32" t="s">
        <v>167</v>
      </c>
      <c r="F13" s="33" t="s">
        <v>51</v>
      </c>
      <c r="G13" s="34">
        <v>37.119999999999997</v>
      </c>
      <c r="H13" s="35">
        <v>0</v>
      </c>
      <c r="I13" s="35">
        <f>ROUND(G13*H13,P4)</f>
        <v>0</v>
      </c>
      <c r="J13" s="33" t="s">
        <v>52</v>
      </c>
      <c r="O13" s="36">
        <f>I13*0.21</f>
        <v>0</v>
      </c>
      <c r="P13">
        <v>3</v>
      </c>
    </row>
    <row r="14" spans="1:16" x14ac:dyDescent="0.25">
      <c r="A14" s="30" t="s">
        <v>41</v>
      </c>
      <c r="B14" s="37"/>
      <c r="E14" s="38" t="s">
        <v>38</v>
      </c>
      <c r="J14" s="39"/>
    </row>
    <row r="15" spans="1:16" ht="30" x14ac:dyDescent="0.25">
      <c r="A15" s="30" t="s">
        <v>42</v>
      </c>
      <c r="B15" s="37"/>
      <c r="E15" s="40" t="s">
        <v>168</v>
      </c>
      <c r="J15" s="39"/>
    </row>
    <row r="16" spans="1:16" ht="165" x14ac:dyDescent="0.25">
      <c r="A16" s="30" t="s">
        <v>44</v>
      </c>
      <c r="B16" s="37"/>
      <c r="E16" s="32" t="s">
        <v>169</v>
      </c>
      <c r="J16" s="39"/>
    </row>
    <row r="17" spans="1:16" x14ac:dyDescent="0.25">
      <c r="A17" s="24" t="s">
        <v>33</v>
      </c>
      <c r="B17" s="25"/>
      <c r="C17" s="26" t="s">
        <v>66</v>
      </c>
      <c r="D17" s="27"/>
      <c r="E17" s="24" t="s">
        <v>67</v>
      </c>
      <c r="F17" s="27"/>
      <c r="G17" s="27"/>
      <c r="H17" s="27"/>
      <c r="I17" s="28">
        <f>SUMIFS(I18:I21,A18:A21,"P")</f>
        <v>0</v>
      </c>
      <c r="J17" s="29"/>
    </row>
    <row r="18" spans="1:16" x14ac:dyDescent="0.25">
      <c r="A18" s="30" t="s">
        <v>36</v>
      </c>
      <c r="B18" s="30">
        <v>3</v>
      </c>
      <c r="C18" s="31" t="s">
        <v>170</v>
      </c>
      <c r="D18" s="30" t="s">
        <v>38</v>
      </c>
      <c r="E18" s="32" t="s">
        <v>171</v>
      </c>
      <c r="F18" s="33" t="s">
        <v>75</v>
      </c>
      <c r="G18" s="34">
        <v>4.05</v>
      </c>
      <c r="H18" s="35">
        <v>0</v>
      </c>
      <c r="I18" s="35">
        <f>ROUND(G18*H18,P4)</f>
        <v>0</v>
      </c>
      <c r="J18" s="33" t="s">
        <v>52</v>
      </c>
      <c r="O18" s="36">
        <f>I18*0.21</f>
        <v>0</v>
      </c>
      <c r="P18">
        <v>3</v>
      </c>
    </row>
    <row r="19" spans="1:16" x14ac:dyDescent="0.25">
      <c r="A19" s="30" t="s">
        <v>41</v>
      </c>
      <c r="B19" s="37"/>
      <c r="E19" s="38" t="s">
        <v>38</v>
      </c>
      <c r="J19" s="39"/>
    </row>
    <row r="20" spans="1:16" x14ac:dyDescent="0.25">
      <c r="A20" s="30" t="s">
        <v>42</v>
      </c>
      <c r="B20" s="37"/>
      <c r="E20" s="40" t="s">
        <v>172</v>
      </c>
      <c r="J20" s="39"/>
    </row>
    <row r="21" spans="1:16" ht="409.5" x14ac:dyDescent="0.25">
      <c r="A21" s="30" t="s">
        <v>44</v>
      </c>
      <c r="B21" s="37"/>
      <c r="E21" s="32" t="s">
        <v>173</v>
      </c>
      <c r="J21" s="39"/>
    </row>
    <row r="22" spans="1:16" x14ac:dyDescent="0.25">
      <c r="A22" s="24" t="s">
        <v>33</v>
      </c>
      <c r="B22" s="25"/>
      <c r="C22" s="26" t="s">
        <v>174</v>
      </c>
      <c r="D22" s="27"/>
      <c r="E22" s="24" t="s">
        <v>175</v>
      </c>
      <c r="F22" s="27"/>
      <c r="G22" s="27"/>
      <c r="H22" s="27"/>
      <c r="I22" s="28">
        <f>SUMIFS(I23:I30,A23:A30,"P")</f>
        <v>0</v>
      </c>
      <c r="J22" s="29"/>
    </row>
    <row r="23" spans="1:16" x14ac:dyDescent="0.25">
      <c r="A23" s="30" t="s">
        <v>36</v>
      </c>
      <c r="B23" s="30">
        <v>4</v>
      </c>
      <c r="C23" s="31" t="s">
        <v>176</v>
      </c>
      <c r="D23" s="30" t="s">
        <v>38</v>
      </c>
      <c r="E23" s="32" t="s">
        <v>177</v>
      </c>
      <c r="F23" s="33" t="s">
        <v>75</v>
      </c>
      <c r="G23" s="34">
        <v>0.40500000000000003</v>
      </c>
      <c r="H23" s="35">
        <v>0</v>
      </c>
      <c r="I23" s="35">
        <f>ROUND(G23*H23,P4)</f>
        <v>0</v>
      </c>
      <c r="J23" s="33" t="s">
        <v>52</v>
      </c>
      <c r="O23" s="36">
        <f>I23*0.21</f>
        <v>0</v>
      </c>
      <c r="P23">
        <v>3</v>
      </c>
    </row>
    <row r="24" spans="1:16" x14ac:dyDescent="0.25">
      <c r="A24" s="30" t="s">
        <v>41</v>
      </c>
      <c r="B24" s="37"/>
      <c r="E24" s="38" t="s">
        <v>38</v>
      </c>
      <c r="J24" s="39"/>
    </row>
    <row r="25" spans="1:16" ht="30" x14ac:dyDescent="0.25">
      <c r="A25" s="30" t="s">
        <v>42</v>
      </c>
      <c r="B25" s="37"/>
      <c r="E25" s="40" t="s">
        <v>178</v>
      </c>
      <c r="J25" s="39"/>
    </row>
    <row r="26" spans="1:16" ht="105" x14ac:dyDescent="0.25">
      <c r="A26" s="30" t="s">
        <v>44</v>
      </c>
      <c r="B26" s="37"/>
      <c r="E26" s="32" t="s">
        <v>179</v>
      </c>
      <c r="J26" s="39"/>
    </row>
    <row r="27" spans="1:16" x14ac:dyDescent="0.25">
      <c r="A27" s="30" t="s">
        <v>36</v>
      </c>
      <c r="B27" s="30">
        <v>5</v>
      </c>
      <c r="C27" s="31" t="s">
        <v>180</v>
      </c>
      <c r="D27" s="30" t="s">
        <v>38</v>
      </c>
      <c r="E27" s="32" t="s">
        <v>181</v>
      </c>
      <c r="F27" s="33" t="s">
        <v>75</v>
      </c>
      <c r="G27" s="34">
        <v>3.645</v>
      </c>
      <c r="H27" s="35">
        <v>0</v>
      </c>
      <c r="I27" s="35">
        <f>ROUND(G27*H27,P4)</f>
        <v>0</v>
      </c>
      <c r="J27" s="33" t="s">
        <v>52</v>
      </c>
      <c r="O27" s="36">
        <f>I27*0.21</f>
        <v>0</v>
      </c>
      <c r="P27">
        <v>3</v>
      </c>
    </row>
    <row r="28" spans="1:16" x14ac:dyDescent="0.25">
      <c r="A28" s="30" t="s">
        <v>41</v>
      </c>
      <c r="B28" s="37"/>
      <c r="E28" s="38" t="s">
        <v>38</v>
      </c>
      <c r="J28" s="39"/>
    </row>
    <row r="29" spans="1:16" ht="30" x14ac:dyDescent="0.25">
      <c r="A29" s="30" t="s">
        <v>42</v>
      </c>
      <c r="B29" s="37"/>
      <c r="E29" s="40" t="s">
        <v>182</v>
      </c>
      <c r="J29" s="39"/>
    </row>
    <row r="30" spans="1:16" ht="409.5" x14ac:dyDescent="0.25">
      <c r="A30" s="30" t="s">
        <v>44</v>
      </c>
      <c r="B30" s="37"/>
      <c r="E30" s="32" t="s">
        <v>183</v>
      </c>
      <c r="J30" s="39"/>
    </row>
    <row r="31" spans="1:16" x14ac:dyDescent="0.25">
      <c r="A31" s="24" t="s">
        <v>33</v>
      </c>
      <c r="B31" s="25"/>
      <c r="C31" s="26" t="s">
        <v>184</v>
      </c>
      <c r="D31" s="27"/>
      <c r="E31" s="24" t="s">
        <v>185</v>
      </c>
      <c r="F31" s="27"/>
      <c r="G31" s="27"/>
      <c r="H31" s="27"/>
      <c r="I31" s="28">
        <f>SUMIFS(I32:I35,A32:A35,"P")</f>
        <v>0</v>
      </c>
      <c r="J31" s="29"/>
    </row>
    <row r="32" spans="1:16" x14ac:dyDescent="0.25">
      <c r="A32" s="30" t="s">
        <v>36</v>
      </c>
      <c r="B32" s="30">
        <v>6</v>
      </c>
      <c r="C32" s="31" t="s">
        <v>186</v>
      </c>
      <c r="D32" s="30" t="s">
        <v>38</v>
      </c>
      <c r="E32" s="32" t="s">
        <v>187</v>
      </c>
      <c r="F32" s="33" t="s">
        <v>75</v>
      </c>
      <c r="G32" s="34">
        <v>3.9689999999999999</v>
      </c>
      <c r="H32" s="35">
        <v>0</v>
      </c>
      <c r="I32" s="35">
        <f>ROUND(G32*H32,P4)</f>
        <v>0</v>
      </c>
      <c r="J32" s="33" t="s">
        <v>52</v>
      </c>
      <c r="O32" s="36">
        <f>I32*0.21</f>
        <v>0</v>
      </c>
      <c r="P32">
        <v>3</v>
      </c>
    </row>
    <row r="33" spans="1:16" x14ac:dyDescent="0.25">
      <c r="A33" s="30" t="s">
        <v>41</v>
      </c>
      <c r="B33" s="37"/>
      <c r="E33" s="38" t="s">
        <v>38</v>
      </c>
      <c r="J33" s="39"/>
    </row>
    <row r="34" spans="1:16" ht="45" x14ac:dyDescent="0.25">
      <c r="A34" s="30" t="s">
        <v>42</v>
      </c>
      <c r="B34" s="37"/>
      <c r="E34" s="40" t="s">
        <v>188</v>
      </c>
      <c r="J34" s="39"/>
    </row>
    <row r="35" spans="1:16" ht="90" x14ac:dyDescent="0.25">
      <c r="A35" s="30" t="s">
        <v>44</v>
      </c>
      <c r="B35" s="37"/>
      <c r="E35" s="32" t="s">
        <v>189</v>
      </c>
      <c r="J35" s="39"/>
    </row>
    <row r="36" spans="1:16" x14ac:dyDescent="0.25">
      <c r="A36" s="24" t="s">
        <v>33</v>
      </c>
      <c r="B36" s="25"/>
      <c r="C36" s="26" t="s">
        <v>140</v>
      </c>
      <c r="D36" s="27"/>
      <c r="E36" s="24" t="s">
        <v>141</v>
      </c>
      <c r="F36" s="27"/>
      <c r="G36" s="27"/>
      <c r="H36" s="27"/>
      <c r="I36" s="28">
        <f>SUMIFS(I37:I44,A37:A44,"P")</f>
        <v>0</v>
      </c>
      <c r="J36" s="29"/>
    </row>
    <row r="37" spans="1:16" x14ac:dyDescent="0.25">
      <c r="A37" s="30" t="s">
        <v>36</v>
      </c>
      <c r="B37" s="30">
        <v>7</v>
      </c>
      <c r="C37" s="31" t="s">
        <v>190</v>
      </c>
      <c r="D37" s="30" t="s">
        <v>38</v>
      </c>
      <c r="E37" s="32" t="s">
        <v>191</v>
      </c>
      <c r="F37" s="33" t="s">
        <v>192</v>
      </c>
      <c r="G37" s="34">
        <v>175</v>
      </c>
      <c r="H37" s="35">
        <v>0</v>
      </c>
      <c r="I37" s="35">
        <f>ROUND(G37*H37,P4)</f>
        <v>0</v>
      </c>
      <c r="J37" s="33" t="s">
        <v>52</v>
      </c>
      <c r="O37" s="36">
        <f>I37*0.21</f>
        <v>0</v>
      </c>
      <c r="P37">
        <v>3</v>
      </c>
    </row>
    <row r="38" spans="1:16" x14ac:dyDescent="0.25">
      <c r="A38" s="30" t="s">
        <v>41</v>
      </c>
      <c r="B38" s="37"/>
      <c r="E38" s="38" t="s">
        <v>38</v>
      </c>
      <c r="J38" s="39"/>
    </row>
    <row r="39" spans="1:16" ht="45" x14ac:dyDescent="0.25">
      <c r="A39" s="30" t="s">
        <v>42</v>
      </c>
      <c r="B39" s="37"/>
      <c r="E39" s="40" t="s">
        <v>193</v>
      </c>
      <c r="J39" s="39"/>
    </row>
    <row r="40" spans="1:16" ht="409.5" x14ac:dyDescent="0.25">
      <c r="A40" s="30" t="s">
        <v>44</v>
      </c>
      <c r="B40" s="37"/>
      <c r="E40" s="32" t="s">
        <v>194</v>
      </c>
      <c r="J40" s="39"/>
    </row>
    <row r="41" spans="1:16" x14ac:dyDescent="0.25">
      <c r="A41" s="30" t="s">
        <v>36</v>
      </c>
      <c r="B41" s="30">
        <v>8</v>
      </c>
      <c r="C41" s="31" t="s">
        <v>195</v>
      </c>
      <c r="D41" s="30" t="s">
        <v>38</v>
      </c>
      <c r="E41" s="32" t="s">
        <v>196</v>
      </c>
      <c r="F41" s="33" t="s">
        <v>75</v>
      </c>
      <c r="G41" s="34">
        <v>23.2</v>
      </c>
      <c r="H41" s="35">
        <v>0</v>
      </c>
      <c r="I41" s="35">
        <f>ROUND(G41*H41,P4)</f>
        <v>0</v>
      </c>
      <c r="J41" s="33" t="s">
        <v>52</v>
      </c>
      <c r="O41" s="36">
        <f>I41*0.21</f>
        <v>0</v>
      </c>
      <c r="P41">
        <v>3</v>
      </c>
    </row>
    <row r="42" spans="1:16" x14ac:dyDescent="0.25">
      <c r="A42" s="30" t="s">
        <v>41</v>
      </c>
      <c r="B42" s="37"/>
      <c r="E42" s="38" t="s">
        <v>38</v>
      </c>
      <c r="J42" s="39"/>
    </row>
    <row r="43" spans="1:16" x14ac:dyDescent="0.25">
      <c r="A43" s="30" t="s">
        <v>42</v>
      </c>
      <c r="B43" s="37"/>
      <c r="E43" s="40" t="s">
        <v>197</v>
      </c>
      <c r="J43" s="39"/>
    </row>
    <row r="44" spans="1:16" ht="180" x14ac:dyDescent="0.25">
      <c r="A44" s="30" t="s">
        <v>44</v>
      </c>
      <c r="B44" s="41"/>
      <c r="C44" s="42"/>
      <c r="D44" s="42"/>
      <c r="E44" s="32" t="s">
        <v>198</v>
      </c>
      <c r="F44" s="42"/>
      <c r="G44" s="42"/>
      <c r="H44" s="42"/>
      <c r="I44" s="42"/>
      <c r="J44" s="43"/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" right="0.7" top="0.78740157499999996" bottom="0.78740157499999996" header="0.3" footer="0.3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SO01</vt:lpstr>
      <vt:lpstr>SO02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</dc:creator>
  <cp:lastModifiedBy>Aleš Jambor</cp:lastModifiedBy>
  <dcterms:created xsi:type="dcterms:W3CDTF">2025-09-03T20:44:50Z</dcterms:created>
  <dcterms:modified xsi:type="dcterms:W3CDTF">2025-09-03T20:48:33Z</dcterms:modified>
</cp:coreProperties>
</file>