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R:\Investiční technik\Parkoviště Coop\Výzva na dodavatele - rada\"/>
    </mc:Choice>
  </mc:AlternateContent>
  <xr:revisionPtr revIDLastSave="0" documentId="13_ncr:1_{EA0B1075-2D09-4C03-A9F4-DF7A34F0F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101 - Parkoviště" sheetId="2" r:id="rId2"/>
    <sheet name="VRN - Vedlejší rozpočtové..." sheetId="3" r:id="rId3"/>
    <sheet name="Pokyny pro vyplnění" sheetId="4" r:id="rId4"/>
  </sheets>
  <definedNames>
    <definedName name="_xlnm._FilterDatabase" localSheetId="1" hidden="1">'SO 101 - Parkoviště'!$C$94:$K$455</definedName>
    <definedName name="_xlnm._FilterDatabase" localSheetId="2" hidden="1">'VRN - Vedlejší rozpočtové...'!$C$88:$K$109</definedName>
    <definedName name="_xlnm.Print_Titles" localSheetId="0">'Rekapitulace stavby'!$52:$52</definedName>
    <definedName name="_xlnm.Print_Titles" localSheetId="1">'SO 101 - Parkoviště'!$94:$94</definedName>
    <definedName name="_xlnm.Print_Titles" localSheetId="2">'VRN - Vedlejší rozpočtové...'!$88:$88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1">'SO 101 - Parkoviště'!$C$4:$J$41,'SO 101 - Parkoviště'!$C$47:$J$74,'SO 101 - Parkoviště'!$C$80:$K$455</definedName>
    <definedName name="_xlnm.Print_Area" localSheetId="2">'VRN - Vedlejší rozpočtové...'!$C$4:$J$41,'VRN - Vedlejší rozpočtové...'!$C$47:$J$68,'VRN - Vedlejší rozpočtové...'!$C$74:$K$109</definedName>
  </definedNames>
  <calcPr calcId="191029"/>
</workbook>
</file>

<file path=xl/calcChain.xml><?xml version="1.0" encoding="utf-8"?>
<calcChain xmlns="http://schemas.openxmlformats.org/spreadsheetml/2006/main">
  <c r="J39" i="3" l="1"/>
  <c r="J38" i="3"/>
  <c r="AY58" i="1"/>
  <c r="J37" i="3"/>
  <c r="AX58" i="1"/>
  <c r="BI108" i="3"/>
  <c r="BH108" i="3"/>
  <c r="BG108" i="3"/>
  <c r="BF108" i="3"/>
  <c r="T108" i="3"/>
  <c r="T107" i="3"/>
  <c r="R108" i="3"/>
  <c r="R107" i="3"/>
  <c r="P108" i="3"/>
  <c r="P107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BI101" i="3"/>
  <c r="BH101" i="3"/>
  <c r="BG101" i="3"/>
  <c r="BF101" i="3"/>
  <c r="T101" i="3"/>
  <c r="R101" i="3"/>
  <c r="P101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J85" i="3"/>
  <c r="F85" i="3"/>
  <c r="F83" i="3"/>
  <c r="E81" i="3"/>
  <c r="J58" i="3"/>
  <c r="F58" i="3"/>
  <c r="F56" i="3"/>
  <c r="E54" i="3"/>
  <c r="J26" i="3"/>
  <c r="E26" i="3"/>
  <c r="J59" i="3"/>
  <c r="J25" i="3"/>
  <c r="J20" i="3"/>
  <c r="E20" i="3"/>
  <c r="F86" i="3"/>
  <c r="J19" i="3"/>
  <c r="J14" i="3"/>
  <c r="J56" i="3" s="1"/>
  <c r="E7" i="3"/>
  <c r="E77" i="3" s="1"/>
  <c r="J39" i="2"/>
  <c r="J38" i="2"/>
  <c r="AY56" i="1"/>
  <c r="J37" i="2"/>
  <c r="AX56" i="1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5" i="2"/>
  <c r="BH445" i="2"/>
  <c r="BG445" i="2"/>
  <c r="BF445" i="2"/>
  <c r="T445" i="2"/>
  <c r="T444" i="2"/>
  <c r="R445" i="2"/>
  <c r="R444" i="2"/>
  <c r="P445" i="2"/>
  <c r="P444" i="2"/>
  <c r="BI439" i="2"/>
  <c r="BH439" i="2"/>
  <c r="BG439" i="2"/>
  <c r="BF439" i="2"/>
  <c r="T439" i="2"/>
  <c r="R439" i="2"/>
  <c r="P439" i="2"/>
  <c r="BI434" i="2"/>
  <c r="BH434" i="2"/>
  <c r="BG434" i="2"/>
  <c r="BF434" i="2"/>
  <c r="T434" i="2"/>
  <c r="R434" i="2"/>
  <c r="P434" i="2"/>
  <c r="BI429" i="2"/>
  <c r="BH429" i="2"/>
  <c r="BG429" i="2"/>
  <c r="BF429" i="2"/>
  <c r="T429" i="2"/>
  <c r="R429" i="2"/>
  <c r="P429" i="2"/>
  <c r="BI424" i="2"/>
  <c r="BH424" i="2"/>
  <c r="BG424" i="2"/>
  <c r="BF424" i="2"/>
  <c r="T424" i="2"/>
  <c r="R424" i="2"/>
  <c r="P424" i="2"/>
  <c r="BI401" i="2"/>
  <c r="BH401" i="2"/>
  <c r="BG401" i="2"/>
  <c r="BF401" i="2"/>
  <c r="T401" i="2"/>
  <c r="R401" i="2"/>
  <c r="P401" i="2"/>
  <c r="BI396" i="2"/>
  <c r="BH396" i="2"/>
  <c r="BG396" i="2"/>
  <c r="BF396" i="2"/>
  <c r="T396" i="2"/>
  <c r="R396" i="2"/>
  <c r="P396" i="2"/>
  <c r="BI390" i="2"/>
  <c r="BH390" i="2"/>
  <c r="BG390" i="2"/>
  <c r="BF390" i="2"/>
  <c r="T390" i="2"/>
  <c r="R390" i="2"/>
  <c r="P390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8" i="2"/>
  <c r="BH358" i="2"/>
  <c r="BG358" i="2"/>
  <c r="BF358" i="2"/>
  <c r="T358" i="2"/>
  <c r="R358" i="2"/>
  <c r="P358" i="2"/>
  <c r="BI356" i="2"/>
  <c r="BH356" i="2"/>
  <c r="BG356" i="2"/>
  <c r="BF356" i="2"/>
  <c r="T356" i="2"/>
  <c r="R356" i="2"/>
  <c r="P356" i="2"/>
  <c r="BI354" i="2"/>
  <c r="BH354" i="2"/>
  <c r="BG354" i="2"/>
  <c r="BF354" i="2"/>
  <c r="T354" i="2"/>
  <c r="R354" i="2"/>
  <c r="P354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R300" i="2"/>
  <c r="P300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2" i="2"/>
  <c r="BH282" i="2"/>
  <c r="BG282" i="2"/>
  <c r="BF282" i="2"/>
  <c r="T282" i="2"/>
  <c r="R282" i="2"/>
  <c r="P282" i="2"/>
  <c r="BI276" i="2"/>
  <c r="BH276" i="2"/>
  <c r="BG276" i="2"/>
  <c r="BF276" i="2"/>
  <c r="T276" i="2"/>
  <c r="R276" i="2"/>
  <c r="P276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59" i="2"/>
  <c r="BH159" i="2"/>
  <c r="BG159" i="2"/>
  <c r="BF159" i="2"/>
  <c r="T159" i="2"/>
  <c r="R159" i="2"/>
  <c r="P159" i="2"/>
  <c r="BI153" i="2"/>
  <c r="BH153" i="2"/>
  <c r="BG153" i="2"/>
  <c r="BF153" i="2"/>
  <c r="T153" i="2"/>
  <c r="R153" i="2"/>
  <c r="P153" i="2"/>
  <c r="BI147" i="2"/>
  <c r="BH147" i="2"/>
  <c r="BG147" i="2"/>
  <c r="BF147" i="2"/>
  <c r="T147" i="2"/>
  <c r="R147" i="2"/>
  <c r="P147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5" i="2"/>
  <c r="BH115" i="2"/>
  <c r="BG115" i="2"/>
  <c r="BF115" i="2"/>
  <c r="T115" i="2"/>
  <c r="R115" i="2"/>
  <c r="P115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BI98" i="2"/>
  <c r="BH98" i="2"/>
  <c r="BG98" i="2"/>
  <c r="BF98" i="2"/>
  <c r="T98" i="2"/>
  <c r="R98" i="2"/>
  <c r="P98" i="2"/>
  <c r="J91" i="2"/>
  <c r="F91" i="2"/>
  <c r="F89" i="2"/>
  <c r="E87" i="2"/>
  <c r="J58" i="2"/>
  <c r="F58" i="2"/>
  <c r="F56" i="2"/>
  <c r="E54" i="2"/>
  <c r="J26" i="2"/>
  <c r="E26" i="2"/>
  <c r="J59" i="2"/>
  <c r="J25" i="2"/>
  <c r="J20" i="2"/>
  <c r="E20" i="2"/>
  <c r="F92" i="2"/>
  <c r="J19" i="2"/>
  <c r="J14" i="2"/>
  <c r="J56" i="2" s="1"/>
  <c r="E7" i="2"/>
  <c r="E50" i="2" s="1"/>
  <c r="L50" i="1"/>
  <c r="AM50" i="1"/>
  <c r="AM49" i="1"/>
  <c r="L49" i="1"/>
  <c r="AM47" i="1"/>
  <c r="L47" i="1"/>
  <c r="L45" i="1"/>
  <c r="L44" i="1"/>
  <c r="J334" i="2"/>
  <c r="J369" i="2"/>
  <c r="BK188" i="2"/>
  <c r="J372" i="2"/>
  <c r="BK108" i="2"/>
  <c r="J318" i="2"/>
  <c r="J328" i="2"/>
  <c r="BK260" i="2"/>
  <c r="J227" i="2"/>
  <c r="J282" i="2"/>
  <c r="J104" i="2"/>
  <c r="BK165" i="2"/>
  <c r="F38" i="3"/>
  <c r="BK282" i="2"/>
  <c r="BK147" i="2"/>
  <c r="BK286" i="2"/>
  <c r="J188" i="2"/>
  <c r="J98" i="3"/>
  <c r="J384" i="2"/>
  <c r="J380" i="2"/>
  <c r="BK445" i="2"/>
  <c r="J300" i="2"/>
  <c r="J439" i="2"/>
  <c r="BK311" i="2"/>
  <c r="J429" i="2"/>
  <c r="BK340" i="2"/>
  <c r="BK356" i="2"/>
  <c r="BK245" i="2"/>
  <c r="BK396" i="2"/>
  <c r="BK207" i="2"/>
  <c r="BK424" i="2"/>
  <c r="BK227" i="2"/>
  <c r="BK326" i="2"/>
  <c r="BK216" i="2"/>
  <c r="J239" i="2"/>
  <c r="J133" i="2"/>
  <c r="J103" i="3"/>
  <c r="J289" i="2"/>
  <c r="J192" i="2"/>
  <c r="BK309" i="2"/>
  <c r="BK434" i="2"/>
  <c r="BK318" i="2"/>
  <c r="BK276" i="2"/>
  <c r="BK133" i="2"/>
  <c r="AS57" i="1"/>
  <c r="BK105" i="3"/>
  <c r="J450" i="2"/>
  <c r="J305" i="2"/>
  <c r="BK354" i="2"/>
  <c r="J396" i="2"/>
  <c r="J276" i="2"/>
  <c r="BK129" i="2"/>
  <c r="J322" i="2"/>
  <c r="BK289" i="2"/>
  <c r="J141" i="2"/>
  <c r="J201" i="2"/>
  <c r="J101" i="3"/>
  <c r="BK365" i="2"/>
  <c r="BK123" i="2"/>
  <c r="J314" i="2"/>
  <c r="BK372" i="2"/>
  <c r="BK296" i="2"/>
  <c r="J352" i="2"/>
  <c r="BK401" i="2"/>
  <c r="J245" i="2"/>
  <c r="J343" i="2"/>
  <c r="J293" i="2"/>
  <c r="J270" i="2"/>
  <c r="AS55" i="1"/>
  <c r="J311" i="2"/>
  <c r="BK293" i="2"/>
  <c r="BK350" i="2"/>
  <c r="BK429" i="2"/>
  <c r="BK239" i="2"/>
  <c r="BK328" i="2"/>
  <c r="J98" i="2"/>
  <c r="BK170" i="2"/>
  <c r="BK212" i="2"/>
  <c r="J92" i="3"/>
  <c r="BK439" i="2"/>
  <c r="J375" i="2"/>
  <c r="BK219" i="2"/>
  <c r="J159" i="2"/>
  <c r="BK223" i="2"/>
  <c r="J231" i="2"/>
  <c r="BK108" i="3"/>
  <c r="J96" i="3"/>
  <c r="J309" i="2"/>
  <c r="BK300" i="2"/>
  <c r="BK343" i="2"/>
  <c r="J434" i="2"/>
  <c r="BK252" i="2"/>
  <c r="J147" i="2"/>
  <c r="BK175" i="2"/>
  <c r="BK314" i="2"/>
  <c r="BK104" i="2"/>
  <c r="BK153" i="2"/>
  <c r="J198" i="2"/>
  <c r="J219" i="2"/>
  <c r="J108" i="3"/>
  <c r="BK369" i="2"/>
  <c r="J326" i="2"/>
  <c r="BK362" i="2"/>
  <c r="J286" i="2"/>
  <c r="BK384" i="2"/>
  <c r="J179" i="2"/>
  <c r="J256" i="2"/>
  <c r="BK256" i="2"/>
  <c r="BK185" i="2"/>
  <c r="BK103" i="3"/>
  <c r="BK453" i="2"/>
  <c r="J119" i="2"/>
  <c r="J365" i="2"/>
  <c r="J212" i="2"/>
  <c r="BK352" i="2"/>
  <c r="BK267" i="2"/>
  <c r="J248" i="2"/>
  <c r="BK270" i="2"/>
  <c r="BK98" i="2"/>
  <c r="BK195" i="2"/>
  <c r="J105" i="3"/>
  <c r="BK375" i="2"/>
  <c r="BK201" i="2"/>
  <c r="BK386" i="2"/>
  <c r="BK331" i="2"/>
  <c r="J401" i="2"/>
  <c r="J223" i="2"/>
  <c r="BK334" i="2"/>
  <c r="J153" i="2"/>
  <c r="J185" i="2"/>
  <c r="BK204" i="2"/>
  <c r="BK96" i="3"/>
  <c r="J445" i="2"/>
  <c r="J424" i="2"/>
  <c r="J170" i="2"/>
  <c r="J354" i="2"/>
  <c r="BK137" i="2"/>
  <c r="BK231" i="2"/>
  <c r="J108" i="2"/>
  <c r="J137" i="2"/>
  <c r="BK98" i="3"/>
  <c r="BK337" i="2"/>
  <c r="BK179" i="2"/>
  <c r="J337" i="2"/>
  <c r="J390" i="2"/>
  <c r="BK235" i="2"/>
  <c r="J356" i="2"/>
  <c r="J129" i="2"/>
  <c r="BK192" i="2"/>
  <c r="J260" i="2"/>
  <c r="BK119" i="2"/>
  <c r="BK94" i="3"/>
  <c r="J94" i="3"/>
  <c r="BK450" i="2"/>
  <c r="J453" i="2"/>
  <c r="J296" i="2"/>
  <c r="BK358" i="2"/>
  <c r="J358" i="2"/>
  <c r="BK264" i="2"/>
  <c r="BK380" i="2"/>
  <c r="J195" i="2"/>
  <c r="J264" i="2"/>
  <c r="J123" i="2"/>
  <c r="J165" i="2"/>
  <c r="BK115" i="2"/>
  <c r="BK390" i="2"/>
  <c r="J362" i="2"/>
  <c r="J115" i="2"/>
  <c r="J204" i="2"/>
  <c r="J331" i="2"/>
  <c r="J216" i="2"/>
  <c r="J267" i="2"/>
  <c r="J207" i="2"/>
  <c r="J235" i="2"/>
  <c r="BK198" i="2"/>
  <c r="BK92" i="3"/>
  <c r="J350" i="2"/>
  <c r="J386" i="2"/>
  <c r="BK248" i="2"/>
  <c r="BK322" i="2"/>
  <c r="BK159" i="2"/>
  <c r="J340" i="2"/>
  <c r="BK305" i="2"/>
  <c r="J175" i="2"/>
  <c r="J252" i="2"/>
  <c r="BK141" i="2"/>
  <c r="BK101" i="3"/>
  <c r="P97" i="2" l="1"/>
  <c r="BK211" i="2"/>
  <c r="J211" i="2"/>
  <c r="J66" i="2"/>
  <c r="T230" i="2"/>
  <c r="BK304" i="2"/>
  <c r="J304" i="2" s="1"/>
  <c r="J68" i="2" s="1"/>
  <c r="BK330" i="2"/>
  <c r="J330" i="2"/>
  <c r="J69" i="2" s="1"/>
  <c r="BK400" i="2"/>
  <c r="J400" i="2" s="1"/>
  <c r="J70" i="2" s="1"/>
  <c r="BK449" i="2"/>
  <c r="J449" i="2"/>
  <c r="J73" i="2" s="1"/>
  <c r="T97" i="2"/>
  <c r="P211" i="2"/>
  <c r="R230" i="2"/>
  <c r="T304" i="2"/>
  <c r="T330" i="2"/>
  <c r="T400" i="2"/>
  <c r="R449" i="2"/>
  <c r="R448" i="2" s="1"/>
  <c r="BK100" i="3"/>
  <c r="J100" i="3"/>
  <c r="J66" i="3"/>
  <c r="R97" i="2"/>
  <c r="T211" i="2"/>
  <c r="BK230" i="2"/>
  <c r="J230" i="2"/>
  <c r="J67" i="2"/>
  <c r="P304" i="2"/>
  <c r="R330" i="2"/>
  <c r="P400" i="2"/>
  <c r="P449" i="2"/>
  <c r="P448" i="2"/>
  <c r="R91" i="3"/>
  <c r="BK97" i="2"/>
  <c r="J97" i="2" s="1"/>
  <c r="J65" i="2" s="1"/>
  <c r="R211" i="2"/>
  <c r="P230" i="2"/>
  <c r="R304" i="2"/>
  <c r="P330" i="2"/>
  <c r="R400" i="2"/>
  <c r="T449" i="2"/>
  <c r="T448" i="2" s="1"/>
  <c r="BK91" i="3"/>
  <c r="J91" i="3" s="1"/>
  <c r="J65" i="3" s="1"/>
  <c r="P91" i="3"/>
  <c r="T91" i="3"/>
  <c r="P100" i="3"/>
  <c r="R100" i="3"/>
  <c r="T100" i="3"/>
  <c r="BK444" i="2"/>
  <c r="J444" i="2"/>
  <c r="J71" i="2"/>
  <c r="BK107" i="3"/>
  <c r="J107" i="3"/>
  <c r="J67" i="3" s="1"/>
  <c r="F59" i="3"/>
  <c r="J86" i="3"/>
  <c r="E50" i="3"/>
  <c r="J83" i="3"/>
  <c r="BE92" i="3"/>
  <c r="BE98" i="3"/>
  <c r="BE105" i="3"/>
  <c r="BE94" i="3"/>
  <c r="BE96" i="3"/>
  <c r="BE101" i="3"/>
  <c r="BE103" i="3"/>
  <c r="BE108" i="3"/>
  <c r="BC58" i="1"/>
  <c r="BC57" i="1" s="1"/>
  <c r="F59" i="2"/>
  <c r="BE123" i="2"/>
  <c r="BE170" i="2"/>
  <c r="BE207" i="2"/>
  <c r="BE219" i="2"/>
  <c r="BE276" i="2"/>
  <c r="E83" i="2"/>
  <c r="J89" i="2"/>
  <c r="J92" i="2"/>
  <c r="BE119" i="2"/>
  <c r="BE147" i="2"/>
  <c r="BE179" i="2"/>
  <c r="BE245" i="2"/>
  <c r="BE256" i="2"/>
  <c r="BE264" i="2"/>
  <c r="BE296" i="2"/>
  <c r="BE104" i="2"/>
  <c r="BE137" i="2"/>
  <c r="BE188" i="2"/>
  <c r="BE195" i="2"/>
  <c r="BE204" i="2"/>
  <c r="BE235" i="2"/>
  <c r="BE252" i="2"/>
  <c r="BE309" i="2"/>
  <c r="BE350" i="2"/>
  <c r="BE129" i="2"/>
  <c r="BE185" i="2"/>
  <c r="BE192" i="2"/>
  <c r="BE223" i="2"/>
  <c r="BE231" i="2"/>
  <c r="BE239" i="2"/>
  <c r="BE248" i="2"/>
  <c r="BE282" i="2"/>
  <c r="BE108" i="2"/>
  <c r="BE115" i="2"/>
  <c r="BE133" i="2"/>
  <c r="BE175" i="2"/>
  <c r="BE216" i="2"/>
  <c r="BE267" i="2"/>
  <c r="BE270" i="2"/>
  <c r="BE326" i="2"/>
  <c r="BE331" i="2"/>
  <c r="BE358" i="2"/>
  <c r="BE365" i="2"/>
  <c r="BE396" i="2"/>
  <c r="BE390" i="2"/>
  <c r="BE165" i="2"/>
  <c r="BE201" i="2"/>
  <c r="BE212" i="2"/>
  <c r="BE227" i="2"/>
  <c r="BE260" i="2"/>
  <c r="BE311" i="2"/>
  <c r="BE314" i="2"/>
  <c r="BE334" i="2"/>
  <c r="BE337" i="2"/>
  <c r="BE372" i="2"/>
  <c r="BE98" i="2"/>
  <c r="BE141" i="2"/>
  <c r="BE153" i="2"/>
  <c r="BE159" i="2"/>
  <c r="BE198" i="2"/>
  <c r="BE429" i="2"/>
  <c r="BE445" i="2"/>
  <c r="BE286" i="2"/>
  <c r="BE289" i="2"/>
  <c r="BE318" i="2"/>
  <c r="BE328" i="2"/>
  <c r="BE343" i="2"/>
  <c r="BE354" i="2"/>
  <c r="BE356" i="2"/>
  <c r="BE362" i="2"/>
  <c r="BE369" i="2"/>
  <c r="BE384" i="2"/>
  <c r="BE386" i="2"/>
  <c r="BE424" i="2"/>
  <c r="BE293" i="2"/>
  <c r="BE300" i="2"/>
  <c r="BE305" i="2"/>
  <c r="BE322" i="2"/>
  <c r="BE340" i="2"/>
  <c r="BE352" i="2"/>
  <c r="BE375" i="2"/>
  <c r="BE380" i="2"/>
  <c r="BE401" i="2"/>
  <c r="BE434" i="2"/>
  <c r="BE439" i="2"/>
  <c r="BE450" i="2"/>
  <c r="BE453" i="2"/>
  <c r="J36" i="3"/>
  <c r="AW58" i="1"/>
  <c r="F36" i="3"/>
  <c r="BA58" i="1" s="1"/>
  <c r="BA57" i="1" s="1"/>
  <c r="AW57" i="1" s="1"/>
  <c r="F37" i="3"/>
  <c r="BB58" i="1" s="1"/>
  <c r="BB57" i="1" s="1"/>
  <c r="AX57" i="1" s="1"/>
  <c r="F39" i="3"/>
  <c r="BD58" i="1"/>
  <c r="BD57" i="1"/>
  <c r="AS54" i="1"/>
  <c r="F37" i="2"/>
  <c r="BB56" i="1" s="1"/>
  <c r="BB55" i="1" s="1"/>
  <c r="AX55" i="1" s="1"/>
  <c r="F38" i="2"/>
  <c r="BC56" i="1" s="1"/>
  <c r="BC55" i="1" s="1"/>
  <c r="AY55" i="1" s="1"/>
  <c r="J36" i="2"/>
  <c r="AW56" i="1"/>
  <c r="F36" i="2"/>
  <c r="BA56" i="1" s="1"/>
  <c r="BA55" i="1" s="1"/>
  <c r="AW55" i="1" s="1"/>
  <c r="F39" i="2"/>
  <c r="BD56" i="1"/>
  <c r="BD55" i="1"/>
  <c r="P90" i="3" l="1"/>
  <c r="P89" i="3"/>
  <c r="AU58" i="1"/>
  <c r="AU57" i="1" s="1"/>
  <c r="T90" i="3"/>
  <c r="T89" i="3" s="1"/>
  <c r="BK96" i="2"/>
  <c r="J96" i="2" s="1"/>
  <c r="J64" i="2" s="1"/>
  <c r="R90" i="3"/>
  <c r="R89" i="3"/>
  <c r="R96" i="2"/>
  <c r="R95" i="2"/>
  <c r="T96" i="2"/>
  <c r="T95" i="2"/>
  <c r="P96" i="2"/>
  <c r="P95" i="2"/>
  <c r="AU56" i="1" s="1"/>
  <c r="AU55" i="1" s="1"/>
  <c r="BK448" i="2"/>
  <c r="J448" i="2" s="1"/>
  <c r="J72" i="2" s="1"/>
  <c r="BK90" i="3"/>
  <c r="BK89" i="3"/>
  <c r="J89" i="3" s="1"/>
  <c r="J63" i="3" s="1"/>
  <c r="J35" i="2"/>
  <c r="AV56" i="1" s="1"/>
  <c r="AT56" i="1" s="1"/>
  <c r="BD54" i="1"/>
  <c r="W33" i="1" s="1"/>
  <c r="BC54" i="1"/>
  <c r="W32" i="1" s="1"/>
  <c r="F35" i="2"/>
  <c r="AZ56" i="1"/>
  <c r="AZ55" i="1"/>
  <c r="AV55" i="1" s="1"/>
  <c r="AT55" i="1" s="1"/>
  <c r="BA54" i="1"/>
  <c r="W30" i="1"/>
  <c r="AY57" i="1"/>
  <c r="BB54" i="1"/>
  <c r="W31" i="1"/>
  <c r="J35" i="3"/>
  <c r="AV58" i="1"/>
  <c r="AT58" i="1"/>
  <c r="F35" i="3"/>
  <c r="AZ58" i="1"/>
  <c r="AZ57" i="1" s="1"/>
  <c r="AV57" i="1" s="1"/>
  <c r="AT57" i="1" s="1"/>
  <c r="J90" i="3" l="1"/>
  <c r="J64" i="3"/>
  <c r="BK95" i="2"/>
  <c r="J95" i="2"/>
  <c r="J63" i="2"/>
  <c r="AU54" i="1"/>
  <c r="J32" i="3"/>
  <c r="AG58" i="1"/>
  <c r="AG57" i="1"/>
  <c r="AX54" i="1"/>
  <c r="AY54" i="1"/>
  <c r="AZ54" i="1"/>
  <c r="AV54" i="1" s="1"/>
  <c r="AK29" i="1" s="1"/>
  <c r="AW54" i="1"/>
  <c r="AK30" i="1" s="1"/>
  <c r="J41" i="3" l="1"/>
  <c r="AN58" i="1"/>
  <c r="AN57" i="1"/>
  <c r="W29" i="1"/>
  <c r="AT54" i="1"/>
  <c r="J32" i="2"/>
  <c r="AG56" i="1" s="1"/>
  <c r="AG55" i="1" s="1"/>
  <c r="AG54" i="1" s="1"/>
  <c r="AK26" i="1" s="1"/>
  <c r="AK35" i="1" s="1"/>
  <c r="AN55" i="1" l="1"/>
  <c r="AN56" i="1"/>
  <c r="J41" i="2"/>
  <c r="AN54" i="1"/>
</calcChain>
</file>

<file path=xl/sharedStrings.xml><?xml version="1.0" encoding="utf-8"?>
<sst xmlns="http://schemas.openxmlformats.org/spreadsheetml/2006/main" count="4024" uniqueCount="910">
  <si>
    <t>Export Komplet</t>
  </si>
  <si>
    <t>VZ</t>
  </si>
  <si>
    <t>2.0</t>
  </si>
  <si>
    <t>ZAMOK</t>
  </si>
  <si>
    <t>False</t>
  </si>
  <si>
    <t>{8a6d1587-d316-48a1-9b51-1bd69a63e4ca}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</si>
  <si>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</si>
  <si>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</si>
  <si>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</si>
  <si>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</si>
  <si>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</si>
  <si>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</si>
  <si>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</si>
  <si>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</si>
  <si>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VD06723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</si>
  <si>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</si>
  <si>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</si>
  <si>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Valtice - Coop, parkoviště</t>
  </si>
  <si>
    <t>KSO:</t>
  </si>
  <si>
    <t/>
  </si>
  <si>
    <t>CC-CZ:</t>
  </si>
  <si>
    <t>Místo:</t>
  </si>
  <si>
    <t>Valtice</t>
  </si>
  <si>
    <t>Datum:</t>
  </si>
  <si>
    <t>8. 8. 2024</t>
  </si>
  <si>
    <t>Zadavatel:</t>
  </si>
  <si>
    <t>IČ:</t>
  </si>
  <si>
    <t>město Valtice</t>
  </si>
  <si>
    <t>DIČ:</t>
  </si>
  <si>
    <t>Účastník:</t>
  </si>
  <si>
    <t>Vyplň údaj</t>
  </si>
  <si>
    <t>Projektant:</t>
  </si>
  <si>
    <t>ViaDesigne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</si>
  <si>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</si>
  <si>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</si>
  <si>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</si>
  <si>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</si>
  <si>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</si>
  <si>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</si>
  <si>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</si>
  <si>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</si>
  <si>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</si>
  <si>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</si>
  <si>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</si>
  <si>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</si>
  <si>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</si>
  <si>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</si>
  <si>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</si>
  <si>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</si>
  <si>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</si>
  <si>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</si>
  <si>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</si>
  <si>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</si>
  <si>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</si>
  <si>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</si>
  <si>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</si>
  <si>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</si>
  <si>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</si>
  <si>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</si>
  <si>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</si>
  <si>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</si>
  <si>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</si>
  <si>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</si>
  <si>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</si>
  <si>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</si>
  <si>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</si>
  <si>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</si>
  <si>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</si>
  <si>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</si>
  <si>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</si>
  <si>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</si>
  <si>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</si>
  <si>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</si>
  <si>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</si>
  <si>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</si>
  <si>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</si>
  <si>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101</t>
  </si>
  <si>
    <t>Parkoviště</t>
  </si>
  <si>
    <t>STA</t>
  </si>
  <si>
    <t>1</t>
  </si>
  <si>
    <t>{b56112f1-c621-4505-87fb-c9bd61e94e0d}</t>
  </si>
  <si>
    <t>2</t>
  </si>
  <si>
    <t>/</t>
  </si>
  <si>
    <t>Soupis</t>
  </si>
  <si>
    <t>{3253b91e-5014-4fb4-ad55-0a3c19428009}</t>
  </si>
  <si>
    <t>VRN</t>
  </si>
  <si>
    <t>Vedlejší rozpočtové náklady</t>
  </si>
  <si>
    <t>{674400f0-683a-48b1-8d9f-16cc8543fe49}</t>
  </si>
  <si>
    <t>{22d49afa-06da-4b73-998c-d5077275e64b}</t>
  </si>
  <si>
    <t>KRYCÍ LIST SOUPISU PRACÍ</t>
  </si>
  <si>
    <t>Objekt:</t>
  </si>
  <si>
    <t>SO 101 - Parkoviště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</si>
  <si>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</si>
  <si>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</si>
  <si>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</si>
  <si>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</si>
  <si>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</si>
  <si>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</si>
  <si>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</si>
  <si>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</si>
  <si>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</si>
  <si>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</si>
  <si>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</si>
  <si>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</si>
  <si>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</si>
  <si>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</si>
  <si>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</si>
  <si>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</si>
  <si>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</si>
  <si>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</si>
  <si>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</si>
  <si>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</si>
  <si>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</si>
  <si>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</si>
  <si>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</si>
  <si>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</si>
  <si>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</si>
  <si>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</si>
  <si>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</si>
  <si>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</si>
  <si>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</si>
  <si>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</si>
  <si>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</si>
  <si>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</si>
  <si>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</si>
  <si>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</si>
  <si>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</si>
  <si>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</si>
  <si>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</si>
  <si>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</si>
  <si>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-795606056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</si>
  <si>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</si>
  <si>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</si>
  <si>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</si>
  <si>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https://podminky.urs.cz/item/CS_URS_2025_01/113106121</t>
  </si>
  <si>
    <t>VV</t>
  </si>
  <si>
    <t>"stávající dlažba tl.50mm" 67+10+2+100</t>
  </si>
  <si>
    <t>"předláždění" 6</t>
  </si>
  <si>
    <t>Součet</t>
  </si>
  <si>
    <t>113106123</t>
  </si>
  <si>
    <t>Rozebrání dlažeb ze zámkových dlaždic komunikací pro pěší ručně</t>
  </si>
  <si>
    <t>1057614823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</si>
  <si>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</si>
  <si>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https://podminky.urs.cz/item/CS_URS_2025_01/113106123</t>
  </si>
  <si>
    <t>"stávající zámk dl. tl. 80mm" 19+1+3+18</t>
  </si>
  <si>
    <t>3</t>
  </si>
  <si>
    <t>113107162</t>
  </si>
  <si>
    <t>Odstranění podkladu z kameniva drceného tl přes 100 do 200 mm strojně pl přes 50 do 200 m2</t>
  </si>
  <si>
    <t>1040599484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</si>
  <si>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</si>
  <si>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https://podminky.urs.cz/item/CS_URS_2025_01/113107162</t>
  </si>
  <si>
    <t>"odkop kce ŠD tl.170mm" 18</t>
  </si>
  <si>
    <t>"odkop kce ŠD tl.160mm" 20</t>
  </si>
  <si>
    <t>"odkop kce ŠD tl.180mm" 19</t>
  </si>
  <si>
    <t>113107163</t>
  </si>
  <si>
    <t>Odstranění podkladu z kameniva drceného tl přes 200 do 300 mm strojně pl přes 50 do 200 m2</t>
  </si>
  <si>
    <t>-1664880392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</si>
  <si>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</si>
  <si>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https://podminky.urs.cz/item/CS_URS_2025_01/113107163</t>
  </si>
  <si>
    <t>"odkop kce ŠD tl.210mm" 67+10</t>
  </si>
  <si>
    <t>5</t>
  </si>
  <si>
    <t>113107165</t>
  </si>
  <si>
    <t>Odstranění podkladu z kameniva drceného tl přes 400 do 500 mm strojně pl přes 50 do 200 m2</t>
  </si>
  <si>
    <t>-787566950</t>
  </si>
  <si>
    <t>Odstranění podkladů nebo krytů strojně plochy jednotlivě přes 50 m2 do 200 m2 s přemístěním hmot na skládku na vzdálenost do 20 m nebo s naložením na dopravní prostředek z kameniva hrubého drceného, o tl. vrstvy přes 400 do 500 mm</t>
  </si>
  <si>
    <t>https://podminky.urs.cz/item/CS_URS_2025_01/113107165</t>
  </si>
  <si>
    <t>"odkop kce ŠD tl.410mm" 2+100</t>
  </si>
  <si>
    <t>6</t>
  </si>
  <si>
    <t>113107224</t>
  </si>
  <si>
    <t>Odstranění podkladu z kameniva drceného tl přes 300 do 400 mm strojně pl přes 200 m2</t>
  </si>
  <si>
    <t>542688600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</si>
  <si>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</si>
  <si>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https://podminky.urs.cz/item/CS_URS_2025_01/113107224</t>
  </si>
  <si>
    <t>"odkop kce ŠD tl.370mm" 175+110+31</t>
  </si>
  <si>
    <t>"odkop kce ŠD tl.390mm" 1+3</t>
  </si>
  <si>
    <t>7</t>
  </si>
  <si>
    <t>113107242</t>
  </si>
  <si>
    <t>Odstranění podkladu živičného tl přes 50 do 100 mm strojně pl přes 200 m2</t>
  </si>
  <si>
    <t>-1326624535</t>
  </si>
  <si>
    <t>Odstranění podkladů nebo krytů strojně plochy jednotlivě přes 200 m2 s přemístěním hmot na skládku na vzdálenost do 20 m nebo s naložením na dopravní prostředek živičných, o tl. vrstvy přes 50 do 100 mm</t>
  </si>
  <si>
    <t>https://podminky.urs.cz/item/CS_URS_2025_01/113107242</t>
  </si>
  <si>
    <t>"stávající asf. kryt tl.100mm" 11+175+110+31+15+20+8,7</t>
  </si>
  <si>
    <t>8</t>
  </si>
  <si>
    <t>113107321</t>
  </si>
  <si>
    <t>Odstranění podkladu z kameniva drceného tl do 100 mm strojně pl do 50 m2</t>
  </si>
  <si>
    <t>1714139946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</si>
  <si>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</si>
  <si>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https://podminky.urs.cz/item/CS_URS_2025_01/113107321</t>
  </si>
  <si>
    <t>"odkop kce ŠD tl.100mm" 8,7</t>
  </si>
  <si>
    <t>9</t>
  </si>
  <si>
    <t>113201112</t>
  </si>
  <si>
    <t>Vytrhání obrub silničních ležatých</t>
  </si>
  <si>
    <t>m</t>
  </si>
  <si>
    <t>1673771254</t>
  </si>
  <si>
    <t>Vytrhání obrub s vybouráním lože, s přemístěním hmot na skládku na vzdálenost do 3 m nebo s naložením na dopravní prostředek silničních ležatých</t>
  </si>
  <si>
    <t>https://podminky.urs.cz/item/CS_URS_2025_01/113201112</t>
  </si>
  <si>
    <t>"obruba" 7</t>
  </si>
  <si>
    <t>10</t>
  </si>
  <si>
    <t>113202111</t>
  </si>
  <si>
    <t>Vytrhání obrub krajníků obrubníků stojatých</t>
  </si>
  <si>
    <t>1954337293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</si>
  <si>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</si>
  <si>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</si>
  <si>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"obruba" 4,5+8,5+30+7+6+6</t>
  </si>
  <si>
    <t>"přídlažba" 7+6+7</t>
  </si>
  <si>
    <t>11</t>
  </si>
  <si>
    <t>122251103</t>
  </si>
  <si>
    <t>Odkopávky a prokopávky nezapažené v hornině třídy těžitelnosti I skupiny 3 objem do 100 m3 strojně</t>
  </si>
  <si>
    <t>m3</t>
  </si>
  <si>
    <t>233151383</t>
  </si>
  <si>
    <t>Odkopávky a prokopávky nezapažené strojně v hornině třídy těžitelnosti I skupiny 3 přes 50 do 100 m3</t>
  </si>
  <si>
    <t>https://podminky.urs.cz/item/CS_URS_2025_01/122251103</t>
  </si>
  <si>
    <t xml:space="preserve">"odkop pro nové kce tl.240mm" 0,24*6 </t>
  </si>
  <si>
    <t>"odkop pro sanace tl.200mm" 0,2*(170+224)</t>
  </si>
  <si>
    <t>131213701</t>
  </si>
  <si>
    <t>Hloubení nezapažených jam v soudržných horninách třídy těžitelnosti I skupiny 3 ručně</t>
  </si>
  <si>
    <t>1744511845</t>
  </si>
  <si>
    <t>Hloubení nezapažených jam ručně s urovnáním dna do předepsaného profilu a spádu v hornině třídy těžitelnosti I skupiny 3 soudržných</t>
  </si>
  <si>
    <t>https://podminky.urs.cz/item/CS_URS_2025_01/131213701</t>
  </si>
  <si>
    <t>"pro novou DV" (2*2*1,5)</t>
  </si>
  <si>
    <t>"pro obnovenou DV" (2*2*1,5)-(1,5*0,9)</t>
  </si>
  <si>
    <t>13</t>
  </si>
  <si>
    <t>132251101</t>
  </si>
  <si>
    <t>Hloubení rýh nezapažených š do 800 mm v hornině třídy těžitelnosti I skupiny 3 objem do 20 m3 strojně</t>
  </si>
  <si>
    <t>1005789283</t>
  </si>
  <si>
    <t>Hloubení nezapažených rýh šířky do 800 mm strojně s urovnáním dna do předepsaného profilu a spádu v hornině třídy těžitelnosti I skupiny 3 do 20 m3</t>
  </si>
  <si>
    <t>https://podminky.urs.cz/item/CS_URS_2025_01/132251101</t>
  </si>
  <si>
    <t>"pro trativod" 0,17*22</t>
  </si>
  <si>
    <t>"ŠD - přípojky DV" 0,5*0,8*11</t>
  </si>
  <si>
    <t>14</t>
  </si>
  <si>
    <t>162751117</t>
  </si>
  <si>
    <t>Vodorovné přemístění přes 9 000 do 10000 m výkopku/sypaniny z horniny třídy těžitelnosti I skupiny 1 až 3</t>
  </si>
  <si>
    <t>-537466865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</si>
  <si>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</si>
  <si>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</si>
  <si>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PSC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</si>
  <si>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</si>
  <si>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"odkop" 80,24+10,65+8,14</t>
  </si>
  <si>
    <t>15</t>
  </si>
  <si>
    <t>171201231</t>
  </si>
  <si>
    <t>Poplatek za uložení zeminy a kamení na recyklační skládce (skládkovné) kód odpadu 17 05 04</t>
  </si>
  <si>
    <t>t</t>
  </si>
  <si>
    <t>1673613812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</si>
  <si>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</si>
  <si>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</si>
  <si>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</t>
  </si>
  <si>
    <t>99,03*1,8</t>
  </si>
  <si>
    <t>16</t>
  </si>
  <si>
    <t>171251201</t>
  </si>
  <si>
    <t>Uložení sypaniny na skládky nebo meziskládky</t>
  </si>
  <si>
    <t>538325234</t>
  </si>
  <si>
    <t>Uložení sypaniny na skládky nebo meziskládky bez hutnění s upravením uložené sypaniny do předepsaného tvaru</t>
  </si>
  <si>
    <t>https://podminky.urs.cz/item/CS_URS_2025_01/171251201</t>
  </si>
  <si>
    <t>99,03</t>
  </si>
  <si>
    <t>17</t>
  </si>
  <si>
    <t>174111101</t>
  </si>
  <si>
    <t>Zásyp jam, šachet rýh nebo kolem objektů sypaninou se zhutněním ručně</t>
  </si>
  <si>
    <t>-113362807</t>
  </si>
  <si>
    <t>Zásyp sypaninou z jakékoliv horniny ručně s uložením výkopku ve vrstvách se zhutněním jam, šachet, rýh nebo kolem objektů v těchto vykopávkách</t>
  </si>
  <si>
    <t>https://podminky.urs.cz/item/CS_URS_2025_01/174111101</t>
  </si>
  <si>
    <t>"nové a obnovené DV" 2*((2*2*1,5)-(1,5*0,9))</t>
  </si>
  <si>
    <t>18</t>
  </si>
  <si>
    <t>M</t>
  </si>
  <si>
    <t>58344171</t>
  </si>
  <si>
    <t>štěrkodrť frakce 0/32</t>
  </si>
  <si>
    <t>790612568</t>
  </si>
  <si>
    <t>13,7*2</t>
  </si>
  <si>
    <t>19</t>
  </si>
  <si>
    <t>174211101</t>
  </si>
  <si>
    <t>Zásyp jam, šachet rýh nebo kolem objektů sypaninou bez zhutnění ručně</t>
  </si>
  <si>
    <t>-897139305</t>
  </si>
  <si>
    <t>Zásyp sypaninou z jakékoliv horniny ručně s uložením výkopku ve vrstvách bez zhutnění jam, šachet, rýh nebo kolem objektů v těchto vykopávkách</t>
  </si>
  <si>
    <t>https://podminky.urs.cz/item/CS_URS_2025_01/174211101</t>
  </si>
  <si>
    <t>"kačírek tl.200mm" 0,2*26</t>
  </si>
  <si>
    <t>20</t>
  </si>
  <si>
    <t>58337403</t>
  </si>
  <si>
    <t>kamenivo dekorační (kačírek) frakce 16/32</t>
  </si>
  <si>
    <t>-1942444021</t>
  </si>
  <si>
    <t>5,2*2</t>
  </si>
  <si>
    <t>181351003</t>
  </si>
  <si>
    <t>Rozprostření ornice tl vrstvy do 200 mm pl do 100 m2 v rovině nebo ve svahu do 1:5 strojně</t>
  </si>
  <si>
    <t>404030614</t>
  </si>
  <si>
    <t>Rozprostření a urovnání ornice v rovině nebo ve svahu sklonu do 1:5 strojně při souvislé ploše do 100 m2, tl. vrstvy do 200 mm</t>
  </si>
  <si>
    <t>https://podminky.urs.cz/item/CS_URS_2025_01/181351003</t>
  </si>
  <si>
    <t>22</t>
  </si>
  <si>
    <t>10364101</t>
  </si>
  <si>
    <t>zemina pro terénní úpravy - ornice</t>
  </si>
  <si>
    <t>628589659</t>
  </si>
  <si>
    <t>0,1*20*1,8</t>
  </si>
  <si>
    <t>23</t>
  </si>
  <si>
    <t>181411131</t>
  </si>
  <si>
    <t>Založení parkového trávníku výsevem pl do 1000 m2 v rovině a ve svahu do 1:5</t>
  </si>
  <si>
    <t>-1901320131</t>
  </si>
  <si>
    <t>Založení trávníku na půdě předem připravené plochy do 1000 m2 výsevem včetně utažení parkového v rovině nebo na svahu do 1:5</t>
  </si>
  <si>
    <t>https://podminky.urs.cz/item/CS_URS_2025_01/181411131</t>
  </si>
  <si>
    <t>24</t>
  </si>
  <si>
    <t>00572410</t>
  </si>
  <si>
    <t>osivo směs travní parková</t>
  </si>
  <si>
    <t>kg</t>
  </si>
  <si>
    <t>1125684682</t>
  </si>
  <si>
    <t>0,04*20</t>
  </si>
  <si>
    <t>25</t>
  </si>
  <si>
    <t>181951112</t>
  </si>
  <si>
    <t>Úprava pláně v hornině třídy těžitelnosti I skupiny 1 až 3 se zhutněním strojně</t>
  </si>
  <si>
    <t>-438708017</t>
  </si>
  <si>
    <t>Úprava pláně vyrovnáním výškových rozdílů strojně v hornině třídy těžitelnosti I, skupiny 1 až 3 se zhutněním</t>
  </si>
  <si>
    <t>https://podminky.urs.cz/item/CS_URS_2025_01/181951112</t>
  </si>
  <si>
    <t>526+4+3</t>
  </si>
  <si>
    <t>Zakládání</t>
  </si>
  <si>
    <t>26</t>
  </si>
  <si>
    <t>211971121</t>
  </si>
  <si>
    <t>Zřízení opláštění žeber nebo trativodů geotextilií v rýze nebo zářezu sklonu přes 1:2 š do 2,5 m</t>
  </si>
  <si>
    <t>757987977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</si>
  <si>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</si>
  <si>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https://podminky.urs.cz/item/CS_URS_2025_01/211971121</t>
  </si>
  <si>
    <t>2,5*22</t>
  </si>
  <si>
    <t>27</t>
  </si>
  <si>
    <t>69311068</t>
  </si>
  <si>
    <t>geotextilie netkaná separační, ochranná, filtrační, drenážní PP 300g/m2</t>
  </si>
  <si>
    <t>52199104</t>
  </si>
  <si>
    <t>55*1,1845 'Přepočtené koeficientem množství</t>
  </si>
  <si>
    <t>28</t>
  </si>
  <si>
    <t>212752401</t>
  </si>
  <si>
    <t>Trativod z drenážních trubek korugovaných PE-HD SN 8 perforace 360° včetně lože otevřený výkop DN 100 pro liniové stavby</t>
  </si>
  <si>
    <t>-1884398772</t>
  </si>
  <si>
    <t>Trativody z drenážních trubek pro liniové stavby a komunikace se zřízením štěrkového lože pod trubky a s jejich obsypem v otevřeném výkopu trubka korugovaná sendvičová PE-HD SN 8 celoperforovaná 360° DN 100</t>
  </si>
  <si>
    <t>https://podminky.urs.cz/item/CS_URS_2025_01/212752401</t>
  </si>
  <si>
    <t>"obsyp 8/16" 22</t>
  </si>
  <si>
    <t>29</t>
  </si>
  <si>
    <t>213141112</t>
  </si>
  <si>
    <t>Zřízení vrstvy z geotextilie v rovině nebo ve sklonu do 1:5 š přes 3 do 6 m</t>
  </si>
  <si>
    <t>2123267514</t>
  </si>
  <si>
    <t>Zřízení vrstvy z geotextilie filtrační, separační, odvodňovací, ochranné, výztužné nebo protierozní v rovině nebo ve sklonu do 1:5, šířky přes 3 do 6 m</t>
  </si>
  <si>
    <t>https://podminky.urs.cz/item/CS_URS_2025_01/213141112</t>
  </si>
  <si>
    <t>"sanace 300 g/m2" 170+224</t>
  </si>
  <si>
    <t>30</t>
  </si>
  <si>
    <t>308298765</t>
  </si>
  <si>
    <t>394*1,1845 'Přepočtené koeficientem množství</t>
  </si>
  <si>
    <t>Komunikace pozemní</t>
  </si>
  <si>
    <t>31</t>
  </si>
  <si>
    <t>564851111</t>
  </si>
  <si>
    <t>Podklad ze štěrkodrtě ŠD plochy přes 100 m2 tl 150 mm</t>
  </si>
  <si>
    <t>1887889492</t>
  </si>
  <si>
    <t>Podklad ze štěrkodrti ŠD s rozprostřením a zhutněním plochy přes 100 m2, po zhutnění tl. 150 mm</t>
  </si>
  <si>
    <t>https://podminky.urs.cz/item/CS_URS_2025_01/564851111</t>
  </si>
  <si>
    <t>"nová kce komunikace a parkovacího stání ŠDb 0/32" 174+224</t>
  </si>
  <si>
    <t>32</t>
  </si>
  <si>
    <t>564861011</t>
  </si>
  <si>
    <t>Podklad ze štěrkodrtě ŠD plochy do 100 m2 tl 200 mm</t>
  </si>
  <si>
    <t>-916190918</t>
  </si>
  <si>
    <t>Podklad ze štěrkodrti ŠD s rozprostřením a zhutněním plochy jednotlivě do 100 m2, po zhutnění tl. 200 mm</t>
  </si>
  <si>
    <t>https://podminky.urs.cz/item/CS_URS_2025_01/564861011</t>
  </si>
  <si>
    <t>"nová kce chodníku ŠDa 0/32" 98</t>
  </si>
  <si>
    <t>33</t>
  </si>
  <si>
    <t>564861111</t>
  </si>
  <si>
    <t>Podklad ze štěrkodrtě ŠD plochy přes 100 m2 tl 200 mm</t>
  </si>
  <si>
    <t>1241061552</t>
  </si>
  <si>
    <t>Podklad ze štěrkodrti ŠD s rozprostřením a zhutněním plochy přes 100 m2, po zhutnění tl. 200 mm</t>
  </si>
  <si>
    <t>https://podminky.urs.cz/item/CS_URS_2025_01/564861111</t>
  </si>
  <si>
    <t>"nová kce komunikace a parkovacího stání ŠDb 0/63" 174+224</t>
  </si>
  <si>
    <t>"sanace ŠDb 0/63" 174+224</t>
  </si>
  <si>
    <t>34</t>
  </si>
  <si>
    <t>567122114</t>
  </si>
  <si>
    <t>Podklad ze směsi stmelené cementem SC C 8/10 (KSC I) tl 150 mm</t>
  </si>
  <si>
    <t>-1475199171</t>
  </si>
  <si>
    <t>Podklad ze směsi stmelené cementem SC bez dilatačních spár, s rozprostřením a zhutněním SC C 8/10 (KSC I), po zhutnění tl. 150 mm</t>
  </si>
  <si>
    <t>https://podminky.urs.cz/item/CS_URS_2025_01/567122114</t>
  </si>
  <si>
    <t>35</t>
  </si>
  <si>
    <t>573191111</t>
  </si>
  <si>
    <t>Postřik infiltrační kationaktivní emulzí v množství 1 kg/m2</t>
  </si>
  <si>
    <t>1938407423</t>
  </si>
  <si>
    <t>Postřik infiltrační kationaktivní emulzí v množství 1,00 kg/m2</t>
  </si>
  <si>
    <t>https://podminky.urs.cz/item/CS_URS_2025_01/573191111</t>
  </si>
  <si>
    <t>"nová kce napojení 0,6kg/m2" 18</t>
  </si>
  <si>
    <t>36</t>
  </si>
  <si>
    <t>573231106</t>
  </si>
  <si>
    <t>Postřik živičný spojovací ze silniční emulze v množství 0,30 kg/m2</t>
  </si>
  <si>
    <t>-5650473</t>
  </si>
  <si>
    <t>Postřik spojovací PS bez posypu kamenivem ze silniční emulze, v množství 0,30 kg/m2</t>
  </si>
  <si>
    <t>https://podminky.urs.cz/item/CS_URS_2025_01/573231106</t>
  </si>
  <si>
    <t>"nová kce napojení" 18</t>
  </si>
  <si>
    <t>37</t>
  </si>
  <si>
    <t>577134141.R</t>
  </si>
  <si>
    <t>Asfaltový beton vrstva obrusná ACO 11 (ABS) s rozprostřením a se zhutněním asfaltu tl. 40 mm - RUČNÍ POKLÁDKA</t>
  </si>
  <si>
    <t>-598384348</t>
  </si>
  <si>
    <t xml:space="preserve">Poznámka k souboru cen:_x000D_
1. ČSN EN 13108-1 připouští pro ACO 11 pouze tl. 35 až 50 mm._x000D_
</t>
  </si>
  <si>
    <t>38</t>
  </si>
  <si>
    <t>577155142.R</t>
  </si>
  <si>
    <t>Asfaltový beton vrstva ložní ACL 16 (ABH) s rozprostřením a se zhutněním po zhutnění tl. 60 mm - RUČNÍ POKLÁDKA</t>
  </si>
  <si>
    <t>1163882563</t>
  </si>
  <si>
    <t xml:space="preserve">Poznámka k souboru cen:_x000D_
1. ČSN EN 13108-1 připouští pro ACL 16 pouze tl. 50 až 70 mm._x000D_
</t>
  </si>
  <si>
    <t>39</t>
  </si>
  <si>
    <t>591241111</t>
  </si>
  <si>
    <t>Kladení dlažby z kostek drobných z kamene na MC tl 50 mm</t>
  </si>
  <si>
    <t>-2033241236</t>
  </si>
  <si>
    <t>Kladení dlažby z kostek s provedením lože do tl. 50 mm, s vyplněním spár, s dvojím beraněním a se smetením přebytečného materiálu na krajnici drobných z kamene, do lože z cementové malty</t>
  </si>
  <si>
    <t>https://podminky.urs.cz/item/CS_URS_2025_01/591241111</t>
  </si>
  <si>
    <t>40</t>
  </si>
  <si>
    <t>58381015</t>
  </si>
  <si>
    <t>kostka řezanoštípaná dlažební žula 10x10x10cm</t>
  </si>
  <si>
    <t>-1980680898</t>
  </si>
  <si>
    <t>26*1,02 'Přepočtené koeficientem množství</t>
  </si>
  <si>
    <t>41</t>
  </si>
  <si>
    <t>596211211</t>
  </si>
  <si>
    <t>Kladení zámkové dlažby komunikací pro pěší ručně tl 80 mm skupiny A pl přes 50 do 100 m2</t>
  </si>
  <si>
    <t>-424990226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</si>
  <si>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</si>
  <si>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https://podminky.urs.cz/item/CS_URS_2025_01/596211211</t>
  </si>
  <si>
    <t>"nová kce chodníku" 98</t>
  </si>
  <si>
    <t>"nová kce komunikace" 174</t>
  </si>
  <si>
    <t>42</t>
  </si>
  <si>
    <t>59245020</t>
  </si>
  <si>
    <t>dlažba skladebná betonová 200x100mm tl 80mm přírodní</t>
  </si>
  <si>
    <t>1003583387</t>
  </si>
  <si>
    <t>"nová kce chodníku" 97</t>
  </si>
  <si>
    <t>"nová kce komunikace" 170</t>
  </si>
  <si>
    <t>267*1,03 'Přepočtené koeficientem množství</t>
  </si>
  <si>
    <t>43</t>
  </si>
  <si>
    <t>59245226</t>
  </si>
  <si>
    <t>dlažba pro nevidomé betonová 200x100mm tl 80mm barevná</t>
  </si>
  <si>
    <t>139233899</t>
  </si>
  <si>
    <t>1*1,03 'Přepočtené koeficientem množství</t>
  </si>
  <si>
    <t>44</t>
  </si>
  <si>
    <t>596211214.R</t>
  </si>
  <si>
    <t>Příplatek za kombinaci u kladení betonových dlažeb komunikací pro pěší ručně tl 80 mm skupiny A</t>
  </si>
  <si>
    <t>-982566056</t>
  </si>
  <si>
    <t xml:space="preserve"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Příplatek k cenám za dlažbu z prvků </t>
  </si>
  <si>
    <t>"kladení dlažby dle požadavků investora" 95</t>
  </si>
  <si>
    <t>45</t>
  </si>
  <si>
    <t>596412212</t>
  </si>
  <si>
    <t>Kladení dlažby z vegetačních tvárnic pozemních komunikací velikosti dlaždic do 0,09 m2 tl do 100 mm pl přes 300 m2</t>
  </si>
  <si>
    <t>1781450772</t>
  </si>
  <si>
    <t>Kladení dlažby z betonových vegetačních dlaždic pozemních komunikací s ložem z kameniva těženého nebo drceného tl. do 50 mm, s vyplněním spár a vegetačních otvorů, s hutněním vibrováním velikosti dlaždic do 0,09 m2 tl. 100 mm, bez rozlišení skupiny, pro plochy přes 300 m2</t>
  </si>
  <si>
    <t>https://podminky.urs.cz/item/CS_URS_2025_01/596412212</t>
  </si>
  <si>
    <t>"nová kce parkovacího stání" 224</t>
  </si>
  <si>
    <t>46</t>
  </si>
  <si>
    <t>59245035</t>
  </si>
  <si>
    <t>dlažba plošná vegetační betonová 200x200mm tl 80mm přírodní</t>
  </si>
  <si>
    <t>1870338031</t>
  </si>
  <si>
    <t>224*1,02 'Přepočtené koeficientem množství</t>
  </si>
  <si>
    <t>47</t>
  </si>
  <si>
    <t>596811120</t>
  </si>
  <si>
    <t>Kladení betonové dlažby komunikací pro pěší do lože z kameniva velikosti do 0,09 m2 pl do 50 m2</t>
  </si>
  <si>
    <t>1138745282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</si>
  <si>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</si>
  <si>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https://podminky.urs.cz/item/CS_URS_2025_01/596811120</t>
  </si>
  <si>
    <t>48</t>
  </si>
  <si>
    <t>599141111</t>
  </si>
  <si>
    <t>Vyplnění spár mezi silničními dílci živičnou zálivkou</t>
  </si>
  <si>
    <t>704288553</t>
  </si>
  <si>
    <t>Vyplnění spár mezi silničními dílci jakékoliv tloušťky živičnou zálivkou</t>
  </si>
  <si>
    <t>https://podminky.urs.cz/item/CS_URS_2025_01/599141111</t>
  </si>
  <si>
    <t>"v místech napojení" 33</t>
  </si>
  <si>
    <t>Trubní vedení</t>
  </si>
  <si>
    <t>49</t>
  </si>
  <si>
    <t>871310330</t>
  </si>
  <si>
    <t>Montáž kanalizačního potrubí hladkého plnostěnného SN 16 z polypropylenu DN 150</t>
  </si>
  <si>
    <t>-431392339</t>
  </si>
  <si>
    <t>Montáž kanalizačního potrubí z polypropylenu PP hladkého plnostěnného SN 16 DN 150</t>
  </si>
  <si>
    <t>https://podminky.urs.cz/item/CS_URS_2025_01/871310330</t>
  </si>
  <si>
    <t>"přípojky DV" 11</t>
  </si>
  <si>
    <t>50</t>
  </si>
  <si>
    <t>28617094</t>
  </si>
  <si>
    <t>trubka kanalizační PP plnostěnná třívrstvá DN 150x6000mm SN16</t>
  </si>
  <si>
    <t>989420046</t>
  </si>
  <si>
    <t>51</t>
  </si>
  <si>
    <t>8959.R</t>
  </si>
  <si>
    <t>Vybourání stávající DV</t>
  </si>
  <si>
    <t>kus</t>
  </si>
  <si>
    <t>1068075505</t>
  </si>
  <si>
    <t>"obnova DV včetně naložení" 1</t>
  </si>
  <si>
    <t>52</t>
  </si>
  <si>
    <t>8959411.R</t>
  </si>
  <si>
    <t>Zřízení vpusti kanalizační uliční z betonových dílců typ UV-50 normální</t>
  </si>
  <si>
    <t>779935461</t>
  </si>
  <si>
    <t xml:space="preserve">Poznámka k souboru cen:_x000D_
1. V cenách jsou započteny i náklady na zřízení lože ze štěrkopísku._x000D_
2. V cenách nejsou započteny náklady na:_x000D_
a) dodání betonových dílců; betonové dílce se oceňují ve specifikaci,_x000D_
b) dodání kameninových dílců; kameninové dílce se oceňují ve specifikaci,_x000D_
c) litinové mříže; osazení mříží se oceňuje cenami souboru cen 899 20- . 1 Osazení mříží litinových včetně rámů a košů na bahno části A 01 tohoto katalogu; dodání mříží se oceňuje ve specifikaci,_x000D_
d) podkladní prstence; tyto se oceňují cenami souboru cen 452 38-6 . Podkladní a a vyrovnávací prstence části A 01 tohoto katalogu._x000D_
</t>
  </si>
  <si>
    <t>"včetně dodání bet. dílců a pročištění přípojky" 2</t>
  </si>
  <si>
    <t>53</t>
  </si>
  <si>
    <t>899203211</t>
  </si>
  <si>
    <t>Demontáž mříží litinových včetně rámů hmotnosti přes 100 do 150 kg</t>
  </si>
  <si>
    <t>-1762372594</t>
  </si>
  <si>
    <t>Demontáž mříží litinových včetně rámů, hmotnosti jednotlivě přes 100 do 150 Kg</t>
  </si>
  <si>
    <t>https://podminky.urs.cz/item/CS_URS_2025_01/899203211</t>
  </si>
  <si>
    <t>"obnova DV" 1</t>
  </si>
  <si>
    <t>54</t>
  </si>
  <si>
    <t>899204112</t>
  </si>
  <si>
    <t>Osazení mříží litinových včetně rámů a košů na bahno pro třídu zatížení D400, E600</t>
  </si>
  <si>
    <t>1317493798</t>
  </si>
  <si>
    <t>https://podminky.urs.cz/item/CS_URS_2025_01/899204112</t>
  </si>
  <si>
    <t>"obnova DV" 2</t>
  </si>
  <si>
    <t>55</t>
  </si>
  <si>
    <t>55242320</t>
  </si>
  <si>
    <t>mříž vtoková litinová plochá 500x500mm</t>
  </si>
  <si>
    <t>524574065</t>
  </si>
  <si>
    <t>56</t>
  </si>
  <si>
    <t>55241001</t>
  </si>
  <si>
    <t>koš kalový pod kruhovou mříž - těžký</t>
  </si>
  <si>
    <t>-799792623</t>
  </si>
  <si>
    <t>Ostatní konstrukce a práce, bourání</t>
  </si>
  <si>
    <t>57</t>
  </si>
  <si>
    <t>912111.R</t>
  </si>
  <si>
    <t>Montáž zábrany parkovací přichycené šrouby D+ M</t>
  </si>
  <si>
    <t>-1489792059</t>
  </si>
  <si>
    <t>Montáž zábrany parkovací přichycené šrouby D + M</t>
  </si>
  <si>
    <t>"parkovací doraz" 12</t>
  </si>
  <si>
    <t>58</t>
  </si>
  <si>
    <t>914111111</t>
  </si>
  <si>
    <t>Montáž svislé dopravní značky do velikosti 1 m2 objímkami na sloupek nebo konzolu</t>
  </si>
  <si>
    <t>-1504284693</t>
  </si>
  <si>
    <t>Montáž svislé dopravní značky základní velikosti do 1 m2 objímkami na sloupky nebo konzoly</t>
  </si>
  <si>
    <t>https://podminky.urs.cz/item/CS_URS_2025_01/914111111</t>
  </si>
  <si>
    <t>59</t>
  </si>
  <si>
    <t>40445625</t>
  </si>
  <si>
    <t>informativní značky provozní IP8, IP9, IP11-IP13 500x700mm</t>
  </si>
  <si>
    <t>-1055086657</t>
  </si>
  <si>
    <t>"IP13c" 1</t>
  </si>
  <si>
    <t>60</t>
  </si>
  <si>
    <t>40445609</t>
  </si>
  <si>
    <t>značky upravující přednost P1, P4 900mm</t>
  </si>
  <si>
    <t>-260655373</t>
  </si>
  <si>
    <t>"P4" 1</t>
  </si>
  <si>
    <t>61</t>
  </si>
  <si>
    <t>914511112</t>
  </si>
  <si>
    <t>Montáž sloupku dopravních značek délky do 3,5 m s betonovým základem a patkou D 60 mm</t>
  </si>
  <si>
    <t>1408970523</t>
  </si>
  <si>
    <t>Montáž sloupku dopravních značek délky do 3,5 m do hliníkové patky pro sloupek D 60 mm</t>
  </si>
  <si>
    <t>https://podminky.urs.cz/item/CS_URS_2025_01/914511112</t>
  </si>
  <si>
    <t>"nové SDZ" 2</t>
  </si>
  <si>
    <t>"přesun SDZ" 3</t>
  </si>
  <si>
    <t>"přesun vitriny" 2</t>
  </si>
  <si>
    <t>62</t>
  </si>
  <si>
    <t>40445240</t>
  </si>
  <si>
    <t>patka pro sloupek Al D 60mm</t>
  </si>
  <si>
    <t>432503721</t>
  </si>
  <si>
    <t>63</t>
  </si>
  <si>
    <t>40445225</t>
  </si>
  <si>
    <t>sloupek pro dopravní značku Zn D 60mm v 3,5m</t>
  </si>
  <si>
    <t>-357938173</t>
  </si>
  <si>
    <t>64</t>
  </si>
  <si>
    <t>40445253</t>
  </si>
  <si>
    <t>víčko plastové na sloupek D 60mm</t>
  </si>
  <si>
    <t>850496448</t>
  </si>
  <si>
    <t>65</t>
  </si>
  <si>
    <t>40445256</t>
  </si>
  <si>
    <t>svorka upínací na sloupek dopravní značky D 60mm</t>
  </si>
  <si>
    <t>1626653715</t>
  </si>
  <si>
    <t>66</t>
  </si>
  <si>
    <t>915111112</t>
  </si>
  <si>
    <t>Vodorovné dopravní značení dělící čáry souvislé š 125 mm retroreflexní bílá barva</t>
  </si>
  <si>
    <t>982858255</t>
  </si>
  <si>
    <t>Vodorovné dopravní značení stříkané barvou dělící čára šířky 125 mm souvislá bílá retroreflexní</t>
  </si>
  <si>
    <t>https://podminky.urs.cz/item/CS_URS_2025_01/915111112</t>
  </si>
  <si>
    <t>"V10b 0,125" 73</t>
  </si>
  <si>
    <t>67</t>
  </si>
  <si>
    <t>915611111</t>
  </si>
  <si>
    <t>Předznačení vodorovného liniového značení</t>
  </si>
  <si>
    <t>788656865</t>
  </si>
  <si>
    <t>Předznačení pro vodorovné značení stříkané barvou nebo prováděné z nátěrových hmot liniové dělicí čáry, vodicí proužky</t>
  </si>
  <si>
    <t>https://podminky.urs.cz/item/CS_URS_2025_01/915611111</t>
  </si>
  <si>
    <t>68</t>
  </si>
  <si>
    <t>916131213</t>
  </si>
  <si>
    <t>Osazení silničního obrubníku betonového stojatého s boční opěrou do lože z betonu prostého</t>
  </si>
  <si>
    <t>-1465429606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</si>
  <si>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</si>
  <si>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</si>
  <si>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"nová obruba" 111+68+2</t>
  </si>
  <si>
    <t>69</t>
  </si>
  <si>
    <t>59217072</t>
  </si>
  <si>
    <t>obrubník silniční betonový 1000x100x250mm</t>
  </si>
  <si>
    <t>2078699095</t>
  </si>
  <si>
    <t>"111+2%" 114</t>
  </si>
  <si>
    <t>70</t>
  </si>
  <si>
    <t>59217029</t>
  </si>
  <si>
    <t>obrubník silniční betonový nájezdový 1000x150x150mm</t>
  </si>
  <si>
    <t>-94238968</t>
  </si>
  <si>
    <t>"68+2%" 70</t>
  </si>
  <si>
    <t>71</t>
  </si>
  <si>
    <t>59217076</t>
  </si>
  <si>
    <t>obrubník silniční betonový přechodový 1000x150x250mm</t>
  </si>
  <si>
    <t>2049176912</t>
  </si>
  <si>
    <t>"LV" 1</t>
  </si>
  <si>
    <t>"PV" 1</t>
  </si>
  <si>
    <t>72</t>
  </si>
  <si>
    <t>916231213</t>
  </si>
  <si>
    <t>Osazení chodníkového obrubníku betonového stojatého s boční opěrou do lože z betonu prostého</t>
  </si>
  <si>
    <t>-212863335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</si>
  <si>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</si>
  <si>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</si>
  <si>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"nová obruba" 8</t>
  </si>
  <si>
    <t>73</t>
  </si>
  <si>
    <t>59217017</t>
  </si>
  <si>
    <t>obrubník betonový chodníkový 1000x100x250mm</t>
  </si>
  <si>
    <t>1581781578</t>
  </si>
  <si>
    <t>74</t>
  </si>
  <si>
    <t>919735112</t>
  </si>
  <si>
    <t>Řezání stávajícího živičného krytu hl přes 50 do 100 mm</t>
  </si>
  <si>
    <t>-226432669</t>
  </si>
  <si>
    <t>Řezání stávajícího živičného krytu nebo podkladu hloubky přes 50 do 100 mm</t>
  </si>
  <si>
    <t>https://podminky.urs.cz/item/CS_URS_2025_01/919735112</t>
  </si>
  <si>
    <t>75</t>
  </si>
  <si>
    <t>966006132</t>
  </si>
  <si>
    <t>Odstranění značek dopravních nebo orientačních se sloupky s betonovými patkami</t>
  </si>
  <si>
    <t>-874742174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</si>
  <si>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</si>
  <si>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https://podminky.urs.cz/item/CS_URS_2025_01/966006132</t>
  </si>
  <si>
    <t>76</t>
  </si>
  <si>
    <t>979054441</t>
  </si>
  <si>
    <t>Očištění vybouraných z desek nebo dlaždic s původním spárováním z kameniva těženého</t>
  </si>
  <si>
    <t>-1744197555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</si>
  <si>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</si>
  <si>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https://podminky.urs.cz/item/CS_URS_2025_01/979054441</t>
  </si>
  <si>
    <t>997</t>
  </si>
  <si>
    <t>Přesun sutě</t>
  </si>
  <si>
    <t>77</t>
  </si>
  <si>
    <t>997211511</t>
  </si>
  <si>
    <t>Vodorovná doprava suti po suchu na vzdálenost do 1 km</t>
  </si>
  <si>
    <t>597419379</t>
  </si>
  <si>
    <t>Vodorovná doprava suti nebo vybouraných hmot suti se složením a hrubým urovnáním, na vzdálenost do 1 km</t>
  </si>
  <si>
    <t>https://podminky.urs.cz/item/CS_URS_2025_01/997211511</t>
  </si>
  <si>
    <t xml:space="preserve">Poznámka k souboru cen:_x000D_
1. Ceny nelze použít pro vodorovnou dopravu po železnici, po vodě nebo neobvyklými dopravními prostředky._x000D_
2. Je-li na dopravní dráze pro vodorovnou dopravu překážka, pro kterou je nutné překládat suť nebo vybourané hmoty z jednoho obvyklého dopravního prostředku na jiný, oceňuje se tato lomená doprava v každém úseku samostatně._x000D_
</t>
  </si>
  <si>
    <t>beton</t>
  </si>
  <si>
    <t>"stávající dlažba tl.50mm" (67+10+2+100)*0,05*2,2</t>
  </si>
  <si>
    <t>"stávající zámk dl. tl. 80mm" (19+1+3+18)*0,08*2,2</t>
  </si>
  <si>
    <t>"obruba" (4,5+8,5+30+7+6+6+7)*0,205</t>
  </si>
  <si>
    <t>"přídlažba" (7+6+7)*0,04</t>
  </si>
  <si>
    <t>"DV" 1*1,5</t>
  </si>
  <si>
    <t>"bet. patka" 5*0,09</t>
  </si>
  <si>
    <t>kamenivo</t>
  </si>
  <si>
    <t>"odkop kce ŠD tl.170mm" 18*0,17*2</t>
  </si>
  <si>
    <t>"odkop kce ŠD tl.160mm" 20*0,16*2</t>
  </si>
  <si>
    <t>"odkop kce ŠD tl.180mm" 19*0,18*2</t>
  </si>
  <si>
    <t>"odkop kce ŠD tl.210mm" (67+10)*0,21*2</t>
  </si>
  <si>
    <t>"odkop kce ŠD tl.410mm" (2+100)*0,41*2</t>
  </si>
  <si>
    <t>"odkop kce ŠD tl.370mm" (175+110+31)*0,37*2</t>
  </si>
  <si>
    <t>"odkop kce ŠD tl.390mm" (1+3)*0,39*2</t>
  </si>
  <si>
    <t>"odkop kce ŠD tl.100mm" 8,7*0,1*2</t>
  </si>
  <si>
    <t>asfalt</t>
  </si>
  <si>
    <t>"stávající asf. kryt tl.100mm" (11+175+110+31+15+20+8,7)*0,1*2,4</t>
  </si>
  <si>
    <t>78</t>
  </si>
  <si>
    <t>997211519</t>
  </si>
  <si>
    <t>Příplatek ZKD 1 km u vodorovné dopravy suti</t>
  </si>
  <si>
    <t>383164036</t>
  </si>
  <si>
    <t>Vodorovná doprava suti nebo vybouraných hmot suti se složením a hrubým urovnáním, na vzdálenost Příplatek k ceně za každý další započatý 1 km přes 1 km</t>
  </si>
  <si>
    <t>https://podminky.urs.cz/item/CS_URS_2025_01/997211519</t>
  </si>
  <si>
    <t>9*506,809</t>
  </si>
  <si>
    <t>79</t>
  </si>
  <si>
    <t>997221861</t>
  </si>
  <si>
    <t>Poplatek za uložení na recyklační skládce (skládkovné) stavebního odpadu z prostého betonu pod kódem 17 01 01</t>
  </si>
  <si>
    <t>-440097255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</si>
  <si>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</si>
  <si>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</si>
  <si>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19,69+7,216+14,145+0,8+1,5+0,45</t>
  </si>
  <si>
    <t>80</t>
  </si>
  <si>
    <t>997221873</t>
  </si>
  <si>
    <t>Poplatek za uložení na recyklační skládce (skládkovné) stavebního odpadu zeminy a kamení zatříděného do Katalogu odpadů pod kódem 17 05 04</t>
  </si>
  <si>
    <t>-1460234007</t>
  </si>
  <si>
    <t>https://podminky.urs.cz/item/CS_URS_2025_01/997221873</t>
  </si>
  <si>
    <t>6,12+6,4+6,84+32,34+83,64+233,84+3,12+1,74</t>
  </si>
  <si>
    <t>81</t>
  </si>
  <si>
    <t>997221875</t>
  </si>
  <si>
    <t>Poplatek za uložení na recyklační skládce (skládkovné) stavebního odpadu asfaltového bez obsahu dehtu zatříděného do Katalogu odpadů pod kódem 17 03 02</t>
  </si>
  <si>
    <t>-1897974019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</si>
  <si>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</si>
  <si>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</si>
  <si>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88,968</t>
  </si>
  <si>
    <t>998</t>
  </si>
  <si>
    <t>Přesun hmot</t>
  </si>
  <si>
    <t>82</t>
  </si>
  <si>
    <t>998223011</t>
  </si>
  <si>
    <t>Přesun hmot pro pozemní komunikace s krytem dlážděným</t>
  </si>
  <si>
    <t>2045772908</t>
  </si>
  <si>
    <t>Přesun hmot pro pozemní komunikace s krytem dlážděným dopravní vzdálenost do 200 m jakékoliv délky objektu</t>
  </si>
  <si>
    <t>https://podminky.urs.cz/item/CS_URS_2025_01/998223011</t>
  </si>
  <si>
    <t>PSV</t>
  </si>
  <si>
    <t>Práce a dodávky PSV</t>
  </si>
  <si>
    <t>741</t>
  </si>
  <si>
    <t>Elektroinstalace - silnoproud</t>
  </si>
  <si>
    <t>83</t>
  </si>
  <si>
    <t>741221.R</t>
  </si>
  <si>
    <t>Montáž skříní ostatních - automat</t>
  </si>
  <si>
    <t>-1227363439</t>
  </si>
  <si>
    <t>"přesun parkovacího automatu" 1</t>
  </si>
  <si>
    <t>84</t>
  </si>
  <si>
    <t>741222.R</t>
  </si>
  <si>
    <t>Montáž skříní ostatních - rozvaděč</t>
  </si>
  <si>
    <t>1022270197</t>
  </si>
  <si>
    <t>"přesun rozvaděče" 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</si>
  <si>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</si>
  <si>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</si>
  <si>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</si>
  <si>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</si>
  <si>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</si>
  <si>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</si>
  <si>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011414000</t>
  </si>
  <si>
    <t>Průzkum výskytu odpadu</t>
  </si>
  <si>
    <t>kpl</t>
  </si>
  <si>
    <t>1024</t>
  </si>
  <si>
    <t>919751616</t>
  </si>
  <si>
    <t>012103000</t>
  </si>
  <si>
    <t>Geodetické práce před výstavbou</t>
  </si>
  <si>
    <t>-2131269799</t>
  </si>
  <si>
    <t>012303000</t>
  </si>
  <si>
    <t>Geodetické práce po výstavbě</t>
  </si>
  <si>
    <t>225370949</t>
  </si>
  <si>
    <t>013254000</t>
  </si>
  <si>
    <t>Dokumentace skutečného provedení stavby</t>
  </si>
  <si>
    <t>-683634217</t>
  </si>
  <si>
    <t>VRN3</t>
  </si>
  <si>
    <t>Zařízení staveniště</t>
  </si>
  <si>
    <t>032002000</t>
  </si>
  <si>
    <t>Vybavení staveniště</t>
  </si>
  <si>
    <t>-1231054023</t>
  </si>
  <si>
    <t>034303000</t>
  </si>
  <si>
    <t>Dopravní značení na staveništi</t>
  </si>
  <si>
    <t>1823470176</t>
  </si>
  <si>
    <t>039002000</t>
  </si>
  <si>
    <t>Zrušení zařízení staveniště</t>
  </si>
  <si>
    <t>1004469932</t>
  </si>
  <si>
    <t>VRN4</t>
  </si>
  <si>
    <t>Inženýrská činnost</t>
  </si>
  <si>
    <t>043194000</t>
  </si>
  <si>
    <t>Ostatní zkoušky</t>
  </si>
  <si>
    <t>-1964495377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</si>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</sst>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32251101" TargetMode="External"/><Relationship Id="rId18" Type="http://schemas.openxmlformats.org/officeDocument/2006/relationships/hyperlink" Target="https://podminky.urs.cz/item/CS_URS_2025_01/174211101" TargetMode="External"/><Relationship Id="rId26" Type="http://schemas.openxmlformats.org/officeDocument/2006/relationships/hyperlink" Target="https://podminky.urs.cz/item/CS_URS_2025_01/564861011" TargetMode="External"/><Relationship Id="rId39" Type="http://schemas.openxmlformats.org/officeDocument/2006/relationships/hyperlink" Target="https://podminky.urs.cz/item/CS_URS_2025_01/914111111" TargetMode="External"/><Relationship Id="rId21" Type="http://schemas.openxmlformats.org/officeDocument/2006/relationships/hyperlink" Target="https://podminky.urs.cz/item/CS_URS_2025_01/181951112" TargetMode="External"/><Relationship Id="rId34" Type="http://schemas.openxmlformats.org/officeDocument/2006/relationships/hyperlink" Target="https://podminky.urs.cz/item/CS_URS_2025_01/596811120" TargetMode="External"/><Relationship Id="rId42" Type="http://schemas.openxmlformats.org/officeDocument/2006/relationships/hyperlink" Target="https://podminky.urs.cz/item/CS_URS_2025_01/915611111" TargetMode="External"/><Relationship Id="rId47" Type="http://schemas.openxmlformats.org/officeDocument/2006/relationships/hyperlink" Target="https://podminky.urs.cz/item/CS_URS_2025_01/979054441" TargetMode="External"/><Relationship Id="rId50" Type="http://schemas.openxmlformats.org/officeDocument/2006/relationships/hyperlink" Target="https://podminky.urs.cz/item/CS_URS_2025_01/997221861" TargetMode="External"/><Relationship Id="rId7" Type="http://schemas.openxmlformats.org/officeDocument/2006/relationships/hyperlink" Target="https://podminky.urs.cz/item/CS_URS_2025_01/113107242" TargetMode="External"/><Relationship Id="rId2" Type="http://schemas.openxmlformats.org/officeDocument/2006/relationships/hyperlink" Target="https://podminky.urs.cz/item/CS_URS_2025_01/113106123" TargetMode="External"/><Relationship Id="rId16" Type="http://schemas.openxmlformats.org/officeDocument/2006/relationships/hyperlink" Target="https://podminky.urs.cz/item/CS_URS_2025_01/171251201" TargetMode="External"/><Relationship Id="rId29" Type="http://schemas.openxmlformats.org/officeDocument/2006/relationships/hyperlink" Target="https://podminky.urs.cz/item/CS_URS_2025_01/573191111" TargetMode="External"/><Relationship Id="rId11" Type="http://schemas.openxmlformats.org/officeDocument/2006/relationships/hyperlink" Target="https://podminky.urs.cz/item/CS_URS_2025_01/122251103" TargetMode="External"/><Relationship Id="rId24" Type="http://schemas.openxmlformats.org/officeDocument/2006/relationships/hyperlink" Target="https://podminky.urs.cz/item/CS_URS_2025_01/213141112" TargetMode="External"/><Relationship Id="rId32" Type="http://schemas.openxmlformats.org/officeDocument/2006/relationships/hyperlink" Target="https://podminky.urs.cz/item/CS_URS_2025_01/596211211" TargetMode="External"/><Relationship Id="rId37" Type="http://schemas.openxmlformats.org/officeDocument/2006/relationships/hyperlink" Target="https://podminky.urs.cz/item/CS_URS_2025_01/899203211" TargetMode="External"/><Relationship Id="rId40" Type="http://schemas.openxmlformats.org/officeDocument/2006/relationships/hyperlink" Target="https://podminky.urs.cz/item/CS_URS_2025_01/914511112" TargetMode="External"/><Relationship Id="rId45" Type="http://schemas.openxmlformats.org/officeDocument/2006/relationships/hyperlink" Target="https://podminky.urs.cz/item/CS_URS_2025_01/919735112" TargetMode="External"/><Relationship Id="rId53" Type="http://schemas.openxmlformats.org/officeDocument/2006/relationships/hyperlink" Target="https://podminky.urs.cz/item/CS_URS_2025_01/998223011" TargetMode="External"/><Relationship Id="rId5" Type="http://schemas.openxmlformats.org/officeDocument/2006/relationships/hyperlink" Target="https://podminky.urs.cz/item/CS_URS_2025_01/113107165" TargetMode="External"/><Relationship Id="rId10" Type="http://schemas.openxmlformats.org/officeDocument/2006/relationships/hyperlink" Target="https://podminky.urs.cz/item/CS_URS_2025_01/113202111" TargetMode="External"/><Relationship Id="rId19" Type="http://schemas.openxmlformats.org/officeDocument/2006/relationships/hyperlink" Target="https://podminky.urs.cz/item/CS_URS_2025_01/181351003" TargetMode="External"/><Relationship Id="rId31" Type="http://schemas.openxmlformats.org/officeDocument/2006/relationships/hyperlink" Target="https://podminky.urs.cz/item/CS_URS_2025_01/591241111" TargetMode="External"/><Relationship Id="rId44" Type="http://schemas.openxmlformats.org/officeDocument/2006/relationships/hyperlink" Target="https://podminky.urs.cz/item/CS_URS_2025_01/916231213" TargetMode="External"/><Relationship Id="rId52" Type="http://schemas.openxmlformats.org/officeDocument/2006/relationships/hyperlink" Target="https://podminky.urs.cz/item/CS_URS_2025_01/997221875" TargetMode="External"/><Relationship Id="rId4" Type="http://schemas.openxmlformats.org/officeDocument/2006/relationships/hyperlink" Target="https://podminky.urs.cz/item/CS_URS_2025_01/113107163" TargetMode="External"/><Relationship Id="rId9" Type="http://schemas.openxmlformats.org/officeDocument/2006/relationships/hyperlink" Target="https://podminky.urs.cz/item/CS_URS_2025_01/113201112" TargetMode="External"/><Relationship Id="rId14" Type="http://schemas.openxmlformats.org/officeDocument/2006/relationships/hyperlink" Target="https://podminky.urs.cz/item/CS_URS_2025_01/162751117" TargetMode="External"/><Relationship Id="rId22" Type="http://schemas.openxmlformats.org/officeDocument/2006/relationships/hyperlink" Target="https://podminky.urs.cz/item/CS_URS_2025_01/211971121" TargetMode="External"/><Relationship Id="rId27" Type="http://schemas.openxmlformats.org/officeDocument/2006/relationships/hyperlink" Target="https://podminky.urs.cz/item/CS_URS_2025_01/564861111" TargetMode="External"/><Relationship Id="rId30" Type="http://schemas.openxmlformats.org/officeDocument/2006/relationships/hyperlink" Target="https://podminky.urs.cz/item/CS_URS_2025_01/573231106" TargetMode="External"/><Relationship Id="rId35" Type="http://schemas.openxmlformats.org/officeDocument/2006/relationships/hyperlink" Target="https://podminky.urs.cz/item/CS_URS_2025_01/599141111" TargetMode="External"/><Relationship Id="rId43" Type="http://schemas.openxmlformats.org/officeDocument/2006/relationships/hyperlink" Target="https://podminky.urs.cz/item/CS_URS_2025_01/916131213" TargetMode="External"/><Relationship Id="rId48" Type="http://schemas.openxmlformats.org/officeDocument/2006/relationships/hyperlink" Target="https://podminky.urs.cz/item/CS_URS_2025_01/997211511" TargetMode="External"/><Relationship Id="rId8" Type="http://schemas.openxmlformats.org/officeDocument/2006/relationships/hyperlink" Target="https://podminky.urs.cz/item/CS_URS_2025_01/113107321" TargetMode="External"/><Relationship Id="rId51" Type="http://schemas.openxmlformats.org/officeDocument/2006/relationships/hyperlink" Target="https://podminky.urs.cz/item/CS_URS_2025_01/997221873" TargetMode="External"/><Relationship Id="rId3" Type="http://schemas.openxmlformats.org/officeDocument/2006/relationships/hyperlink" Target="https://podminky.urs.cz/item/CS_URS_2025_01/113107162" TargetMode="External"/><Relationship Id="rId12" Type="http://schemas.openxmlformats.org/officeDocument/2006/relationships/hyperlink" Target="https://podminky.urs.cz/item/CS_URS_2025_01/131213701" TargetMode="External"/><Relationship Id="rId17" Type="http://schemas.openxmlformats.org/officeDocument/2006/relationships/hyperlink" Target="https://podminky.urs.cz/item/CS_URS_2025_01/174111101" TargetMode="External"/><Relationship Id="rId25" Type="http://schemas.openxmlformats.org/officeDocument/2006/relationships/hyperlink" Target="https://podminky.urs.cz/item/CS_URS_2025_01/564851111" TargetMode="External"/><Relationship Id="rId33" Type="http://schemas.openxmlformats.org/officeDocument/2006/relationships/hyperlink" Target="https://podminky.urs.cz/item/CS_URS_2025_01/596412212" TargetMode="External"/><Relationship Id="rId38" Type="http://schemas.openxmlformats.org/officeDocument/2006/relationships/hyperlink" Target="https://podminky.urs.cz/item/CS_URS_2025_01/899204112" TargetMode="External"/><Relationship Id="rId46" Type="http://schemas.openxmlformats.org/officeDocument/2006/relationships/hyperlink" Target="https://podminky.urs.cz/item/CS_URS_2025_01/966006132" TargetMode="External"/><Relationship Id="rId20" Type="http://schemas.openxmlformats.org/officeDocument/2006/relationships/hyperlink" Target="https://podminky.urs.cz/item/CS_URS_2025_01/181411131" TargetMode="External"/><Relationship Id="rId41" Type="http://schemas.openxmlformats.org/officeDocument/2006/relationships/hyperlink" Target="https://podminky.urs.cz/item/CS_URS_2025_01/915111112" TargetMode="External"/><Relationship Id="rId54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113106121" TargetMode="External"/><Relationship Id="rId6" Type="http://schemas.openxmlformats.org/officeDocument/2006/relationships/hyperlink" Target="https://podminky.urs.cz/item/CS_URS_2025_01/113107224" TargetMode="External"/><Relationship Id="rId15" Type="http://schemas.openxmlformats.org/officeDocument/2006/relationships/hyperlink" Target="https://podminky.urs.cz/item/CS_URS_2025_01/171201231" TargetMode="External"/><Relationship Id="rId23" Type="http://schemas.openxmlformats.org/officeDocument/2006/relationships/hyperlink" Target="https://podminky.urs.cz/item/CS_URS_2025_01/212752401" TargetMode="External"/><Relationship Id="rId28" Type="http://schemas.openxmlformats.org/officeDocument/2006/relationships/hyperlink" Target="https://podminky.urs.cz/item/CS_URS_2025_01/567122114" TargetMode="External"/><Relationship Id="rId36" Type="http://schemas.openxmlformats.org/officeDocument/2006/relationships/hyperlink" Target="https://podminky.urs.cz/item/CS_URS_2025_01/871310330" TargetMode="External"/><Relationship Id="rId49" Type="http://schemas.openxmlformats.org/officeDocument/2006/relationships/hyperlink" Target="https://podminky.urs.cz/item/CS_URS_2025_01/99721151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7" t="s">
        <v>14</v>
      </c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R5" s="20"/>
      <c r="BE5" s="294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99" t="s">
        <v>17</v>
      </c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R6" s="20"/>
      <c r="BE6" s="295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95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95"/>
      <c r="BS8" s="17" t="s">
        <v>6</v>
      </c>
    </row>
    <row r="9" spans="1:74" ht="14.45" customHeight="1">
      <c r="B9" s="20"/>
      <c r="AR9" s="20"/>
      <c r="BE9" s="295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95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95"/>
      <c r="BS11" s="17" t="s">
        <v>6</v>
      </c>
    </row>
    <row r="12" spans="1:74" ht="6.95" customHeight="1">
      <c r="B12" s="20"/>
      <c r="AR12" s="20"/>
      <c r="BE12" s="295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95"/>
      <c r="BS13" s="17" t="s">
        <v>6</v>
      </c>
    </row>
    <row r="14" spans="1:74" ht="12.75">
      <c r="B14" s="20"/>
      <c r="E14" s="300" t="s">
        <v>30</v>
      </c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27" t="s">
        <v>28</v>
      </c>
      <c r="AN14" s="29" t="s">
        <v>30</v>
      </c>
      <c r="AR14" s="20"/>
      <c r="BE14" s="295"/>
      <c r="BS14" s="17" t="s">
        <v>6</v>
      </c>
    </row>
    <row r="15" spans="1:74" ht="6.95" customHeight="1">
      <c r="B15" s="20"/>
      <c r="AR15" s="20"/>
      <c r="BE15" s="295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95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95"/>
      <c r="BS17" s="17" t="s">
        <v>33</v>
      </c>
    </row>
    <row r="18" spans="2:71" ht="6.95" customHeight="1">
      <c r="B18" s="20"/>
      <c r="AR18" s="20"/>
      <c r="BE18" s="295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95"/>
      <c r="BS19" s="17" t="s">
        <v>6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19</v>
      </c>
      <c r="AR20" s="20"/>
      <c r="BE20" s="295"/>
      <c r="BS20" s="17" t="s">
        <v>33</v>
      </c>
    </row>
    <row r="21" spans="2:71" ht="6.95" customHeight="1">
      <c r="B21" s="20"/>
      <c r="AR21" s="20"/>
      <c r="BE21" s="295"/>
    </row>
    <row r="22" spans="2:71" ht="12" customHeight="1">
      <c r="B22" s="20"/>
      <c r="D22" s="27" t="s">
        <v>36</v>
      </c>
      <c r="AR22" s="20"/>
      <c r="BE22" s="295"/>
    </row>
    <row r="23" spans="2:71" ht="47.25" customHeight="1">
      <c r="B23" s="20"/>
      <c r="E23" s="302" t="s">
        <v>37</v>
      </c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R23" s="20"/>
      <c r="BE23" s="295"/>
    </row>
    <row r="24" spans="2:71" ht="6.95" customHeight="1">
      <c r="B24" s="20"/>
      <c r="AR24" s="20"/>
      <c r="BE24" s="29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5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3">
        <f>ROUND(AG54,2)</f>
        <v>0</v>
      </c>
      <c r="AL26" s="304"/>
      <c r="AM26" s="304"/>
      <c r="AN26" s="304"/>
      <c r="AO26" s="304"/>
      <c r="AR26" s="32"/>
      <c r="BE26" s="295"/>
    </row>
    <row r="27" spans="2:71" s="1" customFormat="1" ht="6.95" customHeight="1">
      <c r="B27" s="32"/>
      <c r="AR27" s="32"/>
      <c r="BE27" s="295"/>
    </row>
    <row r="28" spans="2:71" s="1" customFormat="1" ht="12.75">
      <c r="B28" s="32"/>
      <c r="L28" s="305" t="s">
        <v>39</v>
      </c>
      <c r="M28" s="305"/>
      <c r="N28" s="305"/>
      <c r="O28" s="305"/>
      <c r="P28" s="305"/>
      <c r="W28" s="305" t="s">
        <v>40</v>
      </c>
      <c r="X28" s="305"/>
      <c r="Y28" s="305"/>
      <c r="Z28" s="305"/>
      <c r="AA28" s="305"/>
      <c r="AB28" s="305"/>
      <c r="AC28" s="305"/>
      <c r="AD28" s="305"/>
      <c r="AE28" s="305"/>
      <c r="AK28" s="305" t="s">
        <v>41</v>
      </c>
      <c r="AL28" s="305"/>
      <c r="AM28" s="305"/>
      <c r="AN28" s="305"/>
      <c r="AO28" s="305"/>
      <c r="AR28" s="32"/>
      <c r="BE28" s="295"/>
    </row>
    <row r="29" spans="2:71" s="2" customFormat="1" ht="14.45" customHeight="1">
      <c r="B29" s="36"/>
      <c r="D29" s="27" t="s">
        <v>42</v>
      </c>
      <c r="F29" s="27" t="s">
        <v>43</v>
      </c>
      <c r="L29" s="308">
        <v>0.21</v>
      </c>
      <c r="M29" s="307"/>
      <c r="N29" s="307"/>
      <c r="O29" s="307"/>
      <c r="P29" s="307"/>
      <c r="W29" s="306">
        <f>ROUND(AZ54, 2)</f>
        <v>0</v>
      </c>
      <c r="X29" s="307"/>
      <c r="Y29" s="307"/>
      <c r="Z29" s="307"/>
      <c r="AA29" s="307"/>
      <c r="AB29" s="307"/>
      <c r="AC29" s="307"/>
      <c r="AD29" s="307"/>
      <c r="AE29" s="307"/>
      <c r="AK29" s="306">
        <f>ROUND(AV54, 2)</f>
        <v>0</v>
      </c>
      <c r="AL29" s="307"/>
      <c r="AM29" s="307"/>
      <c r="AN29" s="307"/>
      <c r="AO29" s="307"/>
      <c r="AR29" s="36"/>
      <c r="BE29" s="296"/>
    </row>
    <row r="30" spans="2:71" s="2" customFormat="1" ht="14.45" customHeight="1">
      <c r="B30" s="36"/>
      <c r="F30" s="27" t="s">
        <v>44</v>
      </c>
      <c r="L30" s="308">
        <v>0.12</v>
      </c>
      <c r="M30" s="307"/>
      <c r="N30" s="307"/>
      <c r="O30" s="307"/>
      <c r="P30" s="307"/>
      <c r="W30" s="306">
        <f>ROUND(BA54, 2)</f>
        <v>0</v>
      </c>
      <c r="X30" s="307"/>
      <c r="Y30" s="307"/>
      <c r="Z30" s="307"/>
      <c r="AA30" s="307"/>
      <c r="AB30" s="307"/>
      <c r="AC30" s="307"/>
      <c r="AD30" s="307"/>
      <c r="AE30" s="307"/>
      <c r="AK30" s="306">
        <f>ROUND(AW54, 2)</f>
        <v>0</v>
      </c>
      <c r="AL30" s="307"/>
      <c r="AM30" s="307"/>
      <c r="AN30" s="307"/>
      <c r="AO30" s="307"/>
      <c r="AR30" s="36"/>
      <c r="BE30" s="296"/>
    </row>
    <row r="31" spans="2:71" s="2" customFormat="1" ht="14.45" hidden="1" customHeight="1">
      <c r="B31" s="36"/>
      <c r="F31" s="27" t="s">
        <v>45</v>
      </c>
      <c r="L31" s="308">
        <v>0.21</v>
      </c>
      <c r="M31" s="307"/>
      <c r="N31" s="307"/>
      <c r="O31" s="307"/>
      <c r="P31" s="307"/>
      <c r="W31" s="306">
        <f>ROUND(BB54, 2)</f>
        <v>0</v>
      </c>
      <c r="X31" s="307"/>
      <c r="Y31" s="307"/>
      <c r="Z31" s="307"/>
      <c r="AA31" s="307"/>
      <c r="AB31" s="307"/>
      <c r="AC31" s="307"/>
      <c r="AD31" s="307"/>
      <c r="AE31" s="307"/>
      <c r="AK31" s="306">
        <v>0</v>
      </c>
      <c r="AL31" s="307"/>
      <c r="AM31" s="307"/>
      <c r="AN31" s="307"/>
      <c r="AO31" s="307"/>
      <c r="AR31" s="36"/>
      <c r="BE31" s="296"/>
    </row>
    <row r="32" spans="2:71" s="2" customFormat="1" ht="14.45" hidden="1" customHeight="1">
      <c r="B32" s="36"/>
      <c r="F32" s="27" t="s">
        <v>46</v>
      </c>
      <c r="L32" s="308">
        <v>0.12</v>
      </c>
      <c r="M32" s="307"/>
      <c r="N32" s="307"/>
      <c r="O32" s="307"/>
      <c r="P32" s="307"/>
      <c r="W32" s="306">
        <f>ROUND(BC54, 2)</f>
        <v>0</v>
      </c>
      <c r="X32" s="307"/>
      <c r="Y32" s="307"/>
      <c r="Z32" s="307"/>
      <c r="AA32" s="307"/>
      <c r="AB32" s="307"/>
      <c r="AC32" s="307"/>
      <c r="AD32" s="307"/>
      <c r="AE32" s="307"/>
      <c r="AK32" s="306">
        <v>0</v>
      </c>
      <c r="AL32" s="307"/>
      <c r="AM32" s="307"/>
      <c r="AN32" s="307"/>
      <c r="AO32" s="307"/>
      <c r="AR32" s="36"/>
      <c r="BE32" s="296"/>
    </row>
    <row r="33" spans="2:44" s="2" customFormat="1" ht="14.45" hidden="1" customHeight="1">
      <c r="B33" s="36"/>
      <c r="F33" s="27" t="s">
        <v>47</v>
      </c>
      <c r="L33" s="308">
        <v>0</v>
      </c>
      <c r="M33" s="307"/>
      <c r="N33" s="307"/>
      <c r="O33" s="307"/>
      <c r="P33" s="307"/>
      <c r="W33" s="306">
        <f>ROUND(BD54, 2)</f>
        <v>0</v>
      </c>
      <c r="X33" s="307"/>
      <c r="Y33" s="307"/>
      <c r="Z33" s="307"/>
      <c r="AA33" s="307"/>
      <c r="AB33" s="307"/>
      <c r="AC33" s="307"/>
      <c r="AD33" s="307"/>
      <c r="AE33" s="307"/>
      <c r="AK33" s="306">
        <v>0</v>
      </c>
      <c r="AL33" s="307"/>
      <c r="AM33" s="307"/>
      <c r="AN33" s="307"/>
      <c r="AO33" s="307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312" t="s">
        <v>50</v>
      </c>
      <c r="Y35" s="310"/>
      <c r="Z35" s="310"/>
      <c r="AA35" s="310"/>
      <c r="AB35" s="310"/>
      <c r="AC35" s="39"/>
      <c r="AD35" s="39"/>
      <c r="AE35" s="39"/>
      <c r="AF35" s="39"/>
      <c r="AG35" s="39"/>
      <c r="AH35" s="39"/>
      <c r="AI35" s="39"/>
      <c r="AJ35" s="39"/>
      <c r="AK35" s="309">
        <f>SUM(AK26:AK33)</f>
        <v>0</v>
      </c>
      <c r="AL35" s="310"/>
      <c r="AM35" s="310"/>
      <c r="AN35" s="310"/>
      <c r="AO35" s="311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VD06723</v>
      </c>
      <c r="AR44" s="45"/>
    </row>
    <row r="45" spans="2:44" s="4" customFormat="1" ht="36.950000000000003" customHeight="1">
      <c r="B45" s="46"/>
      <c r="C45" s="47" t="s">
        <v>16</v>
      </c>
      <c r="L45" s="272" t="str">
        <f>K6</f>
        <v>Valtice - Coop, parkoviště</v>
      </c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Valtice</v>
      </c>
      <c r="AI47" s="27" t="s">
        <v>23</v>
      </c>
      <c r="AM47" s="274" t="str">
        <f>IF(AN8= "","",AN8)</f>
        <v>8. 8. 2024</v>
      </c>
      <c r="AN47" s="274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město Valtice</v>
      </c>
      <c r="AI49" s="27" t="s">
        <v>31</v>
      </c>
      <c r="AM49" s="275" t="str">
        <f>IF(E17="","",E17)</f>
        <v>ViaDesigne s.r.o.</v>
      </c>
      <c r="AN49" s="276"/>
      <c r="AO49" s="276"/>
      <c r="AP49" s="276"/>
      <c r="AR49" s="32"/>
      <c r="AS49" s="277" t="s">
        <v>52</v>
      </c>
      <c r="AT49" s="278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75" t="str">
        <f>IF(E20="","",E20)</f>
        <v xml:space="preserve"> </v>
      </c>
      <c r="AN50" s="276"/>
      <c r="AO50" s="276"/>
      <c r="AP50" s="276"/>
      <c r="AR50" s="32"/>
      <c r="AS50" s="279"/>
      <c r="AT50" s="280"/>
      <c r="BD50" s="53"/>
    </row>
    <row r="51" spans="1:91" s="1" customFormat="1" ht="10.9" customHeight="1">
      <c r="B51" s="32"/>
      <c r="AR51" s="32"/>
      <c r="AS51" s="279"/>
      <c r="AT51" s="280"/>
      <c r="BD51" s="53"/>
    </row>
    <row r="52" spans="1:91" s="1" customFormat="1" ht="29.25" customHeight="1">
      <c r="B52" s="32"/>
      <c r="C52" s="281" t="s">
        <v>53</v>
      </c>
      <c r="D52" s="282"/>
      <c r="E52" s="282"/>
      <c r="F52" s="282"/>
      <c r="G52" s="282"/>
      <c r="H52" s="54"/>
      <c r="I52" s="284" t="s">
        <v>54</v>
      </c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3" t="s">
        <v>55</v>
      </c>
      <c r="AH52" s="282"/>
      <c r="AI52" s="282"/>
      <c r="AJ52" s="282"/>
      <c r="AK52" s="282"/>
      <c r="AL52" s="282"/>
      <c r="AM52" s="282"/>
      <c r="AN52" s="284" t="s">
        <v>56</v>
      </c>
      <c r="AO52" s="282"/>
      <c r="AP52" s="282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2">
        <f>ROUND(AG55+AG57,2)</f>
        <v>0</v>
      </c>
      <c r="AH54" s="292"/>
      <c r="AI54" s="292"/>
      <c r="AJ54" s="292"/>
      <c r="AK54" s="292"/>
      <c r="AL54" s="292"/>
      <c r="AM54" s="292"/>
      <c r="AN54" s="293">
        <f>SUM(AG54,AT54)</f>
        <v>0</v>
      </c>
      <c r="AO54" s="293"/>
      <c r="AP54" s="293"/>
      <c r="AQ54" s="64" t="s">
        <v>19</v>
      </c>
      <c r="AR54" s="60"/>
      <c r="AS54" s="65">
        <f>ROUND(AS55+AS57,2)</f>
        <v>0</v>
      </c>
      <c r="AT54" s="66">
        <f>ROUND(SUM(AV54:AW54),2)</f>
        <v>0</v>
      </c>
      <c r="AU54" s="67">
        <f>ROUND(AU55+AU57,5)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ROUND(AZ55+AZ57,2)</f>
        <v>0</v>
      </c>
      <c r="BA54" s="66">
        <f>ROUND(BA55+BA57,2)</f>
        <v>0</v>
      </c>
      <c r="BB54" s="66">
        <f>ROUND(BB55+BB57,2)</f>
        <v>0</v>
      </c>
      <c r="BC54" s="66">
        <f>ROUND(BC55+BC57,2)</f>
        <v>0</v>
      </c>
      <c r="BD54" s="68">
        <f>ROUND(BD55+BD57,2)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16.5" customHeight="1">
      <c r="B55" s="71"/>
      <c r="C55" s="72"/>
      <c r="D55" s="287" t="s">
        <v>76</v>
      </c>
      <c r="E55" s="287"/>
      <c r="F55" s="287"/>
      <c r="G55" s="287"/>
      <c r="H55" s="287"/>
      <c r="I55" s="73"/>
      <c r="J55" s="287" t="s">
        <v>77</v>
      </c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8">
        <f>ROUND(AG56,2)</f>
        <v>0</v>
      </c>
      <c r="AH55" s="286"/>
      <c r="AI55" s="286"/>
      <c r="AJ55" s="286"/>
      <c r="AK55" s="286"/>
      <c r="AL55" s="286"/>
      <c r="AM55" s="286"/>
      <c r="AN55" s="285">
        <f>SUM(AG55,AT55)</f>
        <v>0</v>
      </c>
      <c r="AO55" s="286"/>
      <c r="AP55" s="286"/>
      <c r="AQ55" s="74" t="s">
        <v>78</v>
      </c>
      <c r="AR55" s="71"/>
      <c r="AS55" s="75">
        <f>ROUND(AS56,2)</f>
        <v>0</v>
      </c>
      <c r="AT55" s="76">
        <f>ROUND(SUM(AV55:AW55),2)</f>
        <v>0</v>
      </c>
      <c r="AU55" s="77">
        <f>ROUND(AU56,5)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>ROUND(AZ56,2)</f>
        <v>0</v>
      </c>
      <c r="BA55" s="76">
        <f>ROUND(BA56,2)</f>
        <v>0</v>
      </c>
      <c r="BB55" s="76">
        <f>ROUND(BB56,2)</f>
        <v>0</v>
      </c>
      <c r="BC55" s="76">
        <f>ROUND(BC56,2)</f>
        <v>0</v>
      </c>
      <c r="BD55" s="78">
        <f>ROUND(BD56,2)</f>
        <v>0</v>
      </c>
      <c r="BS55" s="79" t="s">
        <v>71</v>
      </c>
      <c r="BT55" s="79" t="s">
        <v>79</v>
      </c>
      <c r="BU55" s="79" t="s">
        <v>73</v>
      </c>
      <c r="BV55" s="79" t="s">
        <v>74</v>
      </c>
      <c r="BW55" s="79" t="s">
        <v>80</v>
      </c>
      <c r="BX55" s="79" t="s">
        <v>5</v>
      </c>
      <c r="CL55" s="79" t="s">
        <v>19</v>
      </c>
      <c r="CM55" s="79" t="s">
        <v>81</v>
      </c>
    </row>
    <row r="56" spans="1:91" s="3" customFormat="1" ht="16.5" customHeight="1">
      <c r="A56" s="80" t="s">
        <v>82</v>
      </c>
      <c r="B56" s="45"/>
      <c r="C56" s="9"/>
      <c r="D56" s="9"/>
      <c r="E56" s="289" t="s">
        <v>76</v>
      </c>
      <c r="F56" s="289"/>
      <c r="G56" s="289"/>
      <c r="H56" s="289"/>
      <c r="I56" s="289"/>
      <c r="J56" s="9"/>
      <c r="K56" s="289" t="s">
        <v>77</v>
      </c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90">
        <f>'SO 101 - Parkoviště'!J32</f>
        <v>0</v>
      </c>
      <c r="AH56" s="291"/>
      <c r="AI56" s="291"/>
      <c r="AJ56" s="291"/>
      <c r="AK56" s="291"/>
      <c r="AL56" s="291"/>
      <c r="AM56" s="291"/>
      <c r="AN56" s="290">
        <f>SUM(AG56,AT56)</f>
        <v>0</v>
      </c>
      <c r="AO56" s="291"/>
      <c r="AP56" s="291"/>
      <c r="AQ56" s="81" t="s">
        <v>83</v>
      </c>
      <c r="AR56" s="45"/>
      <c r="AS56" s="82">
        <v>0</v>
      </c>
      <c r="AT56" s="83">
        <f>ROUND(SUM(AV56:AW56),2)</f>
        <v>0</v>
      </c>
      <c r="AU56" s="84">
        <f>'SO 101 - Parkoviště'!P95</f>
        <v>0</v>
      </c>
      <c r="AV56" s="83">
        <f>'SO 101 - Parkoviště'!J35</f>
        <v>0</v>
      </c>
      <c r="AW56" s="83">
        <f>'SO 101 - Parkoviště'!J36</f>
        <v>0</v>
      </c>
      <c r="AX56" s="83">
        <f>'SO 101 - Parkoviště'!J37</f>
        <v>0</v>
      </c>
      <c r="AY56" s="83">
        <f>'SO 101 - Parkoviště'!J38</f>
        <v>0</v>
      </c>
      <c r="AZ56" s="83">
        <f>'SO 101 - Parkoviště'!F35</f>
        <v>0</v>
      </c>
      <c r="BA56" s="83">
        <f>'SO 101 - Parkoviště'!F36</f>
        <v>0</v>
      </c>
      <c r="BB56" s="83">
        <f>'SO 101 - Parkoviště'!F37</f>
        <v>0</v>
      </c>
      <c r="BC56" s="83">
        <f>'SO 101 - Parkoviště'!F38</f>
        <v>0</v>
      </c>
      <c r="BD56" s="85">
        <f>'SO 101 - Parkoviště'!F39</f>
        <v>0</v>
      </c>
      <c r="BT56" s="25" t="s">
        <v>81</v>
      </c>
      <c r="BV56" s="25" t="s">
        <v>74</v>
      </c>
      <c r="BW56" s="25" t="s">
        <v>84</v>
      </c>
      <c r="BX56" s="25" t="s">
        <v>80</v>
      </c>
      <c r="CL56" s="25" t="s">
        <v>19</v>
      </c>
    </row>
    <row r="57" spans="1:91" s="6" customFormat="1" ht="16.5" customHeight="1">
      <c r="B57" s="71"/>
      <c r="C57" s="72"/>
      <c r="D57" s="287" t="s">
        <v>85</v>
      </c>
      <c r="E57" s="287"/>
      <c r="F57" s="287"/>
      <c r="G57" s="287"/>
      <c r="H57" s="287"/>
      <c r="I57" s="73"/>
      <c r="J57" s="287" t="s">
        <v>86</v>
      </c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8">
        <f>ROUND(AG58,2)</f>
        <v>0</v>
      </c>
      <c r="AH57" s="286"/>
      <c r="AI57" s="286"/>
      <c r="AJ57" s="286"/>
      <c r="AK57" s="286"/>
      <c r="AL57" s="286"/>
      <c r="AM57" s="286"/>
      <c r="AN57" s="285">
        <f>SUM(AG57,AT57)</f>
        <v>0</v>
      </c>
      <c r="AO57" s="286"/>
      <c r="AP57" s="286"/>
      <c r="AQ57" s="74" t="s">
        <v>78</v>
      </c>
      <c r="AR57" s="71"/>
      <c r="AS57" s="75">
        <f>ROUND(AS58,2)</f>
        <v>0</v>
      </c>
      <c r="AT57" s="76">
        <f>ROUND(SUM(AV57:AW57),2)</f>
        <v>0</v>
      </c>
      <c r="AU57" s="77">
        <f>ROUND(AU58,5)</f>
        <v>0</v>
      </c>
      <c r="AV57" s="76">
        <f>ROUND(AZ57*L29,2)</f>
        <v>0</v>
      </c>
      <c r="AW57" s="76">
        <f>ROUND(BA57*L30,2)</f>
        <v>0</v>
      </c>
      <c r="AX57" s="76">
        <f>ROUND(BB57*L29,2)</f>
        <v>0</v>
      </c>
      <c r="AY57" s="76">
        <f>ROUND(BC57*L30,2)</f>
        <v>0</v>
      </c>
      <c r="AZ57" s="76">
        <f>ROUND(AZ58,2)</f>
        <v>0</v>
      </c>
      <c r="BA57" s="76">
        <f>ROUND(BA58,2)</f>
        <v>0</v>
      </c>
      <c r="BB57" s="76">
        <f>ROUND(BB58,2)</f>
        <v>0</v>
      </c>
      <c r="BC57" s="76">
        <f>ROUND(BC58,2)</f>
        <v>0</v>
      </c>
      <c r="BD57" s="78">
        <f>ROUND(BD58,2)</f>
        <v>0</v>
      </c>
      <c r="BS57" s="79" t="s">
        <v>71</v>
      </c>
      <c r="BT57" s="79" t="s">
        <v>79</v>
      </c>
      <c r="BU57" s="79" t="s">
        <v>73</v>
      </c>
      <c r="BV57" s="79" t="s">
        <v>74</v>
      </c>
      <c r="BW57" s="79" t="s">
        <v>87</v>
      </c>
      <c r="BX57" s="79" t="s">
        <v>5</v>
      </c>
      <c r="CL57" s="79" t="s">
        <v>19</v>
      </c>
      <c r="CM57" s="79" t="s">
        <v>81</v>
      </c>
    </row>
    <row r="58" spans="1:91" s="3" customFormat="1" ht="16.5" customHeight="1">
      <c r="A58" s="80" t="s">
        <v>82</v>
      </c>
      <c r="B58" s="45"/>
      <c r="C58" s="9"/>
      <c r="D58" s="9"/>
      <c r="E58" s="289" t="s">
        <v>85</v>
      </c>
      <c r="F58" s="289"/>
      <c r="G58" s="289"/>
      <c r="H58" s="289"/>
      <c r="I58" s="289"/>
      <c r="J58" s="9"/>
      <c r="K58" s="289" t="s">
        <v>86</v>
      </c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90">
        <f>'VRN - Vedlejší rozpočtové...'!J32</f>
        <v>0</v>
      </c>
      <c r="AH58" s="291"/>
      <c r="AI58" s="291"/>
      <c r="AJ58" s="291"/>
      <c r="AK58" s="291"/>
      <c r="AL58" s="291"/>
      <c r="AM58" s="291"/>
      <c r="AN58" s="290">
        <f>SUM(AG58,AT58)</f>
        <v>0</v>
      </c>
      <c r="AO58" s="291"/>
      <c r="AP58" s="291"/>
      <c r="AQ58" s="81" t="s">
        <v>83</v>
      </c>
      <c r="AR58" s="45"/>
      <c r="AS58" s="86">
        <v>0</v>
      </c>
      <c r="AT58" s="87">
        <f>ROUND(SUM(AV58:AW58),2)</f>
        <v>0</v>
      </c>
      <c r="AU58" s="88">
        <f>'VRN - Vedlejší rozpočtové...'!P89</f>
        <v>0</v>
      </c>
      <c r="AV58" s="87">
        <f>'VRN - Vedlejší rozpočtové...'!J35</f>
        <v>0</v>
      </c>
      <c r="AW58" s="87">
        <f>'VRN - Vedlejší rozpočtové...'!J36</f>
        <v>0</v>
      </c>
      <c r="AX58" s="87">
        <f>'VRN - Vedlejší rozpočtové...'!J37</f>
        <v>0</v>
      </c>
      <c r="AY58" s="87">
        <f>'VRN - Vedlejší rozpočtové...'!J38</f>
        <v>0</v>
      </c>
      <c r="AZ58" s="87">
        <f>'VRN - Vedlejší rozpočtové...'!F35</f>
        <v>0</v>
      </c>
      <c r="BA58" s="87">
        <f>'VRN - Vedlejší rozpočtové...'!F36</f>
        <v>0</v>
      </c>
      <c r="BB58" s="87">
        <f>'VRN - Vedlejší rozpočtové...'!F37</f>
        <v>0</v>
      </c>
      <c r="BC58" s="87">
        <f>'VRN - Vedlejší rozpočtové...'!F38</f>
        <v>0</v>
      </c>
      <c r="BD58" s="89">
        <f>'VRN - Vedlejší rozpočtové...'!F39</f>
        <v>0</v>
      </c>
      <c r="BT58" s="25" t="s">
        <v>81</v>
      </c>
      <c r="BV58" s="25" t="s">
        <v>74</v>
      </c>
      <c r="BW58" s="25" t="s">
        <v>88</v>
      </c>
      <c r="BX58" s="25" t="s">
        <v>87</v>
      </c>
      <c r="CL58" s="25" t="s">
        <v>19</v>
      </c>
    </row>
    <row r="59" spans="1:91" s="1" customFormat="1" ht="30" customHeight="1">
      <c r="B59" s="32"/>
      <c r="AR59" s="32"/>
    </row>
    <row r="60" spans="1:91" s="1" customFormat="1" ht="6.95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32"/>
    </row>
  </sheetData>
  <sheetProtection algorithmName="SHA-512" hashValue="RCLpR8V2L7etKrhn4jmEboiAmXsiNep3cYrHyYFvMK+pBVFTTKUYdU/tL3S0FqtycRZojNY09kSyK/oT7OS8Tg==" saltValue="aNgjT1bY2bUf1rbRmozprORsp2hhpOUk0+YLEt3elrIr3S4T3uazpz6MiLAiv0X/XEK+LYacLp/JQEOhBKvpmw==" spinCount="100000" sheet="1" objects="1" scenarios="1" formatColumns="0" formatRows="0"/>
  <mergeCells count="54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AG58:AM58"/>
    <mergeCell ref="AN58:AP58"/>
    <mergeCell ref="E58:I58"/>
    <mergeCell ref="K58:AF58"/>
    <mergeCell ref="AG54:AM54"/>
    <mergeCell ref="AN54:AP54"/>
    <mergeCell ref="K56:AF56"/>
    <mergeCell ref="AN56:AP56"/>
    <mergeCell ref="AG56:AM56"/>
    <mergeCell ref="E56:I56"/>
    <mergeCell ref="D57:H57"/>
    <mergeCell ref="J57:AF57"/>
    <mergeCell ref="AN57:AP57"/>
    <mergeCell ref="AG57:AM57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L45:AO45"/>
    <mergeCell ref="AM47:AN47"/>
    <mergeCell ref="AM49:AP49"/>
    <mergeCell ref="AS49:AT51"/>
    <mergeCell ref="AM50:AP50"/>
  </mergeCells>
  <hyperlinks>
    <hyperlink ref="A56" location="'SO 101 - Parkoviště'!C2" display="/" xr:uid="{00000000-0004-0000-0000-000000000000}"/>
    <hyperlink ref="A58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5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89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3" t="str">
        <f>'Rekapitulace stavby'!K6</f>
        <v>Valtice - Coop, parkoviště</v>
      </c>
      <c r="F7" s="314"/>
      <c r="G7" s="314"/>
      <c r="H7" s="314"/>
      <c r="L7" s="20"/>
    </row>
    <row r="8" spans="2:46" ht="12" customHeight="1">
      <c r="B8" s="20"/>
      <c r="D8" s="27" t="s">
        <v>90</v>
      </c>
      <c r="L8" s="20"/>
    </row>
    <row r="9" spans="2:46" s="1" customFormat="1" ht="16.5" customHeight="1">
      <c r="B9" s="32"/>
      <c r="E9" s="313" t="s">
        <v>91</v>
      </c>
      <c r="F9" s="315"/>
      <c r="G9" s="315"/>
      <c r="H9" s="315"/>
      <c r="L9" s="32"/>
    </row>
    <row r="10" spans="2:46" s="1" customFormat="1" ht="12" customHeight="1">
      <c r="B10" s="32"/>
      <c r="D10" s="27" t="s">
        <v>92</v>
      </c>
      <c r="L10" s="32"/>
    </row>
    <row r="11" spans="2:46" s="1" customFormat="1" ht="16.5" customHeight="1">
      <c r="B11" s="32"/>
      <c r="E11" s="272" t="s">
        <v>91</v>
      </c>
      <c r="F11" s="315"/>
      <c r="G11" s="315"/>
      <c r="H11" s="31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8. 8. 2024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6" t="str">
        <f>'Rekapitulace stavby'!E14</f>
        <v>Vyplň údaj</v>
      </c>
      <c r="F20" s="297"/>
      <c r="G20" s="297"/>
      <c r="H20" s="297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302" t="s">
        <v>19</v>
      </c>
      <c r="F29" s="302"/>
      <c r="G29" s="302"/>
      <c r="H29" s="302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ROUND(J95,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ROUND((SUM(BE95:BE455)),  2)</f>
        <v>0</v>
      </c>
      <c r="I35" s="93">
        <v>0.21</v>
      </c>
      <c r="J35" s="83">
        <f>ROUND(((SUM(BE95:BE455))*I35),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ROUND((SUM(BF95:BF455)),  2)</f>
        <v>0</v>
      </c>
      <c r="I36" s="93">
        <v>0.12</v>
      </c>
      <c r="J36" s="83">
        <f>ROUND(((SUM(BF95:BF455))*I36),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ROUND((SUM(BG95:BG455)),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ROUND((SUM(BH95:BH455)),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ROUND((SUM(BI95:BI455)),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93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13" t="str">
        <f>E7</f>
        <v>Valtice - Coop, parkoviště</v>
      </c>
      <c r="F50" s="314"/>
      <c r="G50" s="314"/>
      <c r="H50" s="314"/>
      <c r="L50" s="32"/>
    </row>
    <row r="51" spans="2:47" ht="12" customHeight="1">
      <c r="B51" s="20"/>
      <c r="C51" s="27" t="s">
        <v>90</v>
      </c>
      <c r="L51" s="20"/>
    </row>
    <row r="52" spans="2:47" s="1" customFormat="1" ht="16.5" customHeight="1">
      <c r="B52" s="32"/>
      <c r="E52" s="313" t="s">
        <v>91</v>
      </c>
      <c r="F52" s="315"/>
      <c r="G52" s="315"/>
      <c r="H52" s="315"/>
      <c r="L52" s="32"/>
    </row>
    <row r="53" spans="2:47" s="1" customFormat="1" ht="12" customHeight="1">
      <c r="B53" s="32"/>
      <c r="C53" s="27" t="s">
        <v>92</v>
      </c>
      <c r="L53" s="32"/>
    </row>
    <row r="54" spans="2:47" s="1" customFormat="1" ht="16.5" customHeight="1">
      <c r="B54" s="32"/>
      <c r="E54" s="272" t="str">
        <f>E11</f>
        <v>SO 101 - Parkoviště</v>
      </c>
      <c r="F54" s="315"/>
      <c r="G54" s="315"/>
      <c r="H54" s="31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Valtice</v>
      </c>
      <c r="I56" s="27" t="s">
        <v>23</v>
      </c>
      <c r="J56" s="49" t="str">
        <f>IF(J14="","",J14)</f>
        <v>8. 8. 2024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25</v>
      </c>
      <c r="F58" s="25" t="str">
        <f>E17</f>
        <v>město Valtice</v>
      </c>
      <c r="I58" s="27" t="s">
        <v>31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94</v>
      </c>
      <c r="D61" s="94"/>
      <c r="E61" s="94"/>
      <c r="F61" s="94"/>
      <c r="G61" s="94"/>
      <c r="H61" s="94"/>
      <c r="I61" s="94"/>
      <c r="J61" s="101" t="s">
        <v>95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J95</f>
        <v>0</v>
      </c>
      <c r="L63" s="32"/>
      <c r="AU63" s="17" t="s">
        <v>96</v>
      </c>
    </row>
    <row r="64" spans="2:47" s="8" customFormat="1" ht="24.95" customHeight="1">
      <c r="B64" s="103"/>
      <c r="D64" s="104" t="s">
        <v>97</v>
      </c>
      <c r="E64" s="105"/>
      <c r="F64" s="105"/>
      <c r="G64" s="105"/>
      <c r="H64" s="105"/>
      <c r="I64" s="105"/>
      <c r="J64" s="106">
        <f>J96</f>
        <v>0</v>
      </c>
      <c r="L64" s="103"/>
    </row>
    <row r="65" spans="2:12" s="9" customFormat="1" ht="19.899999999999999" customHeight="1">
      <c r="B65" s="107"/>
      <c r="D65" s="108" t="s">
        <v>98</v>
      </c>
      <c r="E65" s="109"/>
      <c r="F65" s="109"/>
      <c r="G65" s="109"/>
      <c r="H65" s="109"/>
      <c r="I65" s="109"/>
      <c r="J65" s="110">
        <f>J97</f>
        <v>0</v>
      </c>
      <c r="L65" s="107"/>
    </row>
    <row r="66" spans="2:12" s="9" customFormat="1" ht="19.899999999999999" customHeight="1">
      <c r="B66" s="107"/>
      <c r="D66" s="108" t="s">
        <v>99</v>
      </c>
      <c r="E66" s="109"/>
      <c r="F66" s="109"/>
      <c r="G66" s="109"/>
      <c r="H66" s="109"/>
      <c r="I66" s="109"/>
      <c r="J66" s="110">
        <f>J211</f>
        <v>0</v>
      </c>
      <c r="L66" s="107"/>
    </row>
    <row r="67" spans="2:12" s="9" customFormat="1" ht="19.899999999999999" customHeight="1">
      <c r="B67" s="107"/>
      <c r="D67" s="108" t="s">
        <v>100</v>
      </c>
      <c r="E67" s="109"/>
      <c r="F67" s="109"/>
      <c r="G67" s="109"/>
      <c r="H67" s="109"/>
      <c r="I67" s="109"/>
      <c r="J67" s="110">
        <f>J230</f>
        <v>0</v>
      </c>
      <c r="L67" s="107"/>
    </row>
    <row r="68" spans="2:12" s="9" customFormat="1" ht="19.899999999999999" customHeight="1">
      <c r="B68" s="107"/>
      <c r="D68" s="108" t="s">
        <v>101</v>
      </c>
      <c r="E68" s="109"/>
      <c r="F68" s="109"/>
      <c r="G68" s="109"/>
      <c r="H68" s="109"/>
      <c r="I68" s="109"/>
      <c r="J68" s="110">
        <f>J304</f>
        <v>0</v>
      </c>
      <c r="L68" s="107"/>
    </row>
    <row r="69" spans="2:12" s="9" customFormat="1" ht="19.899999999999999" customHeight="1">
      <c r="B69" s="107"/>
      <c r="D69" s="108" t="s">
        <v>102</v>
      </c>
      <c r="E69" s="109"/>
      <c r="F69" s="109"/>
      <c r="G69" s="109"/>
      <c r="H69" s="109"/>
      <c r="I69" s="109"/>
      <c r="J69" s="110">
        <f>J330</f>
        <v>0</v>
      </c>
      <c r="L69" s="107"/>
    </row>
    <row r="70" spans="2:12" s="9" customFormat="1" ht="19.899999999999999" customHeight="1">
      <c r="B70" s="107"/>
      <c r="D70" s="108" t="s">
        <v>103</v>
      </c>
      <c r="E70" s="109"/>
      <c r="F70" s="109"/>
      <c r="G70" s="109"/>
      <c r="H70" s="109"/>
      <c r="I70" s="109"/>
      <c r="J70" s="110">
        <f>J400</f>
        <v>0</v>
      </c>
      <c r="L70" s="107"/>
    </row>
    <row r="71" spans="2:12" s="9" customFormat="1" ht="19.899999999999999" customHeight="1">
      <c r="B71" s="107"/>
      <c r="D71" s="108" t="s">
        <v>104</v>
      </c>
      <c r="E71" s="109"/>
      <c r="F71" s="109"/>
      <c r="G71" s="109"/>
      <c r="H71" s="109"/>
      <c r="I71" s="109"/>
      <c r="J71" s="110">
        <f>J444</f>
        <v>0</v>
      </c>
      <c r="L71" s="107"/>
    </row>
    <row r="72" spans="2:12" s="8" customFormat="1" ht="24.95" customHeight="1">
      <c r="B72" s="103"/>
      <c r="D72" s="104" t="s">
        <v>105</v>
      </c>
      <c r="E72" s="105"/>
      <c r="F72" s="105"/>
      <c r="G72" s="105"/>
      <c r="H72" s="105"/>
      <c r="I72" s="105"/>
      <c r="J72" s="106">
        <f>J448</f>
        <v>0</v>
      </c>
      <c r="L72" s="103"/>
    </row>
    <row r="73" spans="2:12" s="9" customFormat="1" ht="19.899999999999999" customHeight="1">
      <c r="B73" s="107"/>
      <c r="D73" s="108" t="s">
        <v>106</v>
      </c>
      <c r="E73" s="109"/>
      <c r="F73" s="109"/>
      <c r="G73" s="109"/>
      <c r="H73" s="109"/>
      <c r="I73" s="109"/>
      <c r="J73" s="110">
        <f>J449</f>
        <v>0</v>
      </c>
      <c r="L73" s="107"/>
    </row>
    <row r="74" spans="2:12" s="1" customFormat="1" ht="21.75" customHeight="1">
      <c r="B74" s="32"/>
      <c r="L74" s="32"/>
    </row>
    <row r="75" spans="2:12" s="1" customFormat="1" ht="6.95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2"/>
    </row>
    <row r="79" spans="2:12" s="1" customFormat="1" ht="6.95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2"/>
    </row>
    <row r="80" spans="2:12" s="1" customFormat="1" ht="24.95" customHeight="1">
      <c r="B80" s="32"/>
      <c r="C80" s="21" t="s">
        <v>107</v>
      </c>
      <c r="L80" s="32"/>
    </row>
    <row r="81" spans="2:63" s="1" customFormat="1" ht="6.95" customHeight="1">
      <c r="B81" s="32"/>
      <c r="L81" s="32"/>
    </row>
    <row r="82" spans="2:63" s="1" customFormat="1" ht="12" customHeight="1">
      <c r="B82" s="32"/>
      <c r="C82" s="27" t="s">
        <v>16</v>
      </c>
      <c r="L82" s="32"/>
    </row>
    <row r="83" spans="2:63" s="1" customFormat="1" ht="16.5" customHeight="1">
      <c r="B83" s="32"/>
      <c r="E83" s="313" t="str">
        <f>E7</f>
        <v>Valtice - Coop, parkoviště</v>
      </c>
      <c r="F83" s="314"/>
      <c r="G83" s="314"/>
      <c r="H83" s="314"/>
      <c r="L83" s="32"/>
    </row>
    <row r="84" spans="2:63" ht="12" customHeight="1">
      <c r="B84" s="20"/>
      <c r="C84" s="27" t="s">
        <v>90</v>
      </c>
      <c r="L84" s="20"/>
    </row>
    <row r="85" spans="2:63" s="1" customFormat="1" ht="16.5" customHeight="1">
      <c r="B85" s="32"/>
      <c r="E85" s="313" t="s">
        <v>91</v>
      </c>
      <c r="F85" s="315"/>
      <c r="G85" s="315"/>
      <c r="H85" s="315"/>
      <c r="L85" s="32"/>
    </row>
    <row r="86" spans="2:63" s="1" customFormat="1" ht="12" customHeight="1">
      <c r="B86" s="32"/>
      <c r="C86" s="27" t="s">
        <v>92</v>
      </c>
      <c r="L86" s="32"/>
    </row>
    <row r="87" spans="2:63" s="1" customFormat="1" ht="16.5" customHeight="1">
      <c r="B87" s="32"/>
      <c r="E87" s="272" t="str">
        <f>E11</f>
        <v>SO 101 - Parkoviště</v>
      </c>
      <c r="F87" s="315"/>
      <c r="G87" s="315"/>
      <c r="H87" s="315"/>
      <c r="L87" s="32"/>
    </row>
    <row r="88" spans="2:63" s="1" customFormat="1" ht="6.95" customHeight="1">
      <c r="B88" s="32"/>
      <c r="L88" s="32"/>
    </row>
    <row r="89" spans="2:63" s="1" customFormat="1" ht="12" customHeight="1">
      <c r="B89" s="32"/>
      <c r="C89" s="27" t="s">
        <v>21</v>
      </c>
      <c r="F89" s="25" t="str">
        <f>F14</f>
        <v>Valtice</v>
      </c>
      <c r="I89" s="27" t="s">
        <v>23</v>
      </c>
      <c r="J89" s="49" t="str">
        <f>IF(J14="","",J14)</f>
        <v>8. 8. 2024</v>
      </c>
      <c r="L89" s="32"/>
    </row>
    <row r="90" spans="2:63" s="1" customFormat="1" ht="6.95" customHeight="1">
      <c r="B90" s="32"/>
      <c r="L90" s="32"/>
    </row>
    <row r="91" spans="2:63" s="1" customFormat="1" ht="15.2" customHeight="1">
      <c r="B91" s="32"/>
      <c r="C91" s="27" t="s">
        <v>25</v>
      </c>
      <c r="F91" s="25" t="str">
        <f>E17</f>
        <v>město Valtice</v>
      </c>
      <c r="I91" s="27" t="s">
        <v>31</v>
      </c>
      <c r="J91" s="30" t="str">
        <f>E23</f>
        <v>ViaDesigne s.r.o.</v>
      </c>
      <c r="L91" s="32"/>
    </row>
    <row r="92" spans="2:63" s="1" customFormat="1" ht="15.2" customHeight="1">
      <c r="B92" s="32"/>
      <c r="C92" s="27" t="s">
        <v>29</v>
      </c>
      <c r="F92" s="25" t="str">
        <f>IF(E20="","",E20)</f>
        <v>Vyplň údaj</v>
      </c>
      <c r="I92" s="27" t="s">
        <v>34</v>
      </c>
      <c r="J92" s="30" t="str">
        <f>E26</f>
        <v xml:space="preserve"> </v>
      </c>
      <c r="L92" s="32"/>
    </row>
    <row r="93" spans="2:63" s="1" customFormat="1" ht="10.35" customHeight="1">
      <c r="B93" s="32"/>
      <c r="L93" s="32"/>
    </row>
    <row r="94" spans="2:63" s="10" customFormat="1" ht="29.25" customHeight="1">
      <c r="B94" s="111"/>
      <c r="C94" s="112" t="s">
        <v>108</v>
      </c>
      <c r="D94" s="113" t="s">
        <v>57</v>
      </c>
      <c r="E94" s="113" t="s">
        <v>53</v>
      </c>
      <c r="F94" s="113" t="s">
        <v>54</v>
      </c>
      <c r="G94" s="113" t="s">
        <v>109</v>
      </c>
      <c r="H94" s="113" t="s">
        <v>110</v>
      </c>
      <c r="I94" s="113" t="s">
        <v>111</v>
      </c>
      <c r="J94" s="113" t="s">
        <v>95</v>
      </c>
      <c r="K94" s="114" t="s">
        <v>112</v>
      </c>
      <c r="L94" s="111"/>
      <c r="M94" s="56" t="s">
        <v>19</v>
      </c>
      <c r="N94" s="57" t="s">
        <v>42</v>
      </c>
      <c r="O94" s="57" t="s">
        <v>113</v>
      </c>
      <c r="P94" s="57" t="s">
        <v>114</v>
      </c>
      <c r="Q94" s="57" t="s">
        <v>115</v>
      </c>
      <c r="R94" s="57" t="s">
        <v>116</v>
      </c>
      <c r="S94" s="57" t="s">
        <v>117</v>
      </c>
      <c r="T94" s="58" t="s">
        <v>118</v>
      </c>
    </row>
    <row r="95" spans="2:63" s="1" customFormat="1" ht="22.9" customHeight="1">
      <c r="B95" s="32"/>
      <c r="C95" s="61" t="s">
        <v>119</v>
      </c>
      <c r="J95" s="115">
        <f>BK95</f>
        <v>0</v>
      </c>
      <c r="L95" s="32"/>
      <c r="M95" s="59"/>
      <c r="N95" s="50"/>
      <c r="O95" s="50"/>
      <c r="P95" s="116">
        <f>P96+P448</f>
        <v>0</v>
      </c>
      <c r="Q95" s="50"/>
      <c r="R95" s="116">
        <f>R96+R448</f>
        <v>230.50031229999996</v>
      </c>
      <c r="S95" s="50"/>
      <c r="T95" s="117">
        <f>T96+T448</f>
        <v>472.77799999999996</v>
      </c>
      <c r="AT95" s="17" t="s">
        <v>71</v>
      </c>
      <c r="AU95" s="17" t="s">
        <v>96</v>
      </c>
      <c r="BK95" s="118">
        <f>BK96+BK448</f>
        <v>0</v>
      </c>
    </row>
    <row r="96" spans="2:63" s="11" customFormat="1" ht="25.9" customHeight="1">
      <c r="B96" s="119"/>
      <c r="D96" s="120" t="s">
        <v>71</v>
      </c>
      <c r="E96" s="121" t="s">
        <v>120</v>
      </c>
      <c r="F96" s="121" t="s">
        <v>121</v>
      </c>
      <c r="I96" s="122"/>
      <c r="J96" s="123">
        <f>BK96</f>
        <v>0</v>
      </c>
      <c r="L96" s="119"/>
      <c r="M96" s="124"/>
      <c r="P96" s="125">
        <f>P97+P211+P230+P304+P330+P400+P444</f>
        <v>0</v>
      </c>
      <c r="R96" s="125">
        <f>R97+R211+R230+R304+R330+R400+R444</f>
        <v>230.50031229999996</v>
      </c>
      <c r="T96" s="126">
        <f>T97+T211+T230+T304+T330+T400+T444</f>
        <v>472.77799999999996</v>
      </c>
      <c r="AR96" s="120" t="s">
        <v>79</v>
      </c>
      <c r="AT96" s="127" t="s">
        <v>71</v>
      </c>
      <c r="AU96" s="127" t="s">
        <v>72</v>
      </c>
      <c r="AY96" s="120" t="s">
        <v>122</v>
      </c>
      <c r="BK96" s="128">
        <f>BK97+BK211+BK230+BK304+BK330+BK400+BK444</f>
        <v>0</v>
      </c>
    </row>
    <row r="97" spans="2:65" s="11" customFormat="1" ht="22.9" customHeight="1">
      <c r="B97" s="119"/>
      <c r="D97" s="120" t="s">
        <v>71</v>
      </c>
      <c r="E97" s="129" t="s">
        <v>79</v>
      </c>
      <c r="F97" s="129" t="s">
        <v>123</v>
      </c>
      <c r="I97" s="122"/>
      <c r="J97" s="130">
        <f>BK97</f>
        <v>0</v>
      </c>
      <c r="L97" s="119"/>
      <c r="M97" s="124"/>
      <c r="P97" s="125">
        <f>SUM(P98:P210)</f>
        <v>0</v>
      </c>
      <c r="R97" s="125">
        <f>SUM(R98:R210)</f>
        <v>41.400799999999997</v>
      </c>
      <c r="T97" s="126">
        <f>SUM(T98:T210)</f>
        <v>472.21799999999996</v>
      </c>
      <c r="AR97" s="120" t="s">
        <v>79</v>
      </c>
      <c r="AT97" s="127" t="s">
        <v>71</v>
      </c>
      <c r="AU97" s="127" t="s">
        <v>79</v>
      </c>
      <c r="AY97" s="120" t="s">
        <v>122</v>
      </c>
      <c r="BK97" s="128">
        <f>SUM(BK98:BK210)</f>
        <v>0</v>
      </c>
    </row>
    <row r="98" spans="2:65" s="1" customFormat="1" ht="16.5" customHeight="1">
      <c r="B98" s="32"/>
      <c r="C98" s="131" t="s">
        <v>79</v>
      </c>
      <c r="D98" s="131" t="s">
        <v>124</v>
      </c>
      <c r="E98" s="132" t="s">
        <v>125</v>
      </c>
      <c r="F98" s="133" t="s">
        <v>126</v>
      </c>
      <c r="G98" s="134" t="s">
        <v>127</v>
      </c>
      <c r="H98" s="135">
        <v>185</v>
      </c>
      <c r="I98" s="136"/>
      <c r="J98" s="137">
        <f>ROUND(I98*H98,2)</f>
        <v>0</v>
      </c>
      <c r="K98" s="133" t="s">
        <v>128</v>
      </c>
      <c r="L98" s="32"/>
      <c r="M98" s="138" t="s">
        <v>19</v>
      </c>
      <c r="N98" s="139" t="s">
        <v>43</v>
      </c>
      <c r="P98" s="140">
        <f>O98*H98</f>
        <v>0</v>
      </c>
      <c r="Q98" s="140">
        <v>0</v>
      </c>
      <c r="R98" s="140">
        <f>Q98*H98</f>
        <v>0</v>
      </c>
      <c r="S98" s="140">
        <v>0.255</v>
      </c>
      <c r="T98" s="141">
        <f>S98*H98</f>
        <v>47.175000000000004</v>
      </c>
      <c r="AR98" s="142" t="s">
        <v>129</v>
      </c>
      <c r="AT98" s="142" t="s">
        <v>124</v>
      </c>
      <c r="AU98" s="142" t="s">
        <v>81</v>
      </c>
      <c r="AY98" s="17" t="s">
        <v>122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129</v>
      </c>
      <c r="BM98" s="142" t="s">
        <v>130</v>
      </c>
    </row>
    <row r="99" spans="2:65" s="1" customFormat="1" ht="19.5">
      <c r="B99" s="32"/>
      <c r="D99" s="144" t="s">
        <v>131</v>
      </c>
      <c r="F99" s="145" t="s">
        <v>132</v>
      </c>
      <c r="I99" s="146"/>
      <c r="L99" s="32"/>
      <c r="M99" s="147"/>
      <c r="T99" s="53"/>
      <c r="AT99" s="17" t="s">
        <v>131</v>
      </c>
      <c r="AU99" s="17" t="s">
        <v>81</v>
      </c>
    </row>
    <row r="100" spans="2:65" s="1" customFormat="1" ht="11.25">
      <c r="B100" s="32"/>
      <c r="D100" s="148" t="s">
        <v>133</v>
      </c>
      <c r="F100" s="149" t="s">
        <v>134</v>
      </c>
      <c r="I100" s="146"/>
      <c r="L100" s="32"/>
      <c r="M100" s="147"/>
      <c r="T100" s="53"/>
      <c r="AT100" s="17" t="s">
        <v>133</v>
      </c>
      <c r="AU100" s="17" t="s">
        <v>81</v>
      </c>
    </row>
    <row r="101" spans="2:65" s="12" customFormat="1" ht="11.25">
      <c r="B101" s="150"/>
      <c r="D101" s="144" t="s">
        <v>135</v>
      </c>
      <c r="E101" s="151" t="s">
        <v>19</v>
      </c>
      <c r="F101" s="152" t="s">
        <v>136</v>
      </c>
      <c r="H101" s="153">
        <v>179</v>
      </c>
      <c r="I101" s="154"/>
      <c r="L101" s="150"/>
      <c r="M101" s="155"/>
      <c r="T101" s="156"/>
      <c r="AT101" s="151" t="s">
        <v>135</v>
      </c>
      <c r="AU101" s="151" t="s">
        <v>81</v>
      </c>
      <c r="AV101" s="12" t="s">
        <v>81</v>
      </c>
      <c r="AW101" s="12" t="s">
        <v>33</v>
      </c>
      <c r="AX101" s="12" t="s">
        <v>72</v>
      </c>
      <c r="AY101" s="151" t="s">
        <v>122</v>
      </c>
    </row>
    <row r="102" spans="2:65" s="12" customFormat="1" ht="11.25">
      <c r="B102" s="150"/>
      <c r="D102" s="144" t="s">
        <v>135</v>
      </c>
      <c r="E102" s="151" t="s">
        <v>19</v>
      </c>
      <c r="F102" s="152" t="s">
        <v>137</v>
      </c>
      <c r="H102" s="153">
        <v>6</v>
      </c>
      <c r="I102" s="154"/>
      <c r="L102" s="150"/>
      <c r="M102" s="155"/>
      <c r="T102" s="156"/>
      <c r="AT102" s="151" t="s">
        <v>135</v>
      </c>
      <c r="AU102" s="151" t="s">
        <v>81</v>
      </c>
      <c r="AV102" s="12" t="s">
        <v>81</v>
      </c>
      <c r="AW102" s="12" t="s">
        <v>33</v>
      </c>
      <c r="AX102" s="12" t="s">
        <v>72</v>
      </c>
      <c r="AY102" s="151" t="s">
        <v>122</v>
      </c>
    </row>
    <row r="103" spans="2:65" s="13" customFormat="1" ht="11.25">
      <c r="B103" s="157"/>
      <c r="D103" s="144" t="s">
        <v>135</v>
      </c>
      <c r="E103" s="158" t="s">
        <v>19</v>
      </c>
      <c r="F103" s="159" t="s">
        <v>138</v>
      </c>
      <c r="H103" s="160">
        <v>185</v>
      </c>
      <c r="I103" s="161"/>
      <c r="L103" s="157"/>
      <c r="M103" s="162"/>
      <c r="T103" s="163"/>
      <c r="AT103" s="158" t="s">
        <v>135</v>
      </c>
      <c r="AU103" s="158" t="s">
        <v>81</v>
      </c>
      <c r="AV103" s="13" t="s">
        <v>129</v>
      </c>
      <c r="AW103" s="13" t="s">
        <v>33</v>
      </c>
      <c r="AX103" s="13" t="s">
        <v>79</v>
      </c>
      <c r="AY103" s="158" t="s">
        <v>122</v>
      </c>
    </row>
    <row r="104" spans="2:65" s="1" customFormat="1" ht="16.5" customHeight="1">
      <c r="B104" s="32"/>
      <c r="C104" s="131" t="s">
        <v>81</v>
      </c>
      <c r="D104" s="131" t="s">
        <v>124</v>
      </c>
      <c r="E104" s="132" t="s">
        <v>139</v>
      </c>
      <c r="F104" s="133" t="s">
        <v>140</v>
      </c>
      <c r="G104" s="134" t="s">
        <v>127</v>
      </c>
      <c r="H104" s="135">
        <v>41</v>
      </c>
      <c r="I104" s="136"/>
      <c r="J104" s="137">
        <f>ROUND(I104*H104,2)</f>
        <v>0</v>
      </c>
      <c r="K104" s="133" t="s">
        <v>128</v>
      </c>
      <c r="L104" s="32"/>
      <c r="M104" s="138" t="s">
        <v>19</v>
      </c>
      <c r="N104" s="139" t="s">
        <v>43</v>
      </c>
      <c r="P104" s="140">
        <f>O104*H104</f>
        <v>0</v>
      </c>
      <c r="Q104" s="140">
        <v>0</v>
      </c>
      <c r="R104" s="140">
        <f>Q104*H104</f>
        <v>0</v>
      </c>
      <c r="S104" s="140">
        <v>0.26</v>
      </c>
      <c r="T104" s="141">
        <f>S104*H104</f>
        <v>10.66</v>
      </c>
      <c r="AR104" s="142" t="s">
        <v>129</v>
      </c>
      <c r="AT104" s="142" t="s">
        <v>124</v>
      </c>
      <c r="AU104" s="142" t="s">
        <v>81</v>
      </c>
      <c r="AY104" s="17" t="s">
        <v>122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7" t="s">
        <v>79</v>
      </c>
      <c r="BK104" s="143">
        <f>ROUND(I104*H104,2)</f>
        <v>0</v>
      </c>
      <c r="BL104" s="17" t="s">
        <v>129</v>
      </c>
      <c r="BM104" s="142" t="s">
        <v>141</v>
      </c>
    </row>
    <row r="105" spans="2:65" s="1" customFormat="1" ht="19.5">
      <c r="B105" s="32"/>
      <c r="D105" s="144" t="s">
        <v>131</v>
      </c>
      <c r="F105" s="145" t="s">
        <v>142</v>
      </c>
      <c r="I105" s="146"/>
      <c r="L105" s="32"/>
      <c r="M105" s="147"/>
      <c r="T105" s="53"/>
      <c r="AT105" s="17" t="s">
        <v>131</v>
      </c>
      <c r="AU105" s="17" t="s">
        <v>81</v>
      </c>
    </row>
    <row r="106" spans="2:65" s="1" customFormat="1" ht="11.25">
      <c r="B106" s="32"/>
      <c r="D106" s="148" t="s">
        <v>133</v>
      </c>
      <c r="F106" s="149" t="s">
        <v>143</v>
      </c>
      <c r="I106" s="146"/>
      <c r="L106" s="32"/>
      <c r="M106" s="147"/>
      <c r="T106" s="53"/>
      <c r="AT106" s="17" t="s">
        <v>133</v>
      </c>
      <c r="AU106" s="17" t="s">
        <v>81</v>
      </c>
    </row>
    <row r="107" spans="2:65" s="12" customFormat="1" ht="11.25">
      <c r="B107" s="150"/>
      <c r="D107" s="144" t="s">
        <v>135</v>
      </c>
      <c r="E107" s="151" t="s">
        <v>19</v>
      </c>
      <c r="F107" s="152" t="s">
        <v>144</v>
      </c>
      <c r="H107" s="153">
        <v>41</v>
      </c>
      <c r="I107" s="154"/>
      <c r="L107" s="150"/>
      <c r="M107" s="155"/>
      <c r="T107" s="156"/>
      <c r="AT107" s="151" t="s">
        <v>135</v>
      </c>
      <c r="AU107" s="151" t="s">
        <v>81</v>
      </c>
      <c r="AV107" s="12" t="s">
        <v>81</v>
      </c>
      <c r="AW107" s="12" t="s">
        <v>33</v>
      </c>
      <c r="AX107" s="12" t="s">
        <v>79</v>
      </c>
      <c r="AY107" s="151" t="s">
        <v>122</v>
      </c>
    </row>
    <row r="108" spans="2:65" s="1" customFormat="1" ht="21.75" customHeight="1">
      <c r="B108" s="32"/>
      <c r="C108" s="131" t="s">
        <v>145</v>
      </c>
      <c r="D108" s="131" t="s">
        <v>124</v>
      </c>
      <c r="E108" s="132" t="s">
        <v>146</v>
      </c>
      <c r="F108" s="133" t="s">
        <v>147</v>
      </c>
      <c r="G108" s="134" t="s">
        <v>127</v>
      </c>
      <c r="H108" s="135">
        <v>57</v>
      </c>
      <c r="I108" s="136"/>
      <c r="J108" s="137">
        <f>ROUND(I108*H108,2)</f>
        <v>0</v>
      </c>
      <c r="K108" s="133" t="s">
        <v>128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0.28999999999999998</v>
      </c>
      <c r="T108" s="141">
        <f>S108*H108</f>
        <v>16.529999999999998</v>
      </c>
      <c r="AR108" s="142" t="s">
        <v>129</v>
      </c>
      <c r="AT108" s="142" t="s">
        <v>124</v>
      </c>
      <c r="AU108" s="142" t="s">
        <v>81</v>
      </c>
      <c r="AY108" s="17" t="s">
        <v>122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129</v>
      </c>
      <c r="BM108" s="142" t="s">
        <v>148</v>
      </c>
    </row>
    <row r="109" spans="2:65" s="1" customFormat="1" ht="19.5">
      <c r="B109" s="32"/>
      <c r="D109" s="144" t="s">
        <v>131</v>
      </c>
      <c r="F109" s="145" t="s">
        <v>149</v>
      </c>
      <c r="I109" s="146"/>
      <c r="L109" s="32"/>
      <c r="M109" s="147"/>
      <c r="T109" s="53"/>
      <c r="AT109" s="17" t="s">
        <v>131</v>
      </c>
      <c r="AU109" s="17" t="s">
        <v>81</v>
      </c>
    </row>
    <row r="110" spans="2:65" s="1" customFormat="1" ht="11.25">
      <c r="B110" s="32"/>
      <c r="D110" s="148" t="s">
        <v>133</v>
      </c>
      <c r="F110" s="149" t="s">
        <v>150</v>
      </c>
      <c r="I110" s="146"/>
      <c r="L110" s="32"/>
      <c r="M110" s="147"/>
      <c r="T110" s="53"/>
      <c r="AT110" s="17" t="s">
        <v>133</v>
      </c>
      <c r="AU110" s="17" t="s">
        <v>81</v>
      </c>
    </row>
    <row r="111" spans="2:65" s="12" customFormat="1" ht="11.25">
      <c r="B111" s="150"/>
      <c r="D111" s="144" t="s">
        <v>135</v>
      </c>
      <c r="E111" s="151" t="s">
        <v>19</v>
      </c>
      <c r="F111" s="152" t="s">
        <v>151</v>
      </c>
      <c r="H111" s="153">
        <v>18</v>
      </c>
      <c r="I111" s="154"/>
      <c r="L111" s="150"/>
      <c r="M111" s="155"/>
      <c r="T111" s="156"/>
      <c r="AT111" s="151" t="s">
        <v>135</v>
      </c>
      <c r="AU111" s="151" t="s">
        <v>81</v>
      </c>
      <c r="AV111" s="12" t="s">
        <v>81</v>
      </c>
      <c r="AW111" s="12" t="s">
        <v>33</v>
      </c>
      <c r="AX111" s="12" t="s">
        <v>72</v>
      </c>
      <c r="AY111" s="151" t="s">
        <v>122</v>
      </c>
    </row>
    <row r="112" spans="2:65" s="12" customFormat="1" ht="11.25">
      <c r="B112" s="150"/>
      <c r="D112" s="144" t="s">
        <v>135</v>
      </c>
      <c r="E112" s="151" t="s">
        <v>19</v>
      </c>
      <c r="F112" s="152" t="s">
        <v>152</v>
      </c>
      <c r="H112" s="153">
        <v>20</v>
      </c>
      <c r="I112" s="154"/>
      <c r="L112" s="150"/>
      <c r="M112" s="155"/>
      <c r="T112" s="156"/>
      <c r="AT112" s="151" t="s">
        <v>135</v>
      </c>
      <c r="AU112" s="151" t="s">
        <v>81</v>
      </c>
      <c r="AV112" s="12" t="s">
        <v>81</v>
      </c>
      <c r="AW112" s="12" t="s">
        <v>33</v>
      </c>
      <c r="AX112" s="12" t="s">
        <v>72</v>
      </c>
      <c r="AY112" s="151" t="s">
        <v>122</v>
      </c>
    </row>
    <row r="113" spans="2:65" s="12" customFormat="1" ht="11.25">
      <c r="B113" s="150"/>
      <c r="D113" s="144" t="s">
        <v>135</v>
      </c>
      <c r="E113" s="151" t="s">
        <v>19</v>
      </c>
      <c r="F113" s="152" t="s">
        <v>153</v>
      </c>
      <c r="H113" s="153">
        <v>19</v>
      </c>
      <c r="I113" s="154"/>
      <c r="L113" s="150"/>
      <c r="M113" s="155"/>
      <c r="T113" s="156"/>
      <c r="AT113" s="151" t="s">
        <v>135</v>
      </c>
      <c r="AU113" s="151" t="s">
        <v>81</v>
      </c>
      <c r="AV113" s="12" t="s">
        <v>81</v>
      </c>
      <c r="AW113" s="12" t="s">
        <v>33</v>
      </c>
      <c r="AX113" s="12" t="s">
        <v>72</v>
      </c>
      <c r="AY113" s="151" t="s">
        <v>122</v>
      </c>
    </row>
    <row r="114" spans="2:65" s="13" customFormat="1" ht="11.25">
      <c r="B114" s="157"/>
      <c r="D114" s="144" t="s">
        <v>135</v>
      </c>
      <c r="E114" s="158" t="s">
        <v>19</v>
      </c>
      <c r="F114" s="159" t="s">
        <v>138</v>
      </c>
      <c r="H114" s="160">
        <v>57</v>
      </c>
      <c r="I114" s="161"/>
      <c r="L114" s="157"/>
      <c r="M114" s="162"/>
      <c r="T114" s="163"/>
      <c r="AT114" s="158" t="s">
        <v>135</v>
      </c>
      <c r="AU114" s="158" t="s">
        <v>81</v>
      </c>
      <c r="AV114" s="13" t="s">
        <v>129</v>
      </c>
      <c r="AW114" s="13" t="s">
        <v>33</v>
      </c>
      <c r="AX114" s="13" t="s">
        <v>79</v>
      </c>
      <c r="AY114" s="158" t="s">
        <v>122</v>
      </c>
    </row>
    <row r="115" spans="2:65" s="1" customFormat="1" ht="21.75" customHeight="1">
      <c r="B115" s="32"/>
      <c r="C115" s="131" t="s">
        <v>129</v>
      </c>
      <c r="D115" s="131" t="s">
        <v>124</v>
      </c>
      <c r="E115" s="132" t="s">
        <v>154</v>
      </c>
      <c r="F115" s="133" t="s">
        <v>155</v>
      </c>
      <c r="G115" s="134" t="s">
        <v>127</v>
      </c>
      <c r="H115" s="135">
        <v>77</v>
      </c>
      <c r="I115" s="136"/>
      <c r="J115" s="137">
        <f>ROUND(I115*H115,2)</f>
        <v>0</v>
      </c>
      <c r="K115" s="133" t="s">
        <v>128</v>
      </c>
      <c r="L115" s="32"/>
      <c r="M115" s="138" t="s">
        <v>19</v>
      </c>
      <c r="N115" s="139" t="s">
        <v>43</v>
      </c>
      <c r="P115" s="140">
        <f>O115*H115</f>
        <v>0</v>
      </c>
      <c r="Q115" s="140">
        <v>0</v>
      </c>
      <c r="R115" s="140">
        <f>Q115*H115</f>
        <v>0</v>
      </c>
      <c r="S115" s="140">
        <v>0.44</v>
      </c>
      <c r="T115" s="141">
        <f>S115*H115</f>
        <v>33.880000000000003</v>
      </c>
      <c r="AR115" s="142" t="s">
        <v>129</v>
      </c>
      <c r="AT115" s="142" t="s">
        <v>124</v>
      </c>
      <c r="AU115" s="142" t="s">
        <v>81</v>
      </c>
      <c r="AY115" s="17" t="s">
        <v>122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7" t="s">
        <v>79</v>
      </c>
      <c r="BK115" s="143">
        <f>ROUND(I115*H115,2)</f>
        <v>0</v>
      </c>
      <c r="BL115" s="17" t="s">
        <v>129</v>
      </c>
      <c r="BM115" s="142" t="s">
        <v>156</v>
      </c>
    </row>
    <row r="116" spans="2:65" s="1" customFormat="1" ht="19.5">
      <c r="B116" s="32"/>
      <c r="D116" s="144" t="s">
        <v>131</v>
      </c>
      <c r="F116" s="145" t="s">
        <v>157</v>
      </c>
      <c r="I116" s="146"/>
      <c r="L116" s="32"/>
      <c r="M116" s="147"/>
      <c r="T116" s="53"/>
      <c r="AT116" s="17" t="s">
        <v>131</v>
      </c>
      <c r="AU116" s="17" t="s">
        <v>81</v>
      </c>
    </row>
    <row r="117" spans="2:65" s="1" customFormat="1" ht="11.25">
      <c r="B117" s="32"/>
      <c r="D117" s="148" t="s">
        <v>133</v>
      </c>
      <c r="F117" s="149" t="s">
        <v>158</v>
      </c>
      <c r="I117" s="146"/>
      <c r="L117" s="32"/>
      <c r="M117" s="147"/>
      <c r="T117" s="53"/>
      <c r="AT117" s="17" t="s">
        <v>133</v>
      </c>
      <c r="AU117" s="17" t="s">
        <v>81</v>
      </c>
    </row>
    <row r="118" spans="2:65" s="12" customFormat="1" ht="11.25">
      <c r="B118" s="150"/>
      <c r="D118" s="144" t="s">
        <v>135</v>
      </c>
      <c r="E118" s="151" t="s">
        <v>19</v>
      </c>
      <c r="F118" s="152" t="s">
        <v>159</v>
      </c>
      <c r="H118" s="153">
        <v>77</v>
      </c>
      <c r="I118" s="154"/>
      <c r="L118" s="150"/>
      <c r="M118" s="155"/>
      <c r="T118" s="156"/>
      <c r="AT118" s="151" t="s">
        <v>135</v>
      </c>
      <c r="AU118" s="151" t="s">
        <v>81</v>
      </c>
      <c r="AV118" s="12" t="s">
        <v>81</v>
      </c>
      <c r="AW118" s="12" t="s">
        <v>33</v>
      </c>
      <c r="AX118" s="12" t="s">
        <v>79</v>
      </c>
      <c r="AY118" s="151" t="s">
        <v>122</v>
      </c>
    </row>
    <row r="119" spans="2:65" s="1" customFormat="1" ht="21.75" customHeight="1">
      <c r="B119" s="32"/>
      <c r="C119" s="131" t="s">
        <v>160</v>
      </c>
      <c r="D119" s="131" t="s">
        <v>124</v>
      </c>
      <c r="E119" s="132" t="s">
        <v>161</v>
      </c>
      <c r="F119" s="133" t="s">
        <v>162</v>
      </c>
      <c r="G119" s="134" t="s">
        <v>127</v>
      </c>
      <c r="H119" s="135">
        <v>102</v>
      </c>
      <c r="I119" s="136"/>
      <c r="J119" s="137">
        <f>ROUND(I119*H119,2)</f>
        <v>0</v>
      </c>
      <c r="K119" s="133" t="s">
        <v>128</v>
      </c>
      <c r="L119" s="32"/>
      <c r="M119" s="138" t="s">
        <v>19</v>
      </c>
      <c r="N119" s="139" t="s">
        <v>43</v>
      </c>
      <c r="P119" s="140">
        <f>O119*H119</f>
        <v>0</v>
      </c>
      <c r="Q119" s="140">
        <v>0</v>
      </c>
      <c r="R119" s="140">
        <f>Q119*H119</f>
        <v>0</v>
      </c>
      <c r="S119" s="140">
        <v>0.75</v>
      </c>
      <c r="T119" s="141">
        <f>S119*H119</f>
        <v>76.5</v>
      </c>
      <c r="AR119" s="142" t="s">
        <v>129</v>
      </c>
      <c r="AT119" s="142" t="s">
        <v>124</v>
      </c>
      <c r="AU119" s="142" t="s">
        <v>81</v>
      </c>
      <c r="AY119" s="17" t="s">
        <v>122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7" t="s">
        <v>79</v>
      </c>
      <c r="BK119" s="143">
        <f>ROUND(I119*H119,2)</f>
        <v>0</v>
      </c>
      <c r="BL119" s="17" t="s">
        <v>129</v>
      </c>
      <c r="BM119" s="142" t="s">
        <v>163</v>
      </c>
    </row>
    <row r="120" spans="2:65" s="1" customFormat="1" ht="19.5">
      <c r="B120" s="32"/>
      <c r="D120" s="144" t="s">
        <v>131</v>
      </c>
      <c r="F120" s="145" t="s">
        <v>164</v>
      </c>
      <c r="I120" s="146"/>
      <c r="L120" s="32"/>
      <c r="M120" s="147"/>
      <c r="T120" s="53"/>
      <c r="AT120" s="17" t="s">
        <v>131</v>
      </c>
      <c r="AU120" s="17" t="s">
        <v>81</v>
      </c>
    </row>
    <row r="121" spans="2:65" s="1" customFormat="1" ht="11.25">
      <c r="B121" s="32"/>
      <c r="D121" s="148" t="s">
        <v>133</v>
      </c>
      <c r="F121" s="149" t="s">
        <v>165</v>
      </c>
      <c r="I121" s="146"/>
      <c r="L121" s="32"/>
      <c r="M121" s="147"/>
      <c r="T121" s="53"/>
      <c r="AT121" s="17" t="s">
        <v>133</v>
      </c>
      <c r="AU121" s="17" t="s">
        <v>81</v>
      </c>
    </row>
    <row r="122" spans="2:65" s="12" customFormat="1" ht="11.25">
      <c r="B122" s="150"/>
      <c r="D122" s="144" t="s">
        <v>135</v>
      </c>
      <c r="E122" s="151" t="s">
        <v>19</v>
      </c>
      <c r="F122" s="152" t="s">
        <v>166</v>
      </c>
      <c r="H122" s="153">
        <v>102</v>
      </c>
      <c r="I122" s="154"/>
      <c r="L122" s="150"/>
      <c r="M122" s="155"/>
      <c r="T122" s="156"/>
      <c r="AT122" s="151" t="s">
        <v>135</v>
      </c>
      <c r="AU122" s="151" t="s">
        <v>81</v>
      </c>
      <c r="AV122" s="12" t="s">
        <v>81</v>
      </c>
      <c r="AW122" s="12" t="s">
        <v>33</v>
      </c>
      <c r="AX122" s="12" t="s">
        <v>79</v>
      </c>
      <c r="AY122" s="151" t="s">
        <v>122</v>
      </c>
    </row>
    <row r="123" spans="2:65" s="1" customFormat="1" ht="16.5" customHeight="1">
      <c r="B123" s="32"/>
      <c r="C123" s="131" t="s">
        <v>167</v>
      </c>
      <c r="D123" s="131" t="s">
        <v>124</v>
      </c>
      <c r="E123" s="132" t="s">
        <v>168</v>
      </c>
      <c r="F123" s="133" t="s">
        <v>169</v>
      </c>
      <c r="G123" s="134" t="s">
        <v>127</v>
      </c>
      <c r="H123" s="135">
        <v>320</v>
      </c>
      <c r="I123" s="136"/>
      <c r="J123" s="137">
        <f>ROUND(I123*H123,2)</f>
        <v>0</v>
      </c>
      <c r="K123" s="133" t="s">
        <v>128</v>
      </c>
      <c r="L123" s="32"/>
      <c r="M123" s="138" t="s">
        <v>19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0.57999999999999996</v>
      </c>
      <c r="T123" s="141">
        <f>S123*H123</f>
        <v>185.6</v>
      </c>
      <c r="AR123" s="142" t="s">
        <v>129</v>
      </c>
      <c r="AT123" s="142" t="s">
        <v>124</v>
      </c>
      <c r="AU123" s="142" t="s">
        <v>81</v>
      </c>
      <c r="AY123" s="17" t="s">
        <v>122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7" t="s">
        <v>79</v>
      </c>
      <c r="BK123" s="143">
        <f>ROUND(I123*H123,2)</f>
        <v>0</v>
      </c>
      <c r="BL123" s="17" t="s">
        <v>129</v>
      </c>
      <c r="BM123" s="142" t="s">
        <v>170</v>
      </c>
    </row>
    <row r="124" spans="2:65" s="1" customFormat="1" ht="19.5">
      <c r="B124" s="32"/>
      <c r="D124" s="144" t="s">
        <v>131</v>
      </c>
      <c r="F124" s="145" t="s">
        <v>171</v>
      </c>
      <c r="I124" s="146"/>
      <c r="L124" s="32"/>
      <c r="M124" s="147"/>
      <c r="T124" s="53"/>
      <c r="AT124" s="17" t="s">
        <v>131</v>
      </c>
      <c r="AU124" s="17" t="s">
        <v>81</v>
      </c>
    </row>
    <row r="125" spans="2:65" s="1" customFormat="1" ht="11.25">
      <c r="B125" s="32"/>
      <c r="D125" s="148" t="s">
        <v>133</v>
      </c>
      <c r="F125" s="149" t="s">
        <v>172</v>
      </c>
      <c r="I125" s="146"/>
      <c r="L125" s="32"/>
      <c r="M125" s="147"/>
      <c r="T125" s="53"/>
      <c r="AT125" s="17" t="s">
        <v>133</v>
      </c>
      <c r="AU125" s="17" t="s">
        <v>81</v>
      </c>
    </row>
    <row r="126" spans="2:65" s="12" customFormat="1" ht="11.25">
      <c r="B126" s="150"/>
      <c r="D126" s="144" t="s">
        <v>135</v>
      </c>
      <c r="E126" s="151" t="s">
        <v>19</v>
      </c>
      <c r="F126" s="152" t="s">
        <v>173</v>
      </c>
      <c r="H126" s="153">
        <v>316</v>
      </c>
      <c r="I126" s="154"/>
      <c r="L126" s="150"/>
      <c r="M126" s="155"/>
      <c r="T126" s="156"/>
      <c r="AT126" s="151" t="s">
        <v>135</v>
      </c>
      <c r="AU126" s="151" t="s">
        <v>81</v>
      </c>
      <c r="AV126" s="12" t="s">
        <v>81</v>
      </c>
      <c r="AW126" s="12" t="s">
        <v>33</v>
      </c>
      <c r="AX126" s="12" t="s">
        <v>72</v>
      </c>
      <c r="AY126" s="151" t="s">
        <v>122</v>
      </c>
    </row>
    <row r="127" spans="2:65" s="12" customFormat="1" ht="11.25">
      <c r="B127" s="150"/>
      <c r="D127" s="144" t="s">
        <v>135</v>
      </c>
      <c r="E127" s="151" t="s">
        <v>19</v>
      </c>
      <c r="F127" s="152" t="s">
        <v>174</v>
      </c>
      <c r="H127" s="153">
        <v>4</v>
      </c>
      <c r="I127" s="154"/>
      <c r="L127" s="150"/>
      <c r="M127" s="155"/>
      <c r="T127" s="156"/>
      <c r="AT127" s="151" t="s">
        <v>135</v>
      </c>
      <c r="AU127" s="151" t="s">
        <v>81</v>
      </c>
      <c r="AV127" s="12" t="s">
        <v>81</v>
      </c>
      <c r="AW127" s="12" t="s">
        <v>33</v>
      </c>
      <c r="AX127" s="12" t="s">
        <v>72</v>
      </c>
      <c r="AY127" s="151" t="s">
        <v>122</v>
      </c>
    </row>
    <row r="128" spans="2:65" s="13" customFormat="1" ht="11.25">
      <c r="B128" s="157"/>
      <c r="D128" s="144" t="s">
        <v>135</v>
      </c>
      <c r="E128" s="158" t="s">
        <v>19</v>
      </c>
      <c r="F128" s="159" t="s">
        <v>138</v>
      </c>
      <c r="H128" s="160">
        <v>320</v>
      </c>
      <c r="I128" s="161"/>
      <c r="L128" s="157"/>
      <c r="M128" s="162"/>
      <c r="T128" s="163"/>
      <c r="AT128" s="158" t="s">
        <v>135</v>
      </c>
      <c r="AU128" s="158" t="s">
        <v>81</v>
      </c>
      <c r="AV128" s="13" t="s">
        <v>129</v>
      </c>
      <c r="AW128" s="13" t="s">
        <v>33</v>
      </c>
      <c r="AX128" s="13" t="s">
        <v>79</v>
      </c>
      <c r="AY128" s="158" t="s">
        <v>122</v>
      </c>
    </row>
    <row r="129" spans="2:65" s="1" customFormat="1" ht="16.5" customHeight="1">
      <c r="B129" s="32"/>
      <c r="C129" s="131" t="s">
        <v>175</v>
      </c>
      <c r="D129" s="131" t="s">
        <v>124</v>
      </c>
      <c r="E129" s="132" t="s">
        <v>176</v>
      </c>
      <c r="F129" s="133" t="s">
        <v>177</v>
      </c>
      <c r="G129" s="134" t="s">
        <v>127</v>
      </c>
      <c r="H129" s="135">
        <v>370.7</v>
      </c>
      <c r="I129" s="136"/>
      <c r="J129" s="137">
        <f>ROUND(I129*H129,2)</f>
        <v>0</v>
      </c>
      <c r="K129" s="133" t="s">
        <v>128</v>
      </c>
      <c r="L129" s="32"/>
      <c r="M129" s="138" t="s">
        <v>19</v>
      </c>
      <c r="N129" s="13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0.22</v>
      </c>
      <c r="T129" s="141">
        <f>S129*H129</f>
        <v>81.554000000000002</v>
      </c>
      <c r="AR129" s="142" t="s">
        <v>129</v>
      </c>
      <c r="AT129" s="142" t="s">
        <v>124</v>
      </c>
      <c r="AU129" s="142" t="s">
        <v>81</v>
      </c>
      <c r="AY129" s="17" t="s">
        <v>122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129</v>
      </c>
      <c r="BM129" s="142" t="s">
        <v>178</v>
      </c>
    </row>
    <row r="130" spans="2:65" s="1" customFormat="1" ht="19.5">
      <c r="B130" s="32"/>
      <c r="D130" s="144" t="s">
        <v>131</v>
      </c>
      <c r="F130" s="145" t="s">
        <v>179</v>
      </c>
      <c r="I130" s="146"/>
      <c r="L130" s="32"/>
      <c r="M130" s="147"/>
      <c r="T130" s="53"/>
      <c r="AT130" s="17" t="s">
        <v>131</v>
      </c>
      <c r="AU130" s="17" t="s">
        <v>81</v>
      </c>
    </row>
    <row r="131" spans="2:65" s="1" customFormat="1" ht="11.25">
      <c r="B131" s="32"/>
      <c r="D131" s="148" t="s">
        <v>133</v>
      </c>
      <c r="F131" s="149" t="s">
        <v>180</v>
      </c>
      <c r="I131" s="146"/>
      <c r="L131" s="32"/>
      <c r="M131" s="147"/>
      <c r="T131" s="53"/>
      <c r="AT131" s="17" t="s">
        <v>133</v>
      </c>
      <c r="AU131" s="17" t="s">
        <v>81</v>
      </c>
    </row>
    <row r="132" spans="2:65" s="12" customFormat="1" ht="11.25">
      <c r="B132" s="150"/>
      <c r="D132" s="144" t="s">
        <v>135</v>
      </c>
      <c r="E132" s="151" t="s">
        <v>19</v>
      </c>
      <c r="F132" s="152" t="s">
        <v>181</v>
      </c>
      <c r="H132" s="153">
        <v>370.7</v>
      </c>
      <c r="I132" s="154"/>
      <c r="L132" s="150"/>
      <c r="M132" s="155"/>
      <c r="T132" s="156"/>
      <c r="AT132" s="151" t="s">
        <v>135</v>
      </c>
      <c r="AU132" s="151" t="s">
        <v>81</v>
      </c>
      <c r="AV132" s="12" t="s">
        <v>81</v>
      </c>
      <c r="AW132" s="12" t="s">
        <v>33</v>
      </c>
      <c r="AX132" s="12" t="s">
        <v>79</v>
      </c>
      <c r="AY132" s="151" t="s">
        <v>122</v>
      </c>
    </row>
    <row r="133" spans="2:65" s="1" customFormat="1" ht="16.5" customHeight="1">
      <c r="B133" s="32"/>
      <c r="C133" s="131" t="s">
        <v>182</v>
      </c>
      <c r="D133" s="131" t="s">
        <v>124</v>
      </c>
      <c r="E133" s="132" t="s">
        <v>183</v>
      </c>
      <c r="F133" s="133" t="s">
        <v>184</v>
      </c>
      <c r="G133" s="134" t="s">
        <v>127</v>
      </c>
      <c r="H133" s="135">
        <v>8.6999999999999993</v>
      </c>
      <c r="I133" s="136"/>
      <c r="J133" s="137">
        <f>ROUND(I133*H133,2)</f>
        <v>0</v>
      </c>
      <c r="K133" s="133" t="s">
        <v>128</v>
      </c>
      <c r="L133" s="32"/>
      <c r="M133" s="138" t="s">
        <v>19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0.17</v>
      </c>
      <c r="T133" s="141">
        <f>S133*H133</f>
        <v>1.4790000000000001</v>
      </c>
      <c r="AR133" s="142" t="s">
        <v>129</v>
      </c>
      <c r="AT133" s="142" t="s">
        <v>124</v>
      </c>
      <c r="AU133" s="142" t="s">
        <v>81</v>
      </c>
      <c r="AY133" s="17" t="s">
        <v>122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129</v>
      </c>
      <c r="BM133" s="142" t="s">
        <v>185</v>
      </c>
    </row>
    <row r="134" spans="2:65" s="1" customFormat="1" ht="19.5">
      <c r="B134" s="32"/>
      <c r="D134" s="144" t="s">
        <v>131</v>
      </c>
      <c r="F134" s="145" t="s">
        <v>186</v>
      </c>
      <c r="I134" s="146"/>
      <c r="L134" s="32"/>
      <c r="M134" s="147"/>
      <c r="T134" s="53"/>
      <c r="AT134" s="17" t="s">
        <v>131</v>
      </c>
      <c r="AU134" s="17" t="s">
        <v>81</v>
      </c>
    </row>
    <row r="135" spans="2:65" s="1" customFormat="1" ht="11.25">
      <c r="B135" s="32"/>
      <c r="D135" s="148" t="s">
        <v>133</v>
      </c>
      <c r="F135" s="149" t="s">
        <v>187</v>
      </c>
      <c r="I135" s="146"/>
      <c r="L135" s="32"/>
      <c r="M135" s="147"/>
      <c r="T135" s="53"/>
      <c r="AT135" s="17" t="s">
        <v>133</v>
      </c>
      <c r="AU135" s="17" t="s">
        <v>81</v>
      </c>
    </row>
    <row r="136" spans="2:65" s="12" customFormat="1" ht="11.25">
      <c r="B136" s="150"/>
      <c r="D136" s="144" t="s">
        <v>135</v>
      </c>
      <c r="E136" s="151" t="s">
        <v>19</v>
      </c>
      <c r="F136" s="152" t="s">
        <v>188</v>
      </c>
      <c r="H136" s="153">
        <v>8.6999999999999993</v>
      </c>
      <c r="I136" s="154"/>
      <c r="L136" s="150"/>
      <c r="M136" s="155"/>
      <c r="T136" s="156"/>
      <c r="AT136" s="151" t="s">
        <v>135</v>
      </c>
      <c r="AU136" s="151" t="s">
        <v>81</v>
      </c>
      <c r="AV136" s="12" t="s">
        <v>81</v>
      </c>
      <c r="AW136" s="12" t="s">
        <v>33</v>
      </c>
      <c r="AX136" s="12" t="s">
        <v>79</v>
      </c>
      <c r="AY136" s="151" t="s">
        <v>122</v>
      </c>
    </row>
    <row r="137" spans="2:65" s="1" customFormat="1" ht="16.5" customHeight="1">
      <c r="B137" s="32"/>
      <c r="C137" s="131" t="s">
        <v>189</v>
      </c>
      <c r="D137" s="131" t="s">
        <v>124</v>
      </c>
      <c r="E137" s="132" t="s">
        <v>190</v>
      </c>
      <c r="F137" s="133" t="s">
        <v>191</v>
      </c>
      <c r="G137" s="134" t="s">
        <v>192</v>
      </c>
      <c r="H137" s="135">
        <v>7</v>
      </c>
      <c r="I137" s="136"/>
      <c r="J137" s="137">
        <f>ROUND(I137*H137,2)</f>
        <v>0</v>
      </c>
      <c r="K137" s="133" t="s">
        <v>128</v>
      </c>
      <c r="L137" s="32"/>
      <c r="M137" s="138" t="s">
        <v>19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0.28999999999999998</v>
      </c>
      <c r="T137" s="141">
        <f>S137*H137</f>
        <v>2.0299999999999998</v>
      </c>
      <c r="AR137" s="142" t="s">
        <v>129</v>
      </c>
      <c r="AT137" s="142" t="s">
        <v>124</v>
      </c>
      <c r="AU137" s="142" t="s">
        <v>81</v>
      </c>
      <c r="AY137" s="17" t="s">
        <v>122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129</v>
      </c>
      <c r="BM137" s="142" t="s">
        <v>193</v>
      </c>
    </row>
    <row r="138" spans="2:65" s="1" customFormat="1" ht="19.5">
      <c r="B138" s="32"/>
      <c r="D138" s="144" t="s">
        <v>131</v>
      </c>
      <c r="F138" s="145" t="s">
        <v>194</v>
      </c>
      <c r="I138" s="146"/>
      <c r="L138" s="32"/>
      <c r="M138" s="147"/>
      <c r="T138" s="53"/>
      <c r="AT138" s="17" t="s">
        <v>131</v>
      </c>
      <c r="AU138" s="17" t="s">
        <v>81</v>
      </c>
    </row>
    <row r="139" spans="2:65" s="1" customFormat="1" ht="11.25">
      <c r="B139" s="32"/>
      <c r="D139" s="148" t="s">
        <v>133</v>
      </c>
      <c r="F139" s="149" t="s">
        <v>195</v>
      </c>
      <c r="I139" s="146"/>
      <c r="L139" s="32"/>
      <c r="M139" s="147"/>
      <c r="T139" s="53"/>
      <c r="AT139" s="17" t="s">
        <v>133</v>
      </c>
      <c r="AU139" s="17" t="s">
        <v>81</v>
      </c>
    </row>
    <row r="140" spans="2:65" s="12" customFormat="1" ht="11.25">
      <c r="B140" s="150"/>
      <c r="D140" s="144" t="s">
        <v>135</v>
      </c>
      <c r="E140" s="151" t="s">
        <v>19</v>
      </c>
      <c r="F140" s="152" t="s">
        <v>196</v>
      </c>
      <c r="H140" s="153">
        <v>7</v>
      </c>
      <c r="I140" s="154"/>
      <c r="L140" s="150"/>
      <c r="M140" s="155"/>
      <c r="T140" s="156"/>
      <c r="AT140" s="151" t="s">
        <v>135</v>
      </c>
      <c r="AU140" s="151" t="s">
        <v>81</v>
      </c>
      <c r="AV140" s="12" t="s">
        <v>81</v>
      </c>
      <c r="AW140" s="12" t="s">
        <v>33</v>
      </c>
      <c r="AX140" s="12" t="s">
        <v>79</v>
      </c>
      <c r="AY140" s="151" t="s">
        <v>122</v>
      </c>
    </row>
    <row r="141" spans="2:65" s="1" customFormat="1" ht="16.5" customHeight="1">
      <c r="B141" s="32"/>
      <c r="C141" s="131" t="s">
        <v>197</v>
      </c>
      <c r="D141" s="131" t="s">
        <v>124</v>
      </c>
      <c r="E141" s="132" t="s">
        <v>198</v>
      </c>
      <c r="F141" s="133" t="s">
        <v>199</v>
      </c>
      <c r="G141" s="134" t="s">
        <v>192</v>
      </c>
      <c r="H141" s="135">
        <v>82</v>
      </c>
      <c r="I141" s="136"/>
      <c r="J141" s="137">
        <f>ROUND(I141*H141,2)</f>
        <v>0</v>
      </c>
      <c r="K141" s="133" t="s">
        <v>128</v>
      </c>
      <c r="L141" s="32"/>
      <c r="M141" s="138" t="s">
        <v>19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0.20499999999999999</v>
      </c>
      <c r="T141" s="141">
        <f>S141*H141</f>
        <v>16.809999999999999</v>
      </c>
      <c r="AR141" s="142" t="s">
        <v>129</v>
      </c>
      <c r="AT141" s="142" t="s">
        <v>124</v>
      </c>
      <c r="AU141" s="142" t="s">
        <v>81</v>
      </c>
      <c r="AY141" s="17" t="s">
        <v>122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7" t="s">
        <v>79</v>
      </c>
      <c r="BK141" s="143">
        <f>ROUND(I141*H141,2)</f>
        <v>0</v>
      </c>
      <c r="BL141" s="17" t="s">
        <v>129</v>
      </c>
      <c r="BM141" s="142" t="s">
        <v>200</v>
      </c>
    </row>
    <row r="142" spans="2:65" s="1" customFormat="1" ht="19.5">
      <c r="B142" s="32"/>
      <c r="D142" s="144" t="s">
        <v>131</v>
      </c>
      <c r="F142" s="145" t="s">
        <v>201</v>
      </c>
      <c r="I142" s="146"/>
      <c r="L142" s="32"/>
      <c r="M142" s="147"/>
      <c r="T142" s="53"/>
      <c r="AT142" s="17" t="s">
        <v>131</v>
      </c>
      <c r="AU142" s="17" t="s">
        <v>81</v>
      </c>
    </row>
    <row r="143" spans="2:65" s="1" customFormat="1" ht="11.25">
      <c r="B143" s="32"/>
      <c r="D143" s="148" t="s">
        <v>133</v>
      </c>
      <c r="F143" s="149" t="s">
        <v>202</v>
      </c>
      <c r="I143" s="146"/>
      <c r="L143" s="32"/>
      <c r="M143" s="147"/>
      <c r="T143" s="53"/>
      <c r="AT143" s="17" t="s">
        <v>133</v>
      </c>
      <c r="AU143" s="17" t="s">
        <v>81</v>
      </c>
    </row>
    <row r="144" spans="2:65" s="12" customFormat="1" ht="11.25">
      <c r="B144" s="150"/>
      <c r="D144" s="144" t="s">
        <v>135</v>
      </c>
      <c r="E144" s="151" t="s">
        <v>19</v>
      </c>
      <c r="F144" s="152" t="s">
        <v>203</v>
      </c>
      <c r="H144" s="153">
        <v>62</v>
      </c>
      <c r="I144" s="154"/>
      <c r="L144" s="150"/>
      <c r="M144" s="155"/>
      <c r="T144" s="156"/>
      <c r="AT144" s="151" t="s">
        <v>135</v>
      </c>
      <c r="AU144" s="151" t="s">
        <v>81</v>
      </c>
      <c r="AV144" s="12" t="s">
        <v>81</v>
      </c>
      <c r="AW144" s="12" t="s">
        <v>33</v>
      </c>
      <c r="AX144" s="12" t="s">
        <v>72</v>
      </c>
      <c r="AY144" s="151" t="s">
        <v>122</v>
      </c>
    </row>
    <row r="145" spans="2:65" s="12" customFormat="1" ht="11.25">
      <c r="B145" s="150"/>
      <c r="D145" s="144" t="s">
        <v>135</v>
      </c>
      <c r="E145" s="151" t="s">
        <v>19</v>
      </c>
      <c r="F145" s="152" t="s">
        <v>204</v>
      </c>
      <c r="H145" s="153">
        <v>20</v>
      </c>
      <c r="I145" s="154"/>
      <c r="L145" s="150"/>
      <c r="M145" s="155"/>
      <c r="T145" s="156"/>
      <c r="AT145" s="151" t="s">
        <v>135</v>
      </c>
      <c r="AU145" s="151" t="s">
        <v>81</v>
      </c>
      <c r="AV145" s="12" t="s">
        <v>81</v>
      </c>
      <c r="AW145" s="12" t="s">
        <v>33</v>
      </c>
      <c r="AX145" s="12" t="s">
        <v>72</v>
      </c>
      <c r="AY145" s="151" t="s">
        <v>122</v>
      </c>
    </row>
    <row r="146" spans="2:65" s="13" customFormat="1" ht="11.25">
      <c r="B146" s="157"/>
      <c r="D146" s="144" t="s">
        <v>135</v>
      </c>
      <c r="E146" s="158" t="s">
        <v>19</v>
      </c>
      <c r="F146" s="159" t="s">
        <v>138</v>
      </c>
      <c r="H146" s="160">
        <v>82</v>
      </c>
      <c r="I146" s="161"/>
      <c r="L146" s="157"/>
      <c r="M146" s="162"/>
      <c r="T146" s="163"/>
      <c r="AT146" s="158" t="s">
        <v>135</v>
      </c>
      <c r="AU146" s="158" t="s">
        <v>81</v>
      </c>
      <c r="AV146" s="13" t="s">
        <v>129</v>
      </c>
      <c r="AW146" s="13" t="s">
        <v>33</v>
      </c>
      <c r="AX146" s="13" t="s">
        <v>79</v>
      </c>
      <c r="AY146" s="158" t="s">
        <v>122</v>
      </c>
    </row>
    <row r="147" spans="2:65" s="1" customFormat="1" ht="21.75" customHeight="1">
      <c r="B147" s="32"/>
      <c r="C147" s="131" t="s">
        <v>205</v>
      </c>
      <c r="D147" s="131" t="s">
        <v>124</v>
      </c>
      <c r="E147" s="132" t="s">
        <v>206</v>
      </c>
      <c r="F147" s="133" t="s">
        <v>207</v>
      </c>
      <c r="G147" s="134" t="s">
        <v>208</v>
      </c>
      <c r="H147" s="135">
        <v>80.239999999999995</v>
      </c>
      <c r="I147" s="136"/>
      <c r="J147" s="137">
        <f>ROUND(I147*H147,2)</f>
        <v>0</v>
      </c>
      <c r="K147" s="133" t="s">
        <v>128</v>
      </c>
      <c r="L147" s="32"/>
      <c r="M147" s="138" t="s">
        <v>19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129</v>
      </c>
      <c r="AT147" s="142" t="s">
        <v>124</v>
      </c>
      <c r="AU147" s="142" t="s">
        <v>81</v>
      </c>
      <c r="AY147" s="17" t="s">
        <v>122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7" t="s">
        <v>79</v>
      </c>
      <c r="BK147" s="143">
        <f>ROUND(I147*H147,2)</f>
        <v>0</v>
      </c>
      <c r="BL147" s="17" t="s">
        <v>129</v>
      </c>
      <c r="BM147" s="142" t="s">
        <v>209</v>
      </c>
    </row>
    <row r="148" spans="2:65" s="1" customFormat="1" ht="11.25">
      <c r="B148" s="32"/>
      <c r="D148" s="144" t="s">
        <v>131</v>
      </c>
      <c r="F148" s="145" t="s">
        <v>210</v>
      </c>
      <c r="I148" s="146"/>
      <c r="L148" s="32"/>
      <c r="M148" s="147"/>
      <c r="T148" s="53"/>
      <c r="AT148" s="17" t="s">
        <v>131</v>
      </c>
      <c r="AU148" s="17" t="s">
        <v>81</v>
      </c>
    </row>
    <row r="149" spans="2:65" s="1" customFormat="1" ht="11.25">
      <c r="B149" s="32"/>
      <c r="D149" s="148" t="s">
        <v>133</v>
      </c>
      <c r="F149" s="149" t="s">
        <v>211</v>
      </c>
      <c r="I149" s="146"/>
      <c r="L149" s="32"/>
      <c r="M149" s="147"/>
      <c r="T149" s="53"/>
      <c r="AT149" s="17" t="s">
        <v>133</v>
      </c>
      <c r="AU149" s="17" t="s">
        <v>81</v>
      </c>
    </row>
    <row r="150" spans="2:65" s="12" customFormat="1" ht="11.25">
      <c r="B150" s="150"/>
      <c r="D150" s="144" t="s">
        <v>135</v>
      </c>
      <c r="E150" s="151" t="s">
        <v>19</v>
      </c>
      <c r="F150" s="152" t="s">
        <v>212</v>
      </c>
      <c r="H150" s="153">
        <v>1.44</v>
      </c>
      <c r="I150" s="154"/>
      <c r="L150" s="150"/>
      <c r="M150" s="155"/>
      <c r="T150" s="156"/>
      <c r="AT150" s="151" t="s">
        <v>135</v>
      </c>
      <c r="AU150" s="151" t="s">
        <v>81</v>
      </c>
      <c r="AV150" s="12" t="s">
        <v>81</v>
      </c>
      <c r="AW150" s="12" t="s">
        <v>33</v>
      </c>
      <c r="AX150" s="12" t="s">
        <v>72</v>
      </c>
      <c r="AY150" s="151" t="s">
        <v>122</v>
      </c>
    </row>
    <row r="151" spans="2:65" s="12" customFormat="1" ht="11.25">
      <c r="B151" s="150"/>
      <c r="D151" s="144" t="s">
        <v>135</v>
      </c>
      <c r="E151" s="151" t="s">
        <v>19</v>
      </c>
      <c r="F151" s="152" t="s">
        <v>213</v>
      </c>
      <c r="H151" s="153">
        <v>78.8</v>
      </c>
      <c r="I151" s="154"/>
      <c r="L151" s="150"/>
      <c r="M151" s="155"/>
      <c r="T151" s="156"/>
      <c r="AT151" s="151" t="s">
        <v>135</v>
      </c>
      <c r="AU151" s="151" t="s">
        <v>81</v>
      </c>
      <c r="AV151" s="12" t="s">
        <v>81</v>
      </c>
      <c r="AW151" s="12" t="s">
        <v>33</v>
      </c>
      <c r="AX151" s="12" t="s">
        <v>72</v>
      </c>
      <c r="AY151" s="151" t="s">
        <v>122</v>
      </c>
    </row>
    <row r="152" spans="2:65" s="13" customFormat="1" ht="11.25">
      <c r="B152" s="157"/>
      <c r="D152" s="144" t="s">
        <v>135</v>
      </c>
      <c r="E152" s="158" t="s">
        <v>19</v>
      </c>
      <c r="F152" s="159" t="s">
        <v>138</v>
      </c>
      <c r="H152" s="160">
        <v>80.239999999999995</v>
      </c>
      <c r="I152" s="161"/>
      <c r="L152" s="157"/>
      <c r="M152" s="162"/>
      <c r="T152" s="163"/>
      <c r="AT152" s="158" t="s">
        <v>135</v>
      </c>
      <c r="AU152" s="158" t="s">
        <v>81</v>
      </c>
      <c r="AV152" s="13" t="s">
        <v>129</v>
      </c>
      <c r="AW152" s="13" t="s">
        <v>33</v>
      </c>
      <c r="AX152" s="13" t="s">
        <v>79</v>
      </c>
      <c r="AY152" s="158" t="s">
        <v>122</v>
      </c>
    </row>
    <row r="153" spans="2:65" s="1" customFormat="1" ht="16.5" customHeight="1">
      <c r="B153" s="32"/>
      <c r="C153" s="131" t="s">
        <v>8</v>
      </c>
      <c r="D153" s="131" t="s">
        <v>124</v>
      </c>
      <c r="E153" s="132" t="s">
        <v>214</v>
      </c>
      <c r="F153" s="133" t="s">
        <v>215</v>
      </c>
      <c r="G153" s="134" t="s">
        <v>208</v>
      </c>
      <c r="H153" s="135">
        <v>10.65</v>
      </c>
      <c r="I153" s="136"/>
      <c r="J153" s="137">
        <f>ROUND(I153*H153,2)</f>
        <v>0</v>
      </c>
      <c r="K153" s="133" t="s">
        <v>128</v>
      </c>
      <c r="L153" s="32"/>
      <c r="M153" s="138" t="s">
        <v>19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129</v>
      </c>
      <c r="AT153" s="142" t="s">
        <v>124</v>
      </c>
      <c r="AU153" s="142" t="s">
        <v>81</v>
      </c>
      <c r="AY153" s="17" t="s">
        <v>122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129</v>
      </c>
      <c r="BM153" s="142" t="s">
        <v>216</v>
      </c>
    </row>
    <row r="154" spans="2:65" s="1" customFormat="1" ht="11.25">
      <c r="B154" s="32"/>
      <c r="D154" s="144" t="s">
        <v>131</v>
      </c>
      <c r="F154" s="145" t="s">
        <v>217</v>
      </c>
      <c r="I154" s="146"/>
      <c r="L154" s="32"/>
      <c r="M154" s="147"/>
      <c r="T154" s="53"/>
      <c r="AT154" s="17" t="s">
        <v>131</v>
      </c>
      <c r="AU154" s="17" t="s">
        <v>81</v>
      </c>
    </row>
    <row r="155" spans="2:65" s="1" customFormat="1" ht="11.25">
      <c r="B155" s="32"/>
      <c r="D155" s="148" t="s">
        <v>133</v>
      </c>
      <c r="F155" s="149" t="s">
        <v>218</v>
      </c>
      <c r="I155" s="146"/>
      <c r="L155" s="32"/>
      <c r="M155" s="147"/>
      <c r="T155" s="53"/>
      <c r="AT155" s="17" t="s">
        <v>133</v>
      </c>
      <c r="AU155" s="17" t="s">
        <v>81</v>
      </c>
    </row>
    <row r="156" spans="2:65" s="12" customFormat="1" ht="11.25">
      <c r="B156" s="150"/>
      <c r="D156" s="144" t="s">
        <v>135</v>
      </c>
      <c r="E156" s="151" t="s">
        <v>19</v>
      </c>
      <c r="F156" s="152" t="s">
        <v>219</v>
      </c>
      <c r="H156" s="153">
        <v>6</v>
      </c>
      <c r="I156" s="154"/>
      <c r="L156" s="150"/>
      <c r="M156" s="155"/>
      <c r="T156" s="156"/>
      <c r="AT156" s="151" t="s">
        <v>135</v>
      </c>
      <c r="AU156" s="151" t="s">
        <v>81</v>
      </c>
      <c r="AV156" s="12" t="s">
        <v>81</v>
      </c>
      <c r="AW156" s="12" t="s">
        <v>33</v>
      </c>
      <c r="AX156" s="12" t="s">
        <v>72</v>
      </c>
      <c r="AY156" s="151" t="s">
        <v>122</v>
      </c>
    </row>
    <row r="157" spans="2:65" s="12" customFormat="1" ht="11.25">
      <c r="B157" s="150"/>
      <c r="D157" s="144" t="s">
        <v>135</v>
      </c>
      <c r="E157" s="151" t="s">
        <v>19</v>
      </c>
      <c r="F157" s="152" t="s">
        <v>220</v>
      </c>
      <c r="H157" s="153">
        <v>4.6500000000000004</v>
      </c>
      <c r="I157" s="154"/>
      <c r="L157" s="150"/>
      <c r="M157" s="155"/>
      <c r="T157" s="156"/>
      <c r="AT157" s="151" t="s">
        <v>135</v>
      </c>
      <c r="AU157" s="151" t="s">
        <v>81</v>
      </c>
      <c r="AV157" s="12" t="s">
        <v>81</v>
      </c>
      <c r="AW157" s="12" t="s">
        <v>33</v>
      </c>
      <c r="AX157" s="12" t="s">
        <v>72</v>
      </c>
      <c r="AY157" s="151" t="s">
        <v>122</v>
      </c>
    </row>
    <row r="158" spans="2:65" s="13" customFormat="1" ht="11.25">
      <c r="B158" s="157"/>
      <c r="D158" s="144" t="s">
        <v>135</v>
      </c>
      <c r="E158" s="158" t="s">
        <v>19</v>
      </c>
      <c r="F158" s="159" t="s">
        <v>138</v>
      </c>
      <c r="H158" s="160">
        <v>10.65</v>
      </c>
      <c r="I158" s="161"/>
      <c r="L158" s="157"/>
      <c r="M158" s="162"/>
      <c r="T158" s="163"/>
      <c r="AT158" s="158" t="s">
        <v>135</v>
      </c>
      <c r="AU158" s="158" t="s">
        <v>81</v>
      </c>
      <c r="AV158" s="13" t="s">
        <v>129</v>
      </c>
      <c r="AW158" s="13" t="s">
        <v>33</v>
      </c>
      <c r="AX158" s="13" t="s">
        <v>79</v>
      </c>
      <c r="AY158" s="158" t="s">
        <v>122</v>
      </c>
    </row>
    <row r="159" spans="2:65" s="1" customFormat="1" ht="21.75" customHeight="1">
      <c r="B159" s="32"/>
      <c r="C159" s="131" t="s">
        <v>221</v>
      </c>
      <c r="D159" s="131" t="s">
        <v>124</v>
      </c>
      <c r="E159" s="132" t="s">
        <v>222</v>
      </c>
      <c r="F159" s="133" t="s">
        <v>223</v>
      </c>
      <c r="G159" s="134" t="s">
        <v>208</v>
      </c>
      <c r="H159" s="135">
        <v>8.14</v>
      </c>
      <c r="I159" s="136"/>
      <c r="J159" s="137">
        <f>ROUND(I159*H159,2)</f>
        <v>0</v>
      </c>
      <c r="K159" s="133" t="s">
        <v>128</v>
      </c>
      <c r="L159" s="32"/>
      <c r="M159" s="138" t="s">
        <v>19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129</v>
      </c>
      <c r="AT159" s="142" t="s">
        <v>124</v>
      </c>
      <c r="AU159" s="142" t="s">
        <v>81</v>
      </c>
      <c r="AY159" s="17" t="s">
        <v>122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7" t="s">
        <v>79</v>
      </c>
      <c r="BK159" s="143">
        <f>ROUND(I159*H159,2)</f>
        <v>0</v>
      </c>
      <c r="BL159" s="17" t="s">
        <v>129</v>
      </c>
      <c r="BM159" s="142" t="s">
        <v>224</v>
      </c>
    </row>
    <row r="160" spans="2:65" s="1" customFormat="1" ht="19.5">
      <c r="B160" s="32"/>
      <c r="D160" s="144" t="s">
        <v>131</v>
      </c>
      <c r="F160" s="145" t="s">
        <v>225</v>
      </c>
      <c r="I160" s="146"/>
      <c r="L160" s="32"/>
      <c r="M160" s="147"/>
      <c r="T160" s="53"/>
      <c r="AT160" s="17" t="s">
        <v>131</v>
      </c>
      <c r="AU160" s="17" t="s">
        <v>81</v>
      </c>
    </row>
    <row r="161" spans="2:65" s="1" customFormat="1" ht="11.25">
      <c r="B161" s="32"/>
      <c r="D161" s="148" t="s">
        <v>133</v>
      </c>
      <c r="F161" s="149" t="s">
        <v>226</v>
      </c>
      <c r="I161" s="146"/>
      <c r="L161" s="32"/>
      <c r="M161" s="147"/>
      <c r="T161" s="53"/>
      <c r="AT161" s="17" t="s">
        <v>133</v>
      </c>
      <c r="AU161" s="17" t="s">
        <v>81</v>
      </c>
    </row>
    <row r="162" spans="2:65" s="12" customFormat="1" ht="11.25">
      <c r="B162" s="150"/>
      <c r="D162" s="144" t="s">
        <v>135</v>
      </c>
      <c r="E162" s="151" t="s">
        <v>19</v>
      </c>
      <c r="F162" s="152" t="s">
        <v>227</v>
      </c>
      <c r="H162" s="153">
        <v>3.74</v>
      </c>
      <c r="I162" s="154"/>
      <c r="L162" s="150"/>
      <c r="M162" s="155"/>
      <c r="T162" s="156"/>
      <c r="AT162" s="151" t="s">
        <v>135</v>
      </c>
      <c r="AU162" s="151" t="s">
        <v>81</v>
      </c>
      <c r="AV162" s="12" t="s">
        <v>81</v>
      </c>
      <c r="AW162" s="12" t="s">
        <v>33</v>
      </c>
      <c r="AX162" s="12" t="s">
        <v>72</v>
      </c>
      <c r="AY162" s="151" t="s">
        <v>122</v>
      </c>
    </row>
    <row r="163" spans="2:65" s="12" customFormat="1" ht="11.25">
      <c r="B163" s="150"/>
      <c r="D163" s="144" t="s">
        <v>135</v>
      </c>
      <c r="E163" s="151" t="s">
        <v>19</v>
      </c>
      <c r="F163" s="152" t="s">
        <v>228</v>
      </c>
      <c r="H163" s="153">
        <v>4.4000000000000004</v>
      </c>
      <c r="I163" s="154"/>
      <c r="L163" s="150"/>
      <c r="M163" s="155"/>
      <c r="T163" s="156"/>
      <c r="AT163" s="151" t="s">
        <v>135</v>
      </c>
      <c r="AU163" s="151" t="s">
        <v>81</v>
      </c>
      <c r="AV163" s="12" t="s">
        <v>81</v>
      </c>
      <c r="AW163" s="12" t="s">
        <v>33</v>
      </c>
      <c r="AX163" s="12" t="s">
        <v>72</v>
      </c>
      <c r="AY163" s="151" t="s">
        <v>122</v>
      </c>
    </row>
    <row r="164" spans="2:65" s="13" customFormat="1" ht="11.25">
      <c r="B164" s="157"/>
      <c r="D164" s="144" t="s">
        <v>135</v>
      </c>
      <c r="E164" s="158" t="s">
        <v>19</v>
      </c>
      <c r="F164" s="159" t="s">
        <v>138</v>
      </c>
      <c r="H164" s="160">
        <v>8.14</v>
      </c>
      <c r="I164" s="161"/>
      <c r="L164" s="157"/>
      <c r="M164" s="162"/>
      <c r="T164" s="163"/>
      <c r="AT164" s="158" t="s">
        <v>135</v>
      </c>
      <c r="AU164" s="158" t="s">
        <v>81</v>
      </c>
      <c r="AV164" s="13" t="s">
        <v>129</v>
      </c>
      <c r="AW164" s="13" t="s">
        <v>33</v>
      </c>
      <c r="AX164" s="13" t="s">
        <v>79</v>
      </c>
      <c r="AY164" s="158" t="s">
        <v>122</v>
      </c>
    </row>
    <row r="165" spans="2:65" s="1" customFormat="1" ht="21.75" customHeight="1">
      <c r="B165" s="32"/>
      <c r="C165" s="131" t="s">
        <v>229</v>
      </c>
      <c r="D165" s="131" t="s">
        <v>124</v>
      </c>
      <c r="E165" s="132" t="s">
        <v>230</v>
      </c>
      <c r="F165" s="133" t="s">
        <v>231</v>
      </c>
      <c r="G165" s="134" t="s">
        <v>208</v>
      </c>
      <c r="H165" s="135">
        <v>99.03</v>
      </c>
      <c r="I165" s="136"/>
      <c r="J165" s="137">
        <f>ROUND(I165*H165,2)</f>
        <v>0</v>
      </c>
      <c r="K165" s="133" t="s">
        <v>128</v>
      </c>
      <c r="L165" s="32"/>
      <c r="M165" s="138" t="s">
        <v>19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129</v>
      </c>
      <c r="AT165" s="142" t="s">
        <v>124</v>
      </c>
      <c r="AU165" s="142" t="s">
        <v>81</v>
      </c>
      <c r="AY165" s="17" t="s">
        <v>122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129</v>
      </c>
      <c r="BM165" s="142" t="s">
        <v>232</v>
      </c>
    </row>
    <row r="166" spans="2:65" s="1" customFormat="1" ht="19.5">
      <c r="B166" s="32"/>
      <c r="D166" s="144" t="s">
        <v>131</v>
      </c>
      <c r="F166" s="145" t="s">
        <v>233</v>
      </c>
      <c r="I166" s="146"/>
      <c r="L166" s="32"/>
      <c r="M166" s="147"/>
      <c r="T166" s="53"/>
      <c r="AT166" s="17" t="s">
        <v>131</v>
      </c>
      <c r="AU166" s="17" t="s">
        <v>81</v>
      </c>
    </row>
    <row r="167" spans="2:65" s="1" customFormat="1" ht="11.25">
      <c r="B167" s="32"/>
      <c r="D167" s="148" t="s">
        <v>133</v>
      </c>
      <c r="F167" s="149" t="s">
        <v>234</v>
      </c>
      <c r="I167" s="146"/>
      <c r="L167" s="32"/>
      <c r="M167" s="147"/>
      <c r="T167" s="53"/>
      <c r="AT167" s="17" t="s">
        <v>133</v>
      </c>
      <c r="AU167" s="17" t="s">
        <v>81</v>
      </c>
    </row>
    <row r="168" spans="2:65" s="1" customFormat="1" ht="58.5">
      <c r="B168" s="32"/>
      <c r="D168" s="144" t="s">
        <v>235</v>
      </c>
      <c r="F168" s="164" t="s">
        <v>236</v>
      </c>
      <c r="I168" s="146"/>
      <c r="L168" s="32"/>
      <c r="M168" s="147"/>
      <c r="T168" s="53"/>
      <c r="AT168" s="17" t="s">
        <v>235</v>
      </c>
      <c r="AU168" s="17" t="s">
        <v>81</v>
      </c>
    </row>
    <row r="169" spans="2:65" s="12" customFormat="1" ht="11.25">
      <c r="B169" s="150"/>
      <c r="D169" s="144" t="s">
        <v>135</v>
      </c>
      <c r="E169" s="151" t="s">
        <v>19</v>
      </c>
      <c r="F169" s="152" t="s">
        <v>237</v>
      </c>
      <c r="H169" s="153">
        <v>99.03</v>
      </c>
      <c r="I169" s="154"/>
      <c r="L169" s="150"/>
      <c r="M169" s="155"/>
      <c r="T169" s="156"/>
      <c r="AT169" s="151" t="s">
        <v>135</v>
      </c>
      <c r="AU169" s="151" t="s">
        <v>81</v>
      </c>
      <c r="AV169" s="12" t="s">
        <v>81</v>
      </c>
      <c r="AW169" s="12" t="s">
        <v>33</v>
      </c>
      <c r="AX169" s="12" t="s">
        <v>79</v>
      </c>
      <c r="AY169" s="151" t="s">
        <v>122</v>
      </c>
    </row>
    <row r="170" spans="2:65" s="1" customFormat="1" ht="16.5" customHeight="1">
      <c r="B170" s="32"/>
      <c r="C170" s="131" t="s">
        <v>238</v>
      </c>
      <c r="D170" s="131" t="s">
        <v>124</v>
      </c>
      <c r="E170" s="132" t="s">
        <v>239</v>
      </c>
      <c r="F170" s="133" t="s">
        <v>240</v>
      </c>
      <c r="G170" s="134" t="s">
        <v>241</v>
      </c>
      <c r="H170" s="135">
        <v>178.25399999999999</v>
      </c>
      <c r="I170" s="136"/>
      <c r="J170" s="137">
        <f>ROUND(I170*H170,2)</f>
        <v>0</v>
      </c>
      <c r="K170" s="133" t="s">
        <v>128</v>
      </c>
      <c r="L170" s="32"/>
      <c r="M170" s="138" t="s">
        <v>19</v>
      </c>
      <c r="N170" s="139" t="s">
        <v>43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129</v>
      </c>
      <c r="AT170" s="142" t="s">
        <v>124</v>
      </c>
      <c r="AU170" s="142" t="s">
        <v>81</v>
      </c>
      <c r="AY170" s="17" t="s">
        <v>122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79</v>
      </c>
      <c r="BK170" s="143">
        <f>ROUND(I170*H170,2)</f>
        <v>0</v>
      </c>
      <c r="BL170" s="17" t="s">
        <v>129</v>
      </c>
      <c r="BM170" s="142" t="s">
        <v>242</v>
      </c>
    </row>
    <row r="171" spans="2:65" s="1" customFormat="1" ht="19.5">
      <c r="B171" s="32"/>
      <c r="D171" s="144" t="s">
        <v>131</v>
      </c>
      <c r="F171" s="145" t="s">
        <v>243</v>
      </c>
      <c r="I171" s="146"/>
      <c r="L171" s="32"/>
      <c r="M171" s="147"/>
      <c r="T171" s="53"/>
      <c r="AT171" s="17" t="s">
        <v>131</v>
      </c>
      <c r="AU171" s="17" t="s">
        <v>81</v>
      </c>
    </row>
    <row r="172" spans="2:65" s="1" customFormat="1" ht="11.25">
      <c r="B172" s="32"/>
      <c r="D172" s="148" t="s">
        <v>133</v>
      </c>
      <c r="F172" s="149" t="s">
        <v>244</v>
      </c>
      <c r="I172" s="146"/>
      <c r="L172" s="32"/>
      <c r="M172" s="147"/>
      <c r="T172" s="53"/>
      <c r="AT172" s="17" t="s">
        <v>133</v>
      </c>
      <c r="AU172" s="17" t="s">
        <v>81</v>
      </c>
    </row>
    <row r="173" spans="2:65" s="1" customFormat="1" ht="39">
      <c r="B173" s="32"/>
      <c r="D173" s="144" t="s">
        <v>235</v>
      </c>
      <c r="F173" s="164" t="s">
        <v>245</v>
      </c>
      <c r="I173" s="146"/>
      <c r="L173" s="32"/>
      <c r="M173" s="147"/>
      <c r="T173" s="53"/>
      <c r="AT173" s="17" t="s">
        <v>235</v>
      </c>
      <c r="AU173" s="17" t="s">
        <v>81</v>
      </c>
    </row>
    <row r="174" spans="2:65" s="12" customFormat="1" ht="11.25">
      <c r="B174" s="150"/>
      <c r="D174" s="144" t="s">
        <v>135</v>
      </c>
      <c r="E174" s="151" t="s">
        <v>19</v>
      </c>
      <c r="F174" s="152" t="s">
        <v>246</v>
      </c>
      <c r="H174" s="153">
        <v>178.25399999999999</v>
      </c>
      <c r="I174" s="154"/>
      <c r="L174" s="150"/>
      <c r="M174" s="155"/>
      <c r="T174" s="156"/>
      <c r="AT174" s="151" t="s">
        <v>135</v>
      </c>
      <c r="AU174" s="151" t="s">
        <v>81</v>
      </c>
      <c r="AV174" s="12" t="s">
        <v>81</v>
      </c>
      <c r="AW174" s="12" t="s">
        <v>33</v>
      </c>
      <c r="AX174" s="12" t="s">
        <v>79</v>
      </c>
      <c r="AY174" s="151" t="s">
        <v>122</v>
      </c>
    </row>
    <row r="175" spans="2:65" s="1" customFormat="1" ht="16.5" customHeight="1">
      <c r="B175" s="32"/>
      <c r="C175" s="131" t="s">
        <v>247</v>
      </c>
      <c r="D175" s="131" t="s">
        <v>124</v>
      </c>
      <c r="E175" s="132" t="s">
        <v>248</v>
      </c>
      <c r="F175" s="133" t="s">
        <v>249</v>
      </c>
      <c r="G175" s="134" t="s">
        <v>208</v>
      </c>
      <c r="H175" s="135">
        <v>99.03</v>
      </c>
      <c r="I175" s="136"/>
      <c r="J175" s="137">
        <f>ROUND(I175*H175,2)</f>
        <v>0</v>
      </c>
      <c r="K175" s="133" t="s">
        <v>128</v>
      </c>
      <c r="L175" s="32"/>
      <c r="M175" s="138" t="s">
        <v>19</v>
      </c>
      <c r="N175" s="139" t="s">
        <v>43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129</v>
      </c>
      <c r="AT175" s="142" t="s">
        <v>124</v>
      </c>
      <c r="AU175" s="142" t="s">
        <v>81</v>
      </c>
      <c r="AY175" s="17" t="s">
        <v>122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7" t="s">
        <v>79</v>
      </c>
      <c r="BK175" s="143">
        <f>ROUND(I175*H175,2)</f>
        <v>0</v>
      </c>
      <c r="BL175" s="17" t="s">
        <v>129</v>
      </c>
      <c r="BM175" s="142" t="s">
        <v>250</v>
      </c>
    </row>
    <row r="176" spans="2:65" s="1" customFormat="1" ht="11.25">
      <c r="B176" s="32"/>
      <c r="D176" s="144" t="s">
        <v>131</v>
      </c>
      <c r="F176" s="145" t="s">
        <v>251</v>
      </c>
      <c r="I176" s="146"/>
      <c r="L176" s="32"/>
      <c r="M176" s="147"/>
      <c r="T176" s="53"/>
      <c r="AT176" s="17" t="s">
        <v>131</v>
      </c>
      <c r="AU176" s="17" t="s">
        <v>81</v>
      </c>
    </row>
    <row r="177" spans="2:65" s="1" customFormat="1" ht="11.25">
      <c r="B177" s="32"/>
      <c r="D177" s="148" t="s">
        <v>133</v>
      </c>
      <c r="F177" s="149" t="s">
        <v>252</v>
      </c>
      <c r="I177" s="146"/>
      <c r="L177" s="32"/>
      <c r="M177" s="147"/>
      <c r="T177" s="53"/>
      <c r="AT177" s="17" t="s">
        <v>133</v>
      </c>
      <c r="AU177" s="17" t="s">
        <v>81</v>
      </c>
    </row>
    <row r="178" spans="2:65" s="12" customFormat="1" ht="11.25">
      <c r="B178" s="150"/>
      <c r="D178" s="144" t="s">
        <v>135</v>
      </c>
      <c r="E178" s="151" t="s">
        <v>19</v>
      </c>
      <c r="F178" s="152" t="s">
        <v>253</v>
      </c>
      <c r="H178" s="153">
        <v>99.03</v>
      </c>
      <c r="I178" s="154"/>
      <c r="L178" s="150"/>
      <c r="M178" s="155"/>
      <c r="T178" s="156"/>
      <c r="AT178" s="151" t="s">
        <v>135</v>
      </c>
      <c r="AU178" s="151" t="s">
        <v>81</v>
      </c>
      <c r="AV178" s="12" t="s">
        <v>81</v>
      </c>
      <c r="AW178" s="12" t="s">
        <v>33</v>
      </c>
      <c r="AX178" s="12" t="s">
        <v>79</v>
      </c>
      <c r="AY178" s="151" t="s">
        <v>122</v>
      </c>
    </row>
    <row r="179" spans="2:65" s="1" customFormat="1" ht="16.5" customHeight="1">
      <c r="B179" s="32"/>
      <c r="C179" s="131" t="s">
        <v>254</v>
      </c>
      <c r="D179" s="131" t="s">
        <v>124</v>
      </c>
      <c r="E179" s="132" t="s">
        <v>255</v>
      </c>
      <c r="F179" s="133" t="s">
        <v>256</v>
      </c>
      <c r="G179" s="134" t="s">
        <v>208</v>
      </c>
      <c r="H179" s="135">
        <v>13.7</v>
      </c>
      <c r="I179" s="136"/>
      <c r="J179" s="137">
        <f>ROUND(I179*H179,2)</f>
        <v>0</v>
      </c>
      <c r="K179" s="133" t="s">
        <v>128</v>
      </c>
      <c r="L179" s="32"/>
      <c r="M179" s="138" t="s">
        <v>19</v>
      </c>
      <c r="N179" s="139" t="s">
        <v>43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129</v>
      </c>
      <c r="AT179" s="142" t="s">
        <v>124</v>
      </c>
      <c r="AU179" s="142" t="s">
        <v>81</v>
      </c>
      <c r="AY179" s="17" t="s">
        <v>122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79</v>
      </c>
      <c r="BK179" s="143">
        <f>ROUND(I179*H179,2)</f>
        <v>0</v>
      </c>
      <c r="BL179" s="17" t="s">
        <v>129</v>
      </c>
      <c r="BM179" s="142" t="s">
        <v>257</v>
      </c>
    </row>
    <row r="180" spans="2:65" s="1" customFormat="1" ht="19.5">
      <c r="B180" s="32"/>
      <c r="D180" s="144" t="s">
        <v>131</v>
      </c>
      <c r="F180" s="145" t="s">
        <v>258</v>
      </c>
      <c r="I180" s="146"/>
      <c r="L180" s="32"/>
      <c r="M180" s="147"/>
      <c r="T180" s="53"/>
      <c r="AT180" s="17" t="s">
        <v>131</v>
      </c>
      <c r="AU180" s="17" t="s">
        <v>81</v>
      </c>
    </row>
    <row r="181" spans="2:65" s="1" customFormat="1" ht="11.25">
      <c r="B181" s="32"/>
      <c r="D181" s="148" t="s">
        <v>133</v>
      </c>
      <c r="F181" s="149" t="s">
        <v>259</v>
      </c>
      <c r="I181" s="146"/>
      <c r="L181" s="32"/>
      <c r="M181" s="147"/>
      <c r="T181" s="53"/>
      <c r="AT181" s="17" t="s">
        <v>133</v>
      </c>
      <c r="AU181" s="17" t="s">
        <v>81</v>
      </c>
    </row>
    <row r="182" spans="2:65" s="12" customFormat="1" ht="11.25">
      <c r="B182" s="150"/>
      <c r="D182" s="144" t="s">
        <v>135</v>
      </c>
      <c r="E182" s="151" t="s">
        <v>19</v>
      </c>
      <c r="F182" s="152" t="s">
        <v>228</v>
      </c>
      <c r="H182" s="153">
        <v>4.4000000000000004</v>
      </c>
      <c r="I182" s="154"/>
      <c r="L182" s="150"/>
      <c r="M182" s="155"/>
      <c r="T182" s="156"/>
      <c r="AT182" s="151" t="s">
        <v>135</v>
      </c>
      <c r="AU182" s="151" t="s">
        <v>81</v>
      </c>
      <c r="AV182" s="12" t="s">
        <v>81</v>
      </c>
      <c r="AW182" s="12" t="s">
        <v>33</v>
      </c>
      <c r="AX182" s="12" t="s">
        <v>72</v>
      </c>
      <c r="AY182" s="151" t="s">
        <v>122</v>
      </c>
    </row>
    <row r="183" spans="2:65" s="12" customFormat="1" ht="11.25">
      <c r="B183" s="150"/>
      <c r="D183" s="144" t="s">
        <v>135</v>
      </c>
      <c r="E183" s="151" t="s">
        <v>19</v>
      </c>
      <c r="F183" s="152" t="s">
        <v>260</v>
      </c>
      <c r="H183" s="153">
        <v>9.3000000000000007</v>
      </c>
      <c r="I183" s="154"/>
      <c r="L183" s="150"/>
      <c r="M183" s="155"/>
      <c r="T183" s="156"/>
      <c r="AT183" s="151" t="s">
        <v>135</v>
      </c>
      <c r="AU183" s="151" t="s">
        <v>81</v>
      </c>
      <c r="AV183" s="12" t="s">
        <v>81</v>
      </c>
      <c r="AW183" s="12" t="s">
        <v>33</v>
      </c>
      <c r="AX183" s="12" t="s">
        <v>72</v>
      </c>
      <c r="AY183" s="151" t="s">
        <v>122</v>
      </c>
    </row>
    <row r="184" spans="2:65" s="13" customFormat="1" ht="11.25">
      <c r="B184" s="157"/>
      <c r="D184" s="144" t="s">
        <v>135</v>
      </c>
      <c r="E184" s="158" t="s">
        <v>19</v>
      </c>
      <c r="F184" s="159" t="s">
        <v>138</v>
      </c>
      <c r="H184" s="160">
        <v>13.7</v>
      </c>
      <c r="I184" s="161"/>
      <c r="L184" s="157"/>
      <c r="M184" s="162"/>
      <c r="T184" s="163"/>
      <c r="AT184" s="158" t="s">
        <v>135</v>
      </c>
      <c r="AU184" s="158" t="s">
        <v>81</v>
      </c>
      <c r="AV184" s="13" t="s">
        <v>129</v>
      </c>
      <c r="AW184" s="13" t="s">
        <v>33</v>
      </c>
      <c r="AX184" s="13" t="s">
        <v>79</v>
      </c>
      <c r="AY184" s="158" t="s">
        <v>122</v>
      </c>
    </row>
    <row r="185" spans="2:65" s="1" customFormat="1" ht="16.5" customHeight="1">
      <c r="B185" s="32"/>
      <c r="C185" s="165" t="s">
        <v>261</v>
      </c>
      <c r="D185" s="165" t="s">
        <v>262</v>
      </c>
      <c r="E185" s="166" t="s">
        <v>263</v>
      </c>
      <c r="F185" s="167" t="s">
        <v>264</v>
      </c>
      <c r="G185" s="168" t="s">
        <v>241</v>
      </c>
      <c r="H185" s="169">
        <v>27.4</v>
      </c>
      <c r="I185" s="170"/>
      <c r="J185" s="171">
        <f>ROUND(I185*H185,2)</f>
        <v>0</v>
      </c>
      <c r="K185" s="167" t="s">
        <v>128</v>
      </c>
      <c r="L185" s="172"/>
      <c r="M185" s="173" t="s">
        <v>19</v>
      </c>
      <c r="N185" s="174" t="s">
        <v>43</v>
      </c>
      <c r="P185" s="140">
        <f>O185*H185</f>
        <v>0</v>
      </c>
      <c r="Q185" s="140">
        <v>1</v>
      </c>
      <c r="R185" s="140">
        <f>Q185*H185</f>
        <v>27.4</v>
      </c>
      <c r="S185" s="140">
        <v>0</v>
      </c>
      <c r="T185" s="141">
        <f>S185*H185</f>
        <v>0</v>
      </c>
      <c r="AR185" s="142" t="s">
        <v>182</v>
      </c>
      <c r="AT185" s="142" t="s">
        <v>262</v>
      </c>
      <c r="AU185" s="142" t="s">
        <v>81</v>
      </c>
      <c r="AY185" s="17" t="s">
        <v>122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7" t="s">
        <v>79</v>
      </c>
      <c r="BK185" s="143">
        <f>ROUND(I185*H185,2)</f>
        <v>0</v>
      </c>
      <c r="BL185" s="17" t="s">
        <v>129</v>
      </c>
      <c r="BM185" s="142" t="s">
        <v>265</v>
      </c>
    </row>
    <row r="186" spans="2:65" s="1" customFormat="1" ht="11.25">
      <c r="B186" s="32"/>
      <c r="D186" s="144" t="s">
        <v>131</v>
      </c>
      <c r="F186" s="145" t="s">
        <v>264</v>
      </c>
      <c r="I186" s="146"/>
      <c r="L186" s="32"/>
      <c r="M186" s="147"/>
      <c r="T186" s="53"/>
      <c r="AT186" s="17" t="s">
        <v>131</v>
      </c>
      <c r="AU186" s="17" t="s">
        <v>81</v>
      </c>
    </row>
    <row r="187" spans="2:65" s="12" customFormat="1" ht="11.25">
      <c r="B187" s="150"/>
      <c r="D187" s="144" t="s">
        <v>135</v>
      </c>
      <c r="E187" s="151" t="s">
        <v>19</v>
      </c>
      <c r="F187" s="152" t="s">
        <v>266</v>
      </c>
      <c r="H187" s="153">
        <v>27.4</v>
      </c>
      <c r="I187" s="154"/>
      <c r="L187" s="150"/>
      <c r="M187" s="155"/>
      <c r="T187" s="156"/>
      <c r="AT187" s="151" t="s">
        <v>135</v>
      </c>
      <c r="AU187" s="151" t="s">
        <v>81</v>
      </c>
      <c r="AV187" s="12" t="s">
        <v>81</v>
      </c>
      <c r="AW187" s="12" t="s">
        <v>33</v>
      </c>
      <c r="AX187" s="12" t="s">
        <v>79</v>
      </c>
      <c r="AY187" s="151" t="s">
        <v>122</v>
      </c>
    </row>
    <row r="188" spans="2:65" s="1" customFormat="1" ht="16.5" customHeight="1">
      <c r="B188" s="32"/>
      <c r="C188" s="131" t="s">
        <v>267</v>
      </c>
      <c r="D188" s="131" t="s">
        <v>124</v>
      </c>
      <c r="E188" s="132" t="s">
        <v>268</v>
      </c>
      <c r="F188" s="133" t="s">
        <v>269</v>
      </c>
      <c r="G188" s="134" t="s">
        <v>208</v>
      </c>
      <c r="H188" s="135">
        <v>5.2</v>
      </c>
      <c r="I188" s="136"/>
      <c r="J188" s="137">
        <f>ROUND(I188*H188,2)</f>
        <v>0</v>
      </c>
      <c r="K188" s="133" t="s">
        <v>128</v>
      </c>
      <c r="L188" s="32"/>
      <c r="M188" s="138" t="s">
        <v>19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129</v>
      </c>
      <c r="AT188" s="142" t="s">
        <v>124</v>
      </c>
      <c r="AU188" s="142" t="s">
        <v>81</v>
      </c>
      <c r="AY188" s="17" t="s">
        <v>122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7" t="s">
        <v>79</v>
      </c>
      <c r="BK188" s="143">
        <f>ROUND(I188*H188,2)</f>
        <v>0</v>
      </c>
      <c r="BL188" s="17" t="s">
        <v>129</v>
      </c>
      <c r="BM188" s="142" t="s">
        <v>270</v>
      </c>
    </row>
    <row r="189" spans="2:65" s="1" customFormat="1" ht="19.5">
      <c r="B189" s="32"/>
      <c r="D189" s="144" t="s">
        <v>131</v>
      </c>
      <c r="F189" s="145" t="s">
        <v>271</v>
      </c>
      <c r="I189" s="146"/>
      <c r="L189" s="32"/>
      <c r="M189" s="147"/>
      <c r="T189" s="53"/>
      <c r="AT189" s="17" t="s">
        <v>131</v>
      </c>
      <c r="AU189" s="17" t="s">
        <v>81</v>
      </c>
    </row>
    <row r="190" spans="2:65" s="1" customFormat="1" ht="11.25">
      <c r="B190" s="32"/>
      <c r="D190" s="148" t="s">
        <v>133</v>
      </c>
      <c r="F190" s="149" t="s">
        <v>272</v>
      </c>
      <c r="I190" s="146"/>
      <c r="L190" s="32"/>
      <c r="M190" s="147"/>
      <c r="T190" s="53"/>
      <c r="AT190" s="17" t="s">
        <v>133</v>
      </c>
      <c r="AU190" s="17" t="s">
        <v>81</v>
      </c>
    </row>
    <row r="191" spans="2:65" s="12" customFormat="1" ht="11.25">
      <c r="B191" s="150"/>
      <c r="D191" s="144" t="s">
        <v>135</v>
      </c>
      <c r="E191" s="151" t="s">
        <v>19</v>
      </c>
      <c r="F191" s="152" t="s">
        <v>273</v>
      </c>
      <c r="H191" s="153">
        <v>5.2</v>
      </c>
      <c r="I191" s="154"/>
      <c r="L191" s="150"/>
      <c r="M191" s="155"/>
      <c r="T191" s="156"/>
      <c r="AT191" s="151" t="s">
        <v>135</v>
      </c>
      <c r="AU191" s="151" t="s">
        <v>81</v>
      </c>
      <c r="AV191" s="12" t="s">
        <v>81</v>
      </c>
      <c r="AW191" s="12" t="s">
        <v>33</v>
      </c>
      <c r="AX191" s="12" t="s">
        <v>79</v>
      </c>
      <c r="AY191" s="151" t="s">
        <v>122</v>
      </c>
    </row>
    <row r="192" spans="2:65" s="1" customFormat="1" ht="16.5" customHeight="1">
      <c r="B192" s="32"/>
      <c r="C192" s="165" t="s">
        <v>274</v>
      </c>
      <c r="D192" s="165" t="s">
        <v>262</v>
      </c>
      <c r="E192" s="166" t="s">
        <v>275</v>
      </c>
      <c r="F192" s="167" t="s">
        <v>276</v>
      </c>
      <c r="G192" s="168" t="s">
        <v>241</v>
      </c>
      <c r="H192" s="169">
        <v>10.4</v>
      </c>
      <c r="I192" s="170"/>
      <c r="J192" s="171">
        <f>ROUND(I192*H192,2)</f>
        <v>0</v>
      </c>
      <c r="K192" s="167" t="s">
        <v>128</v>
      </c>
      <c r="L192" s="172"/>
      <c r="M192" s="173" t="s">
        <v>19</v>
      </c>
      <c r="N192" s="174" t="s">
        <v>43</v>
      </c>
      <c r="P192" s="140">
        <f>O192*H192</f>
        <v>0</v>
      </c>
      <c r="Q192" s="140">
        <v>1</v>
      </c>
      <c r="R192" s="140">
        <f>Q192*H192</f>
        <v>10.4</v>
      </c>
      <c r="S192" s="140">
        <v>0</v>
      </c>
      <c r="T192" s="141">
        <f>S192*H192</f>
        <v>0</v>
      </c>
      <c r="AR192" s="142" t="s">
        <v>182</v>
      </c>
      <c r="AT192" s="142" t="s">
        <v>262</v>
      </c>
      <c r="AU192" s="142" t="s">
        <v>81</v>
      </c>
      <c r="AY192" s="17" t="s">
        <v>122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129</v>
      </c>
      <c r="BM192" s="142" t="s">
        <v>277</v>
      </c>
    </row>
    <row r="193" spans="2:65" s="1" customFormat="1" ht="11.25">
      <c r="B193" s="32"/>
      <c r="D193" s="144" t="s">
        <v>131</v>
      </c>
      <c r="F193" s="145" t="s">
        <v>276</v>
      </c>
      <c r="I193" s="146"/>
      <c r="L193" s="32"/>
      <c r="M193" s="147"/>
      <c r="T193" s="53"/>
      <c r="AT193" s="17" t="s">
        <v>131</v>
      </c>
      <c r="AU193" s="17" t="s">
        <v>81</v>
      </c>
    </row>
    <row r="194" spans="2:65" s="12" customFormat="1" ht="11.25">
      <c r="B194" s="150"/>
      <c r="D194" s="144" t="s">
        <v>135</v>
      </c>
      <c r="E194" s="151" t="s">
        <v>19</v>
      </c>
      <c r="F194" s="152" t="s">
        <v>278</v>
      </c>
      <c r="H194" s="153">
        <v>10.4</v>
      </c>
      <c r="I194" s="154"/>
      <c r="L194" s="150"/>
      <c r="M194" s="155"/>
      <c r="T194" s="156"/>
      <c r="AT194" s="151" t="s">
        <v>135</v>
      </c>
      <c r="AU194" s="151" t="s">
        <v>81</v>
      </c>
      <c r="AV194" s="12" t="s">
        <v>81</v>
      </c>
      <c r="AW194" s="12" t="s">
        <v>33</v>
      </c>
      <c r="AX194" s="12" t="s">
        <v>79</v>
      </c>
      <c r="AY194" s="151" t="s">
        <v>122</v>
      </c>
    </row>
    <row r="195" spans="2:65" s="1" customFormat="1" ht="16.5" customHeight="1">
      <c r="B195" s="32"/>
      <c r="C195" s="131" t="s">
        <v>7</v>
      </c>
      <c r="D195" s="131" t="s">
        <v>124</v>
      </c>
      <c r="E195" s="132" t="s">
        <v>279</v>
      </c>
      <c r="F195" s="133" t="s">
        <v>280</v>
      </c>
      <c r="G195" s="134" t="s">
        <v>127</v>
      </c>
      <c r="H195" s="135">
        <v>20</v>
      </c>
      <c r="I195" s="136"/>
      <c r="J195" s="137">
        <f>ROUND(I195*H195,2)</f>
        <v>0</v>
      </c>
      <c r="K195" s="133" t="s">
        <v>128</v>
      </c>
      <c r="L195" s="32"/>
      <c r="M195" s="138" t="s">
        <v>19</v>
      </c>
      <c r="N195" s="139" t="s">
        <v>43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129</v>
      </c>
      <c r="AT195" s="142" t="s">
        <v>124</v>
      </c>
      <c r="AU195" s="142" t="s">
        <v>81</v>
      </c>
      <c r="AY195" s="17" t="s">
        <v>122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129</v>
      </c>
      <c r="BM195" s="142" t="s">
        <v>281</v>
      </c>
    </row>
    <row r="196" spans="2:65" s="1" customFormat="1" ht="11.25">
      <c r="B196" s="32"/>
      <c r="D196" s="144" t="s">
        <v>131</v>
      </c>
      <c r="F196" s="145" t="s">
        <v>282</v>
      </c>
      <c r="I196" s="146"/>
      <c r="L196" s="32"/>
      <c r="M196" s="147"/>
      <c r="T196" s="53"/>
      <c r="AT196" s="17" t="s">
        <v>131</v>
      </c>
      <c r="AU196" s="17" t="s">
        <v>81</v>
      </c>
    </row>
    <row r="197" spans="2:65" s="1" customFormat="1" ht="11.25">
      <c r="B197" s="32"/>
      <c r="D197" s="148" t="s">
        <v>133</v>
      </c>
      <c r="F197" s="149" t="s">
        <v>283</v>
      </c>
      <c r="I197" s="146"/>
      <c r="L197" s="32"/>
      <c r="M197" s="147"/>
      <c r="T197" s="53"/>
      <c r="AT197" s="17" t="s">
        <v>133</v>
      </c>
      <c r="AU197" s="17" t="s">
        <v>81</v>
      </c>
    </row>
    <row r="198" spans="2:65" s="1" customFormat="1" ht="16.5" customHeight="1">
      <c r="B198" s="32"/>
      <c r="C198" s="165" t="s">
        <v>284</v>
      </c>
      <c r="D198" s="165" t="s">
        <v>262</v>
      </c>
      <c r="E198" s="166" t="s">
        <v>285</v>
      </c>
      <c r="F198" s="167" t="s">
        <v>286</v>
      </c>
      <c r="G198" s="168" t="s">
        <v>241</v>
      </c>
      <c r="H198" s="169">
        <v>3.6</v>
      </c>
      <c r="I198" s="170"/>
      <c r="J198" s="171">
        <f>ROUND(I198*H198,2)</f>
        <v>0</v>
      </c>
      <c r="K198" s="167" t="s">
        <v>128</v>
      </c>
      <c r="L198" s="172"/>
      <c r="M198" s="173" t="s">
        <v>19</v>
      </c>
      <c r="N198" s="174" t="s">
        <v>43</v>
      </c>
      <c r="P198" s="140">
        <f>O198*H198</f>
        <v>0</v>
      </c>
      <c r="Q198" s="140">
        <v>1</v>
      </c>
      <c r="R198" s="140">
        <f>Q198*H198</f>
        <v>3.6</v>
      </c>
      <c r="S198" s="140">
        <v>0</v>
      </c>
      <c r="T198" s="141">
        <f>S198*H198</f>
        <v>0</v>
      </c>
      <c r="AR198" s="142" t="s">
        <v>182</v>
      </c>
      <c r="AT198" s="142" t="s">
        <v>262</v>
      </c>
      <c r="AU198" s="142" t="s">
        <v>81</v>
      </c>
      <c r="AY198" s="17" t="s">
        <v>122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79</v>
      </c>
      <c r="BK198" s="143">
        <f>ROUND(I198*H198,2)</f>
        <v>0</v>
      </c>
      <c r="BL198" s="17" t="s">
        <v>129</v>
      </c>
      <c r="BM198" s="142" t="s">
        <v>287</v>
      </c>
    </row>
    <row r="199" spans="2:65" s="1" customFormat="1" ht="11.25">
      <c r="B199" s="32"/>
      <c r="D199" s="144" t="s">
        <v>131</v>
      </c>
      <c r="F199" s="145" t="s">
        <v>286</v>
      </c>
      <c r="I199" s="146"/>
      <c r="L199" s="32"/>
      <c r="M199" s="147"/>
      <c r="T199" s="53"/>
      <c r="AT199" s="17" t="s">
        <v>131</v>
      </c>
      <c r="AU199" s="17" t="s">
        <v>81</v>
      </c>
    </row>
    <row r="200" spans="2:65" s="12" customFormat="1" ht="11.25">
      <c r="B200" s="150"/>
      <c r="D200" s="144" t="s">
        <v>135</v>
      </c>
      <c r="E200" s="151" t="s">
        <v>19</v>
      </c>
      <c r="F200" s="152" t="s">
        <v>288</v>
      </c>
      <c r="H200" s="153">
        <v>3.6</v>
      </c>
      <c r="I200" s="154"/>
      <c r="L200" s="150"/>
      <c r="M200" s="155"/>
      <c r="T200" s="156"/>
      <c r="AT200" s="151" t="s">
        <v>135</v>
      </c>
      <c r="AU200" s="151" t="s">
        <v>81</v>
      </c>
      <c r="AV200" s="12" t="s">
        <v>81</v>
      </c>
      <c r="AW200" s="12" t="s">
        <v>33</v>
      </c>
      <c r="AX200" s="12" t="s">
        <v>79</v>
      </c>
      <c r="AY200" s="151" t="s">
        <v>122</v>
      </c>
    </row>
    <row r="201" spans="2:65" s="1" customFormat="1" ht="16.5" customHeight="1">
      <c r="B201" s="32"/>
      <c r="C201" s="131" t="s">
        <v>289</v>
      </c>
      <c r="D201" s="131" t="s">
        <v>124</v>
      </c>
      <c r="E201" s="132" t="s">
        <v>290</v>
      </c>
      <c r="F201" s="133" t="s">
        <v>291</v>
      </c>
      <c r="G201" s="134" t="s">
        <v>127</v>
      </c>
      <c r="H201" s="135">
        <v>20</v>
      </c>
      <c r="I201" s="136"/>
      <c r="J201" s="137">
        <f>ROUND(I201*H201,2)</f>
        <v>0</v>
      </c>
      <c r="K201" s="133" t="s">
        <v>128</v>
      </c>
      <c r="L201" s="32"/>
      <c r="M201" s="138" t="s">
        <v>19</v>
      </c>
      <c r="N201" s="139" t="s">
        <v>43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129</v>
      </c>
      <c r="AT201" s="142" t="s">
        <v>124</v>
      </c>
      <c r="AU201" s="142" t="s">
        <v>81</v>
      </c>
      <c r="AY201" s="17" t="s">
        <v>122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129</v>
      </c>
      <c r="BM201" s="142" t="s">
        <v>292</v>
      </c>
    </row>
    <row r="202" spans="2:65" s="1" customFormat="1" ht="11.25">
      <c r="B202" s="32"/>
      <c r="D202" s="144" t="s">
        <v>131</v>
      </c>
      <c r="F202" s="145" t="s">
        <v>293</v>
      </c>
      <c r="I202" s="146"/>
      <c r="L202" s="32"/>
      <c r="M202" s="147"/>
      <c r="T202" s="53"/>
      <c r="AT202" s="17" t="s">
        <v>131</v>
      </c>
      <c r="AU202" s="17" t="s">
        <v>81</v>
      </c>
    </row>
    <row r="203" spans="2:65" s="1" customFormat="1" ht="11.25">
      <c r="B203" s="32"/>
      <c r="D203" s="148" t="s">
        <v>133</v>
      </c>
      <c r="F203" s="149" t="s">
        <v>294</v>
      </c>
      <c r="I203" s="146"/>
      <c r="L203" s="32"/>
      <c r="M203" s="147"/>
      <c r="T203" s="53"/>
      <c r="AT203" s="17" t="s">
        <v>133</v>
      </c>
      <c r="AU203" s="17" t="s">
        <v>81</v>
      </c>
    </row>
    <row r="204" spans="2:65" s="1" customFormat="1" ht="16.5" customHeight="1">
      <c r="B204" s="32"/>
      <c r="C204" s="165" t="s">
        <v>295</v>
      </c>
      <c r="D204" s="165" t="s">
        <v>262</v>
      </c>
      <c r="E204" s="166" t="s">
        <v>296</v>
      </c>
      <c r="F204" s="167" t="s">
        <v>297</v>
      </c>
      <c r="G204" s="168" t="s">
        <v>298</v>
      </c>
      <c r="H204" s="169">
        <v>0.8</v>
      </c>
      <c r="I204" s="170"/>
      <c r="J204" s="171">
        <f>ROUND(I204*H204,2)</f>
        <v>0</v>
      </c>
      <c r="K204" s="167" t="s">
        <v>128</v>
      </c>
      <c r="L204" s="172"/>
      <c r="M204" s="173" t="s">
        <v>19</v>
      </c>
      <c r="N204" s="174" t="s">
        <v>43</v>
      </c>
      <c r="P204" s="140">
        <f>O204*H204</f>
        <v>0</v>
      </c>
      <c r="Q204" s="140">
        <v>1E-3</v>
      </c>
      <c r="R204" s="140">
        <f>Q204*H204</f>
        <v>8.0000000000000004E-4</v>
      </c>
      <c r="S204" s="140">
        <v>0</v>
      </c>
      <c r="T204" s="141">
        <f>S204*H204</f>
        <v>0</v>
      </c>
      <c r="AR204" s="142" t="s">
        <v>182</v>
      </c>
      <c r="AT204" s="142" t="s">
        <v>262</v>
      </c>
      <c r="AU204" s="142" t="s">
        <v>81</v>
      </c>
      <c r="AY204" s="17" t="s">
        <v>122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129</v>
      </c>
      <c r="BM204" s="142" t="s">
        <v>299</v>
      </c>
    </row>
    <row r="205" spans="2:65" s="1" customFormat="1" ht="11.25">
      <c r="B205" s="32"/>
      <c r="D205" s="144" t="s">
        <v>131</v>
      </c>
      <c r="F205" s="145" t="s">
        <v>297</v>
      </c>
      <c r="I205" s="146"/>
      <c r="L205" s="32"/>
      <c r="M205" s="147"/>
      <c r="T205" s="53"/>
      <c r="AT205" s="17" t="s">
        <v>131</v>
      </c>
      <c r="AU205" s="17" t="s">
        <v>81</v>
      </c>
    </row>
    <row r="206" spans="2:65" s="12" customFormat="1" ht="11.25">
      <c r="B206" s="150"/>
      <c r="D206" s="144" t="s">
        <v>135</v>
      </c>
      <c r="E206" s="151" t="s">
        <v>19</v>
      </c>
      <c r="F206" s="152" t="s">
        <v>300</v>
      </c>
      <c r="H206" s="153">
        <v>0.8</v>
      </c>
      <c r="I206" s="154"/>
      <c r="L206" s="150"/>
      <c r="M206" s="155"/>
      <c r="T206" s="156"/>
      <c r="AT206" s="151" t="s">
        <v>135</v>
      </c>
      <c r="AU206" s="151" t="s">
        <v>81</v>
      </c>
      <c r="AV206" s="12" t="s">
        <v>81</v>
      </c>
      <c r="AW206" s="12" t="s">
        <v>33</v>
      </c>
      <c r="AX206" s="12" t="s">
        <v>79</v>
      </c>
      <c r="AY206" s="151" t="s">
        <v>122</v>
      </c>
    </row>
    <row r="207" spans="2:65" s="1" customFormat="1" ht="16.5" customHeight="1">
      <c r="B207" s="32"/>
      <c r="C207" s="131" t="s">
        <v>301</v>
      </c>
      <c r="D207" s="131" t="s">
        <v>124</v>
      </c>
      <c r="E207" s="132" t="s">
        <v>302</v>
      </c>
      <c r="F207" s="133" t="s">
        <v>303</v>
      </c>
      <c r="G207" s="134" t="s">
        <v>127</v>
      </c>
      <c r="H207" s="135">
        <v>533</v>
      </c>
      <c r="I207" s="136"/>
      <c r="J207" s="137">
        <f>ROUND(I207*H207,2)</f>
        <v>0</v>
      </c>
      <c r="K207" s="133" t="s">
        <v>128</v>
      </c>
      <c r="L207" s="32"/>
      <c r="M207" s="138" t="s">
        <v>19</v>
      </c>
      <c r="N207" s="139" t="s">
        <v>43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129</v>
      </c>
      <c r="AT207" s="142" t="s">
        <v>124</v>
      </c>
      <c r="AU207" s="142" t="s">
        <v>81</v>
      </c>
      <c r="AY207" s="17" t="s">
        <v>122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79</v>
      </c>
      <c r="BK207" s="143">
        <f>ROUND(I207*H207,2)</f>
        <v>0</v>
      </c>
      <c r="BL207" s="17" t="s">
        <v>129</v>
      </c>
      <c r="BM207" s="142" t="s">
        <v>304</v>
      </c>
    </row>
    <row r="208" spans="2:65" s="1" customFormat="1" ht="11.25">
      <c r="B208" s="32"/>
      <c r="D208" s="144" t="s">
        <v>131</v>
      </c>
      <c r="F208" s="145" t="s">
        <v>305</v>
      </c>
      <c r="I208" s="146"/>
      <c r="L208" s="32"/>
      <c r="M208" s="147"/>
      <c r="T208" s="53"/>
      <c r="AT208" s="17" t="s">
        <v>131</v>
      </c>
      <c r="AU208" s="17" t="s">
        <v>81</v>
      </c>
    </row>
    <row r="209" spans="2:65" s="1" customFormat="1" ht="11.25">
      <c r="B209" s="32"/>
      <c r="D209" s="148" t="s">
        <v>133</v>
      </c>
      <c r="F209" s="149" t="s">
        <v>306</v>
      </c>
      <c r="I209" s="146"/>
      <c r="L209" s="32"/>
      <c r="M209" s="147"/>
      <c r="T209" s="53"/>
      <c r="AT209" s="17" t="s">
        <v>133</v>
      </c>
      <c r="AU209" s="17" t="s">
        <v>81</v>
      </c>
    </row>
    <row r="210" spans="2:65" s="12" customFormat="1" ht="11.25">
      <c r="B210" s="150"/>
      <c r="D210" s="144" t="s">
        <v>135</v>
      </c>
      <c r="E210" s="151" t="s">
        <v>19</v>
      </c>
      <c r="F210" s="152" t="s">
        <v>307</v>
      </c>
      <c r="H210" s="153">
        <v>533</v>
      </c>
      <c r="I210" s="154"/>
      <c r="L210" s="150"/>
      <c r="M210" s="155"/>
      <c r="T210" s="156"/>
      <c r="AT210" s="151" t="s">
        <v>135</v>
      </c>
      <c r="AU210" s="151" t="s">
        <v>81</v>
      </c>
      <c r="AV210" s="12" t="s">
        <v>81</v>
      </c>
      <c r="AW210" s="12" t="s">
        <v>33</v>
      </c>
      <c r="AX210" s="12" t="s">
        <v>79</v>
      </c>
      <c r="AY210" s="151" t="s">
        <v>122</v>
      </c>
    </row>
    <row r="211" spans="2:65" s="11" customFormat="1" ht="22.9" customHeight="1">
      <c r="B211" s="119"/>
      <c r="D211" s="120" t="s">
        <v>71</v>
      </c>
      <c r="E211" s="129" t="s">
        <v>81</v>
      </c>
      <c r="F211" s="129" t="s">
        <v>308</v>
      </c>
      <c r="I211" s="122"/>
      <c r="J211" s="130">
        <f>BK211</f>
        <v>0</v>
      </c>
      <c r="L211" s="119"/>
      <c r="M211" s="124"/>
      <c r="P211" s="125">
        <f>SUM(P212:P229)</f>
        <v>0</v>
      </c>
      <c r="R211" s="125">
        <f>SUM(R212:R229)</f>
        <v>4.7367023000000001</v>
      </c>
      <c r="T211" s="126">
        <f>SUM(T212:T229)</f>
        <v>0</v>
      </c>
      <c r="AR211" s="120" t="s">
        <v>79</v>
      </c>
      <c r="AT211" s="127" t="s">
        <v>71</v>
      </c>
      <c r="AU211" s="127" t="s">
        <v>79</v>
      </c>
      <c r="AY211" s="120" t="s">
        <v>122</v>
      </c>
      <c r="BK211" s="128">
        <f>SUM(BK212:BK229)</f>
        <v>0</v>
      </c>
    </row>
    <row r="212" spans="2:65" s="1" customFormat="1" ht="16.5" customHeight="1">
      <c r="B212" s="32"/>
      <c r="C212" s="131" t="s">
        <v>309</v>
      </c>
      <c r="D212" s="131" t="s">
        <v>124</v>
      </c>
      <c r="E212" s="132" t="s">
        <v>310</v>
      </c>
      <c r="F212" s="133" t="s">
        <v>311</v>
      </c>
      <c r="G212" s="134" t="s">
        <v>127</v>
      </c>
      <c r="H212" s="135">
        <v>55</v>
      </c>
      <c r="I212" s="136"/>
      <c r="J212" s="137">
        <f>ROUND(I212*H212,2)</f>
        <v>0</v>
      </c>
      <c r="K212" s="133" t="s">
        <v>128</v>
      </c>
      <c r="L212" s="32"/>
      <c r="M212" s="138" t="s">
        <v>19</v>
      </c>
      <c r="N212" s="139" t="s">
        <v>43</v>
      </c>
      <c r="P212" s="140">
        <f>O212*H212</f>
        <v>0</v>
      </c>
      <c r="Q212" s="140">
        <v>3.1E-4</v>
      </c>
      <c r="R212" s="140">
        <f>Q212*H212</f>
        <v>1.7049999999999999E-2</v>
      </c>
      <c r="S212" s="140">
        <v>0</v>
      </c>
      <c r="T212" s="141">
        <f>S212*H212</f>
        <v>0</v>
      </c>
      <c r="AR212" s="142" t="s">
        <v>129</v>
      </c>
      <c r="AT212" s="142" t="s">
        <v>124</v>
      </c>
      <c r="AU212" s="142" t="s">
        <v>81</v>
      </c>
      <c r="AY212" s="17" t="s">
        <v>122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79</v>
      </c>
      <c r="BK212" s="143">
        <f>ROUND(I212*H212,2)</f>
        <v>0</v>
      </c>
      <c r="BL212" s="17" t="s">
        <v>129</v>
      </c>
      <c r="BM212" s="142" t="s">
        <v>312</v>
      </c>
    </row>
    <row r="213" spans="2:65" s="1" customFormat="1" ht="19.5">
      <c r="B213" s="32"/>
      <c r="D213" s="144" t="s">
        <v>131</v>
      </c>
      <c r="F213" s="145" t="s">
        <v>313</v>
      </c>
      <c r="I213" s="146"/>
      <c r="L213" s="32"/>
      <c r="M213" s="147"/>
      <c r="T213" s="53"/>
      <c r="AT213" s="17" t="s">
        <v>131</v>
      </c>
      <c r="AU213" s="17" t="s">
        <v>81</v>
      </c>
    </row>
    <row r="214" spans="2:65" s="1" customFormat="1" ht="11.25">
      <c r="B214" s="32"/>
      <c r="D214" s="148" t="s">
        <v>133</v>
      </c>
      <c r="F214" s="149" t="s">
        <v>314</v>
      </c>
      <c r="I214" s="146"/>
      <c r="L214" s="32"/>
      <c r="M214" s="147"/>
      <c r="T214" s="53"/>
      <c r="AT214" s="17" t="s">
        <v>133</v>
      </c>
      <c r="AU214" s="17" t="s">
        <v>81</v>
      </c>
    </row>
    <row r="215" spans="2:65" s="12" customFormat="1" ht="11.25">
      <c r="B215" s="150"/>
      <c r="D215" s="144" t="s">
        <v>135</v>
      </c>
      <c r="E215" s="151" t="s">
        <v>19</v>
      </c>
      <c r="F215" s="152" t="s">
        <v>315</v>
      </c>
      <c r="H215" s="153">
        <v>55</v>
      </c>
      <c r="I215" s="154"/>
      <c r="L215" s="150"/>
      <c r="M215" s="155"/>
      <c r="T215" s="156"/>
      <c r="AT215" s="151" t="s">
        <v>135</v>
      </c>
      <c r="AU215" s="151" t="s">
        <v>81</v>
      </c>
      <c r="AV215" s="12" t="s">
        <v>81</v>
      </c>
      <c r="AW215" s="12" t="s">
        <v>33</v>
      </c>
      <c r="AX215" s="12" t="s">
        <v>79</v>
      </c>
      <c r="AY215" s="151" t="s">
        <v>122</v>
      </c>
    </row>
    <row r="216" spans="2:65" s="1" customFormat="1" ht="16.5" customHeight="1">
      <c r="B216" s="32"/>
      <c r="C216" s="165" t="s">
        <v>316</v>
      </c>
      <c r="D216" s="165" t="s">
        <v>262</v>
      </c>
      <c r="E216" s="166" t="s">
        <v>317</v>
      </c>
      <c r="F216" s="167" t="s">
        <v>318</v>
      </c>
      <c r="G216" s="168" t="s">
        <v>127</v>
      </c>
      <c r="H216" s="169">
        <v>65.147999999999996</v>
      </c>
      <c r="I216" s="170"/>
      <c r="J216" s="171">
        <f>ROUND(I216*H216,2)</f>
        <v>0</v>
      </c>
      <c r="K216" s="167" t="s">
        <v>128</v>
      </c>
      <c r="L216" s="172"/>
      <c r="M216" s="173" t="s">
        <v>19</v>
      </c>
      <c r="N216" s="174" t="s">
        <v>43</v>
      </c>
      <c r="P216" s="140">
        <f>O216*H216</f>
        <v>0</v>
      </c>
      <c r="Q216" s="140">
        <v>2.9999999999999997E-4</v>
      </c>
      <c r="R216" s="140">
        <f>Q216*H216</f>
        <v>1.9544399999999996E-2</v>
      </c>
      <c r="S216" s="140">
        <v>0</v>
      </c>
      <c r="T216" s="141">
        <f>S216*H216</f>
        <v>0</v>
      </c>
      <c r="AR216" s="142" t="s">
        <v>182</v>
      </c>
      <c r="AT216" s="142" t="s">
        <v>262</v>
      </c>
      <c r="AU216" s="142" t="s">
        <v>81</v>
      </c>
      <c r="AY216" s="17" t="s">
        <v>122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79</v>
      </c>
      <c r="BK216" s="143">
        <f>ROUND(I216*H216,2)</f>
        <v>0</v>
      </c>
      <c r="BL216" s="17" t="s">
        <v>129</v>
      </c>
      <c r="BM216" s="142" t="s">
        <v>319</v>
      </c>
    </row>
    <row r="217" spans="2:65" s="1" customFormat="1" ht="11.25">
      <c r="B217" s="32"/>
      <c r="D217" s="144" t="s">
        <v>131</v>
      </c>
      <c r="F217" s="145" t="s">
        <v>318</v>
      </c>
      <c r="I217" s="146"/>
      <c r="L217" s="32"/>
      <c r="M217" s="147"/>
      <c r="T217" s="53"/>
      <c r="AT217" s="17" t="s">
        <v>131</v>
      </c>
      <c r="AU217" s="17" t="s">
        <v>81</v>
      </c>
    </row>
    <row r="218" spans="2:65" s="12" customFormat="1" ht="11.25">
      <c r="B218" s="150"/>
      <c r="D218" s="144" t="s">
        <v>135</v>
      </c>
      <c r="F218" s="152" t="s">
        <v>320</v>
      </c>
      <c r="H218" s="153">
        <v>65.147999999999996</v>
      </c>
      <c r="I218" s="154"/>
      <c r="L218" s="150"/>
      <c r="M218" s="155"/>
      <c r="T218" s="156"/>
      <c r="AT218" s="151" t="s">
        <v>135</v>
      </c>
      <c r="AU218" s="151" t="s">
        <v>81</v>
      </c>
      <c r="AV218" s="12" t="s">
        <v>81</v>
      </c>
      <c r="AW218" s="12" t="s">
        <v>4</v>
      </c>
      <c r="AX218" s="12" t="s">
        <v>79</v>
      </c>
      <c r="AY218" s="151" t="s">
        <v>122</v>
      </c>
    </row>
    <row r="219" spans="2:65" s="1" customFormat="1" ht="24.2" customHeight="1">
      <c r="B219" s="32"/>
      <c r="C219" s="131" t="s">
        <v>321</v>
      </c>
      <c r="D219" s="131" t="s">
        <v>124</v>
      </c>
      <c r="E219" s="132" t="s">
        <v>322</v>
      </c>
      <c r="F219" s="133" t="s">
        <v>323</v>
      </c>
      <c r="G219" s="134" t="s">
        <v>192</v>
      </c>
      <c r="H219" s="135">
        <v>22</v>
      </c>
      <c r="I219" s="136"/>
      <c r="J219" s="137">
        <f>ROUND(I219*H219,2)</f>
        <v>0</v>
      </c>
      <c r="K219" s="133" t="s">
        <v>128</v>
      </c>
      <c r="L219" s="32"/>
      <c r="M219" s="138" t="s">
        <v>19</v>
      </c>
      <c r="N219" s="139" t="s">
        <v>43</v>
      </c>
      <c r="P219" s="140">
        <f>O219*H219</f>
        <v>0</v>
      </c>
      <c r="Q219" s="140">
        <v>0.20477000000000001</v>
      </c>
      <c r="R219" s="140">
        <f>Q219*H219</f>
        <v>4.5049400000000004</v>
      </c>
      <c r="S219" s="140">
        <v>0</v>
      </c>
      <c r="T219" s="141">
        <f>S219*H219</f>
        <v>0</v>
      </c>
      <c r="AR219" s="142" t="s">
        <v>129</v>
      </c>
      <c r="AT219" s="142" t="s">
        <v>124</v>
      </c>
      <c r="AU219" s="142" t="s">
        <v>81</v>
      </c>
      <c r="AY219" s="17" t="s">
        <v>122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79</v>
      </c>
      <c r="BK219" s="143">
        <f>ROUND(I219*H219,2)</f>
        <v>0</v>
      </c>
      <c r="BL219" s="17" t="s">
        <v>129</v>
      </c>
      <c r="BM219" s="142" t="s">
        <v>324</v>
      </c>
    </row>
    <row r="220" spans="2:65" s="1" customFormat="1" ht="19.5">
      <c r="B220" s="32"/>
      <c r="D220" s="144" t="s">
        <v>131</v>
      </c>
      <c r="F220" s="145" t="s">
        <v>325</v>
      </c>
      <c r="I220" s="146"/>
      <c r="L220" s="32"/>
      <c r="M220" s="147"/>
      <c r="T220" s="53"/>
      <c r="AT220" s="17" t="s">
        <v>131</v>
      </c>
      <c r="AU220" s="17" t="s">
        <v>81</v>
      </c>
    </row>
    <row r="221" spans="2:65" s="1" customFormat="1" ht="11.25">
      <c r="B221" s="32"/>
      <c r="D221" s="148" t="s">
        <v>133</v>
      </c>
      <c r="F221" s="149" t="s">
        <v>326</v>
      </c>
      <c r="I221" s="146"/>
      <c r="L221" s="32"/>
      <c r="M221" s="147"/>
      <c r="T221" s="53"/>
      <c r="AT221" s="17" t="s">
        <v>133</v>
      </c>
      <c r="AU221" s="17" t="s">
        <v>81</v>
      </c>
    </row>
    <row r="222" spans="2:65" s="12" customFormat="1" ht="11.25">
      <c r="B222" s="150"/>
      <c r="D222" s="144" t="s">
        <v>135</v>
      </c>
      <c r="E222" s="151" t="s">
        <v>19</v>
      </c>
      <c r="F222" s="152" t="s">
        <v>327</v>
      </c>
      <c r="H222" s="153">
        <v>22</v>
      </c>
      <c r="I222" s="154"/>
      <c r="L222" s="150"/>
      <c r="M222" s="155"/>
      <c r="T222" s="156"/>
      <c r="AT222" s="151" t="s">
        <v>135</v>
      </c>
      <c r="AU222" s="151" t="s">
        <v>81</v>
      </c>
      <c r="AV222" s="12" t="s">
        <v>81</v>
      </c>
      <c r="AW222" s="12" t="s">
        <v>33</v>
      </c>
      <c r="AX222" s="12" t="s">
        <v>79</v>
      </c>
      <c r="AY222" s="151" t="s">
        <v>122</v>
      </c>
    </row>
    <row r="223" spans="2:65" s="1" customFormat="1" ht="16.5" customHeight="1">
      <c r="B223" s="32"/>
      <c r="C223" s="131" t="s">
        <v>328</v>
      </c>
      <c r="D223" s="131" t="s">
        <v>124</v>
      </c>
      <c r="E223" s="132" t="s">
        <v>329</v>
      </c>
      <c r="F223" s="133" t="s">
        <v>330</v>
      </c>
      <c r="G223" s="134" t="s">
        <v>127</v>
      </c>
      <c r="H223" s="135">
        <v>394</v>
      </c>
      <c r="I223" s="136"/>
      <c r="J223" s="137">
        <f>ROUND(I223*H223,2)</f>
        <v>0</v>
      </c>
      <c r="K223" s="133" t="s">
        <v>128</v>
      </c>
      <c r="L223" s="32"/>
      <c r="M223" s="138" t="s">
        <v>19</v>
      </c>
      <c r="N223" s="139" t="s">
        <v>43</v>
      </c>
      <c r="P223" s="140">
        <f>O223*H223</f>
        <v>0</v>
      </c>
      <c r="Q223" s="140">
        <v>1.3999999999999999E-4</v>
      </c>
      <c r="R223" s="140">
        <f>Q223*H223</f>
        <v>5.5159999999999994E-2</v>
      </c>
      <c r="S223" s="140">
        <v>0</v>
      </c>
      <c r="T223" s="141">
        <f>S223*H223</f>
        <v>0</v>
      </c>
      <c r="AR223" s="142" t="s">
        <v>129</v>
      </c>
      <c r="AT223" s="142" t="s">
        <v>124</v>
      </c>
      <c r="AU223" s="142" t="s">
        <v>81</v>
      </c>
      <c r="AY223" s="17" t="s">
        <v>122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79</v>
      </c>
      <c r="BK223" s="143">
        <f>ROUND(I223*H223,2)</f>
        <v>0</v>
      </c>
      <c r="BL223" s="17" t="s">
        <v>129</v>
      </c>
      <c r="BM223" s="142" t="s">
        <v>331</v>
      </c>
    </row>
    <row r="224" spans="2:65" s="1" customFormat="1" ht="19.5">
      <c r="B224" s="32"/>
      <c r="D224" s="144" t="s">
        <v>131</v>
      </c>
      <c r="F224" s="145" t="s">
        <v>332</v>
      </c>
      <c r="I224" s="146"/>
      <c r="L224" s="32"/>
      <c r="M224" s="147"/>
      <c r="T224" s="53"/>
      <c r="AT224" s="17" t="s">
        <v>131</v>
      </c>
      <c r="AU224" s="17" t="s">
        <v>81</v>
      </c>
    </row>
    <row r="225" spans="2:65" s="1" customFormat="1" ht="11.25">
      <c r="B225" s="32"/>
      <c r="D225" s="148" t="s">
        <v>133</v>
      </c>
      <c r="F225" s="149" t="s">
        <v>333</v>
      </c>
      <c r="I225" s="146"/>
      <c r="L225" s="32"/>
      <c r="M225" s="147"/>
      <c r="T225" s="53"/>
      <c r="AT225" s="17" t="s">
        <v>133</v>
      </c>
      <c r="AU225" s="17" t="s">
        <v>81</v>
      </c>
    </row>
    <row r="226" spans="2:65" s="12" customFormat="1" ht="11.25">
      <c r="B226" s="150"/>
      <c r="D226" s="144" t="s">
        <v>135</v>
      </c>
      <c r="E226" s="151" t="s">
        <v>19</v>
      </c>
      <c r="F226" s="152" t="s">
        <v>334</v>
      </c>
      <c r="H226" s="153">
        <v>394</v>
      </c>
      <c r="I226" s="154"/>
      <c r="L226" s="150"/>
      <c r="M226" s="155"/>
      <c r="T226" s="156"/>
      <c r="AT226" s="151" t="s">
        <v>135</v>
      </c>
      <c r="AU226" s="151" t="s">
        <v>81</v>
      </c>
      <c r="AV226" s="12" t="s">
        <v>81</v>
      </c>
      <c r="AW226" s="12" t="s">
        <v>33</v>
      </c>
      <c r="AX226" s="12" t="s">
        <v>79</v>
      </c>
      <c r="AY226" s="151" t="s">
        <v>122</v>
      </c>
    </row>
    <row r="227" spans="2:65" s="1" customFormat="1" ht="16.5" customHeight="1">
      <c r="B227" s="32"/>
      <c r="C227" s="165" t="s">
        <v>335</v>
      </c>
      <c r="D227" s="165" t="s">
        <v>262</v>
      </c>
      <c r="E227" s="166" t="s">
        <v>317</v>
      </c>
      <c r="F227" s="167" t="s">
        <v>318</v>
      </c>
      <c r="G227" s="168" t="s">
        <v>127</v>
      </c>
      <c r="H227" s="169">
        <v>466.69299999999998</v>
      </c>
      <c r="I227" s="170"/>
      <c r="J227" s="171">
        <f>ROUND(I227*H227,2)</f>
        <v>0</v>
      </c>
      <c r="K227" s="167" t="s">
        <v>128</v>
      </c>
      <c r="L227" s="172"/>
      <c r="M227" s="173" t="s">
        <v>19</v>
      </c>
      <c r="N227" s="174" t="s">
        <v>43</v>
      </c>
      <c r="P227" s="140">
        <f>O227*H227</f>
        <v>0</v>
      </c>
      <c r="Q227" s="140">
        <v>2.9999999999999997E-4</v>
      </c>
      <c r="R227" s="140">
        <f>Q227*H227</f>
        <v>0.14000789999999999</v>
      </c>
      <c r="S227" s="140">
        <v>0</v>
      </c>
      <c r="T227" s="141">
        <f>S227*H227</f>
        <v>0</v>
      </c>
      <c r="AR227" s="142" t="s">
        <v>182</v>
      </c>
      <c r="AT227" s="142" t="s">
        <v>262</v>
      </c>
      <c r="AU227" s="142" t="s">
        <v>81</v>
      </c>
      <c r="AY227" s="17" t="s">
        <v>122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7" t="s">
        <v>79</v>
      </c>
      <c r="BK227" s="143">
        <f>ROUND(I227*H227,2)</f>
        <v>0</v>
      </c>
      <c r="BL227" s="17" t="s">
        <v>129</v>
      </c>
      <c r="BM227" s="142" t="s">
        <v>336</v>
      </c>
    </row>
    <row r="228" spans="2:65" s="1" customFormat="1" ht="11.25">
      <c r="B228" s="32"/>
      <c r="D228" s="144" t="s">
        <v>131</v>
      </c>
      <c r="F228" s="145" t="s">
        <v>318</v>
      </c>
      <c r="I228" s="146"/>
      <c r="L228" s="32"/>
      <c r="M228" s="147"/>
      <c r="T228" s="53"/>
      <c r="AT228" s="17" t="s">
        <v>131</v>
      </c>
      <c r="AU228" s="17" t="s">
        <v>81</v>
      </c>
    </row>
    <row r="229" spans="2:65" s="12" customFormat="1" ht="11.25">
      <c r="B229" s="150"/>
      <c r="D229" s="144" t="s">
        <v>135</v>
      </c>
      <c r="F229" s="152" t="s">
        <v>337</v>
      </c>
      <c r="H229" s="153">
        <v>466.69299999999998</v>
      </c>
      <c r="I229" s="154"/>
      <c r="L229" s="150"/>
      <c r="M229" s="155"/>
      <c r="T229" s="156"/>
      <c r="AT229" s="151" t="s">
        <v>135</v>
      </c>
      <c r="AU229" s="151" t="s">
        <v>81</v>
      </c>
      <c r="AV229" s="12" t="s">
        <v>81</v>
      </c>
      <c r="AW229" s="12" t="s">
        <v>4</v>
      </c>
      <c r="AX229" s="12" t="s">
        <v>79</v>
      </c>
      <c r="AY229" s="151" t="s">
        <v>122</v>
      </c>
    </row>
    <row r="230" spans="2:65" s="11" customFormat="1" ht="22.9" customHeight="1">
      <c r="B230" s="119"/>
      <c r="D230" s="120" t="s">
        <v>71</v>
      </c>
      <c r="E230" s="129" t="s">
        <v>160</v>
      </c>
      <c r="F230" s="129" t="s">
        <v>338</v>
      </c>
      <c r="I230" s="122"/>
      <c r="J230" s="130">
        <f>BK230</f>
        <v>0</v>
      </c>
      <c r="L230" s="119"/>
      <c r="M230" s="124"/>
      <c r="P230" s="125">
        <f>SUM(P231:P303)</f>
        <v>0</v>
      </c>
      <c r="R230" s="125">
        <f>SUM(R231:R303)</f>
        <v>140.17466999999996</v>
      </c>
      <c r="T230" s="126">
        <f>SUM(T231:T303)</f>
        <v>0</v>
      </c>
      <c r="AR230" s="120" t="s">
        <v>79</v>
      </c>
      <c r="AT230" s="127" t="s">
        <v>71</v>
      </c>
      <c r="AU230" s="127" t="s">
        <v>79</v>
      </c>
      <c r="AY230" s="120" t="s">
        <v>122</v>
      </c>
      <c r="BK230" s="128">
        <f>SUM(BK231:BK303)</f>
        <v>0</v>
      </c>
    </row>
    <row r="231" spans="2:65" s="1" customFormat="1" ht="16.5" customHeight="1">
      <c r="B231" s="32"/>
      <c r="C231" s="131" t="s">
        <v>339</v>
      </c>
      <c r="D231" s="131" t="s">
        <v>124</v>
      </c>
      <c r="E231" s="132" t="s">
        <v>340</v>
      </c>
      <c r="F231" s="133" t="s">
        <v>341</v>
      </c>
      <c r="G231" s="134" t="s">
        <v>127</v>
      </c>
      <c r="H231" s="135">
        <v>398</v>
      </c>
      <c r="I231" s="136"/>
      <c r="J231" s="137">
        <f>ROUND(I231*H231,2)</f>
        <v>0</v>
      </c>
      <c r="K231" s="133" t="s">
        <v>128</v>
      </c>
      <c r="L231" s="32"/>
      <c r="M231" s="138" t="s">
        <v>19</v>
      </c>
      <c r="N231" s="139" t="s">
        <v>43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129</v>
      </c>
      <c r="AT231" s="142" t="s">
        <v>124</v>
      </c>
      <c r="AU231" s="142" t="s">
        <v>81</v>
      </c>
      <c r="AY231" s="17" t="s">
        <v>122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79</v>
      </c>
      <c r="BK231" s="143">
        <f>ROUND(I231*H231,2)</f>
        <v>0</v>
      </c>
      <c r="BL231" s="17" t="s">
        <v>129</v>
      </c>
      <c r="BM231" s="142" t="s">
        <v>342</v>
      </c>
    </row>
    <row r="232" spans="2:65" s="1" customFormat="1" ht="11.25">
      <c r="B232" s="32"/>
      <c r="D232" s="144" t="s">
        <v>131</v>
      </c>
      <c r="F232" s="145" t="s">
        <v>343</v>
      </c>
      <c r="I232" s="146"/>
      <c r="L232" s="32"/>
      <c r="M232" s="147"/>
      <c r="T232" s="53"/>
      <c r="AT232" s="17" t="s">
        <v>131</v>
      </c>
      <c r="AU232" s="17" t="s">
        <v>81</v>
      </c>
    </row>
    <row r="233" spans="2:65" s="1" customFormat="1" ht="11.25">
      <c r="B233" s="32"/>
      <c r="D233" s="148" t="s">
        <v>133</v>
      </c>
      <c r="F233" s="149" t="s">
        <v>344</v>
      </c>
      <c r="I233" s="146"/>
      <c r="L233" s="32"/>
      <c r="M233" s="147"/>
      <c r="T233" s="53"/>
      <c r="AT233" s="17" t="s">
        <v>133</v>
      </c>
      <c r="AU233" s="17" t="s">
        <v>81</v>
      </c>
    </row>
    <row r="234" spans="2:65" s="12" customFormat="1" ht="11.25">
      <c r="B234" s="150"/>
      <c r="D234" s="144" t="s">
        <v>135</v>
      </c>
      <c r="E234" s="151" t="s">
        <v>19</v>
      </c>
      <c r="F234" s="152" t="s">
        <v>345</v>
      </c>
      <c r="H234" s="153">
        <v>398</v>
      </c>
      <c r="I234" s="154"/>
      <c r="L234" s="150"/>
      <c r="M234" s="155"/>
      <c r="T234" s="156"/>
      <c r="AT234" s="151" t="s">
        <v>135</v>
      </c>
      <c r="AU234" s="151" t="s">
        <v>81</v>
      </c>
      <c r="AV234" s="12" t="s">
        <v>81</v>
      </c>
      <c r="AW234" s="12" t="s">
        <v>33</v>
      </c>
      <c r="AX234" s="12" t="s">
        <v>79</v>
      </c>
      <c r="AY234" s="151" t="s">
        <v>122</v>
      </c>
    </row>
    <row r="235" spans="2:65" s="1" customFormat="1" ht="16.5" customHeight="1">
      <c r="B235" s="32"/>
      <c r="C235" s="131" t="s">
        <v>346</v>
      </c>
      <c r="D235" s="131" t="s">
        <v>124</v>
      </c>
      <c r="E235" s="132" t="s">
        <v>347</v>
      </c>
      <c r="F235" s="133" t="s">
        <v>348</v>
      </c>
      <c r="G235" s="134" t="s">
        <v>127</v>
      </c>
      <c r="H235" s="135">
        <v>98</v>
      </c>
      <c r="I235" s="136"/>
      <c r="J235" s="137">
        <f>ROUND(I235*H235,2)</f>
        <v>0</v>
      </c>
      <c r="K235" s="133" t="s">
        <v>128</v>
      </c>
      <c r="L235" s="32"/>
      <c r="M235" s="138" t="s">
        <v>19</v>
      </c>
      <c r="N235" s="139" t="s">
        <v>43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129</v>
      </c>
      <c r="AT235" s="142" t="s">
        <v>124</v>
      </c>
      <c r="AU235" s="142" t="s">
        <v>81</v>
      </c>
      <c r="AY235" s="17" t="s">
        <v>122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7" t="s">
        <v>79</v>
      </c>
      <c r="BK235" s="143">
        <f>ROUND(I235*H235,2)</f>
        <v>0</v>
      </c>
      <c r="BL235" s="17" t="s">
        <v>129</v>
      </c>
      <c r="BM235" s="142" t="s">
        <v>349</v>
      </c>
    </row>
    <row r="236" spans="2:65" s="1" customFormat="1" ht="11.25">
      <c r="B236" s="32"/>
      <c r="D236" s="144" t="s">
        <v>131</v>
      </c>
      <c r="F236" s="145" t="s">
        <v>350</v>
      </c>
      <c r="I236" s="146"/>
      <c r="L236" s="32"/>
      <c r="M236" s="147"/>
      <c r="T236" s="53"/>
      <c r="AT236" s="17" t="s">
        <v>131</v>
      </c>
      <c r="AU236" s="17" t="s">
        <v>81</v>
      </c>
    </row>
    <row r="237" spans="2:65" s="1" customFormat="1" ht="11.25">
      <c r="B237" s="32"/>
      <c r="D237" s="148" t="s">
        <v>133</v>
      </c>
      <c r="F237" s="149" t="s">
        <v>351</v>
      </c>
      <c r="I237" s="146"/>
      <c r="L237" s="32"/>
      <c r="M237" s="147"/>
      <c r="T237" s="53"/>
      <c r="AT237" s="17" t="s">
        <v>133</v>
      </c>
      <c r="AU237" s="17" t="s">
        <v>81</v>
      </c>
    </row>
    <row r="238" spans="2:65" s="12" customFormat="1" ht="11.25">
      <c r="B238" s="150"/>
      <c r="D238" s="144" t="s">
        <v>135</v>
      </c>
      <c r="E238" s="151" t="s">
        <v>19</v>
      </c>
      <c r="F238" s="152" t="s">
        <v>352</v>
      </c>
      <c r="H238" s="153">
        <v>98</v>
      </c>
      <c r="I238" s="154"/>
      <c r="L238" s="150"/>
      <c r="M238" s="155"/>
      <c r="T238" s="156"/>
      <c r="AT238" s="151" t="s">
        <v>135</v>
      </c>
      <c r="AU238" s="151" t="s">
        <v>81</v>
      </c>
      <c r="AV238" s="12" t="s">
        <v>81</v>
      </c>
      <c r="AW238" s="12" t="s">
        <v>33</v>
      </c>
      <c r="AX238" s="12" t="s">
        <v>79</v>
      </c>
      <c r="AY238" s="151" t="s">
        <v>122</v>
      </c>
    </row>
    <row r="239" spans="2:65" s="1" customFormat="1" ht="16.5" customHeight="1">
      <c r="B239" s="32"/>
      <c r="C239" s="131" t="s">
        <v>353</v>
      </c>
      <c r="D239" s="131" t="s">
        <v>124</v>
      </c>
      <c r="E239" s="132" t="s">
        <v>354</v>
      </c>
      <c r="F239" s="133" t="s">
        <v>355</v>
      </c>
      <c r="G239" s="134" t="s">
        <v>127</v>
      </c>
      <c r="H239" s="135">
        <v>796</v>
      </c>
      <c r="I239" s="136"/>
      <c r="J239" s="137">
        <f>ROUND(I239*H239,2)</f>
        <v>0</v>
      </c>
      <c r="K239" s="133" t="s">
        <v>128</v>
      </c>
      <c r="L239" s="32"/>
      <c r="M239" s="138" t="s">
        <v>19</v>
      </c>
      <c r="N239" s="139" t="s">
        <v>43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129</v>
      </c>
      <c r="AT239" s="142" t="s">
        <v>124</v>
      </c>
      <c r="AU239" s="142" t="s">
        <v>81</v>
      </c>
      <c r="AY239" s="17" t="s">
        <v>122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79</v>
      </c>
      <c r="BK239" s="143">
        <f>ROUND(I239*H239,2)</f>
        <v>0</v>
      </c>
      <c r="BL239" s="17" t="s">
        <v>129</v>
      </c>
      <c r="BM239" s="142" t="s">
        <v>356</v>
      </c>
    </row>
    <row r="240" spans="2:65" s="1" customFormat="1" ht="11.25">
      <c r="B240" s="32"/>
      <c r="D240" s="144" t="s">
        <v>131</v>
      </c>
      <c r="F240" s="145" t="s">
        <v>357</v>
      </c>
      <c r="I240" s="146"/>
      <c r="L240" s="32"/>
      <c r="M240" s="147"/>
      <c r="T240" s="53"/>
      <c r="AT240" s="17" t="s">
        <v>131</v>
      </c>
      <c r="AU240" s="17" t="s">
        <v>81</v>
      </c>
    </row>
    <row r="241" spans="2:65" s="1" customFormat="1" ht="11.25">
      <c r="B241" s="32"/>
      <c r="D241" s="148" t="s">
        <v>133</v>
      </c>
      <c r="F241" s="149" t="s">
        <v>358</v>
      </c>
      <c r="I241" s="146"/>
      <c r="L241" s="32"/>
      <c r="M241" s="147"/>
      <c r="T241" s="53"/>
      <c r="AT241" s="17" t="s">
        <v>133</v>
      </c>
      <c r="AU241" s="17" t="s">
        <v>81</v>
      </c>
    </row>
    <row r="242" spans="2:65" s="12" customFormat="1" ht="11.25">
      <c r="B242" s="150"/>
      <c r="D242" s="144" t="s">
        <v>135</v>
      </c>
      <c r="E242" s="151" t="s">
        <v>19</v>
      </c>
      <c r="F242" s="152" t="s">
        <v>359</v>
      </c>
      <c r="H242" s="153">
        <v>398</v>
      </c>
      <c r="I242" s="154"/>
      <c r="L242" s="150"/>
      <c r="M242" s="155"/>
      <c r="T242" s="156"/>
      <c r="AT242" s="151" t="s">
        <v>135</v>
      </c>
      <c r="AU242" s="151" t="s">
        <v>81</v>
      </c>
      <c r="AV242" s="12" t="s">
        <v>81</v>
      </c>
      <c r="AW242" s="12" t="s">
        <v>33</v>
      </c>
      <c r="AX242" s="12" t="s">
        <v>72</v>
      </c>
      <c r="AY242" s="151" t="s">
        <v>122</v>
      </c>
    </row>
    <row r="243" spans="2:65" s="12" customFormat="1" ht="11.25">
      <c r="B243" s="150"/>
      <c r="D243" s="144" t="s">
        <v>135</v>
      </c>
      <c r="E243" s="151" t="s">
        <v>19</v>
      </c>
      <c r="F243" s="152" t="s">
        <v>360</v>
      </c>
      <c r="H243" s="153">
        <v>398</v>
      </c>
      <c r="I243" s="154"/>
      <c r="L243" s="150"/>
      <c r="M243" s="155"/>
      <c r="T243" s="156"/>
      <c r="AT243" s="151" t="s">
        <v>135</v>
      </c>
      <c r="AU243" s="151" t="s">
        <v>81</v>
      </c>
      <c r="AV243" s="12" t="s">
        <v>81</v>
      </c>
      <c r="AW243" s="12" t="s">
        <v>33</v>
      </c>
      <c r="AX243" s="12" t="s">
        <v>72</v>
      </c>
      <c r="AY243" s="151" t="s">
        <v>122</v>
      </c>
    </row>
    <row r="244" spans="2:65" s="13" customFormat="1" ht="11.25">
      <c r="B244" s="157"/>
      <c r="D244" s="144" t="s">
        <v>135</v>
      </c>
      <c r="E244" s="158" t="s">
        <v>19</v>
      </c>
      <c r="F244" s="159" t="s">
        <v>138</v>
      </c>
      <c r="H244" s="160">
        <v>796</v>
      </c>
      <c r="I244" s="161"/>
      <c r="L244" s="157"/>
      <c r="M244" s="162"/>
      <c r="T244" s="163"/>
      <c r="AT244" s="158" t="s">
        <v>135</v>
      </c>
      <c r="AU244" s="158" t="s">
        <v>81</v>
      </c>
      <c r="AV244" s="13" t="s">
        <v>129</v>
      </c>
      <c r="AW244" s="13" t="s">
        <v>33</v>
      </c>
      <c r="AX244" s="13" t="s">
        <v>79</v>
      </c>
      <c r="AY244" s="158" t="s">
        <v>122</v>
      </c>
    </row>
    <row r="245" spans="2:65" s="1" customFormat="1" ht="16.5" customHeight="1">
      <c r="B245" s="32"/>
      <c r="C245" s="131" t="s">
        <v>361</v>
      </c>
      <c r="D245" s="131" t="s">
        <v>124</v>
      </c>
      <c r="E245" s="132" t="s">
        <v>362</v>
      </c>
      <c r="F245" s="133" t="s">
        <v>363</v>
      </c>
      <c r="G245" s="134" t="s">
        <v>127</v>
      </c>
      <c r="H245" s="135">
        <v>26</v>
      </c>
      <c r="I245" s="136"/>
      <c r="J245" s="137">
        <f>ROUND(I245*H245,2)</f>
        <v>0</v>
      </c>
      <c r="K245" s="133" t="s">
        <v>128</v>
      </c>
      <c r="L245" s="32"/>
      <c r="M245" s="138" t="s">
        <v>19</v>
      </c>
      <c r="N245" s="139" t="s">
        <v>43</v>
      </c>
      <c r="P245" s="140">
        <f>O245*H245</f>
        <v>0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129</v>
      </c>
      <c r="AT245" s="142" t="s">
        <v>124</v>
      </c>
      <c r="AU245" s="142" t="s">
        <v>81</v>
      </c>
      <c r="AY245" s="17" t="s">
        <v>122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79</v>
      </c>
      <c r="BK245" s="143">
        <f>ROUND(I245*H245,2)</f>
        <v>0</v>
      </c>
      <c r="BL245" s="17" t="s">
        <v>129</v>
      </c>
      <c r="BM245" s="142" t="s">
        <v>364</v>
      </c>
    </row>
    <row r="246" spans="2:65" s="1" customFormat="1" ht="11.25">
      <c r="B246" s="32"/>
      <c r="D246" s="144" t="s">
        <v>131</v>
      </c>
      <c r="F246" s="145" t="s">
        <v>365</v>
      </c>
      <c r="I246" s="146"/>
      <c r="L246" s="32"/>
      <c r="M246" s="147"/>
      <c r="T246" s="53"/>
      <c r="AT246" s="17" t="s">
        <v>131</v>
      </c>
      <c r="AU246" s="17" t="s">
        <v>81</v>
      </c>
    </row>
    <row r="247" spans="2:65" s="1" customFormat="1" ht="11.25">
      <c r="B247" s="32"/>
      <c r="D247" s="148" t="s">
        <v>133</v>
      </c>
      <c r="F247" s="149" t="s">
        <v>366</v>
      </c>
      <c r="I247" s="146"/>
      <c r="L247" s="32"/>
      <c r="M247" s="147"/>
      <c r="T247" s="53"/>
      <c r="AT247" s="17" t="s">
        <v>133</v>
      </c>
      <c r="AU247" s="17" t="s">
        <v>81</v>
      </c>
    </row>
    <row r="248" spans="2:65" s="1" customFormat="1" ht="16.5" customHeight="1">
      <c r="B248" s="32"/>
      <c r="C248" s="131" t="s">
        <v>367</v>
      </c>
      <c r="D248" s="131" t="s">
        <v>124</v>
      </c>
      <c r="E248" s="132" t="s">
        <v>368</v>
      </c>
      <c r="F248" s="133" t="s">
        <v>369</v>
      </c>
      <c r="G248" s="134" t="s">
        <v>127</v>
      </c>
      <c r="H248" s="135">
        <v>18</v>
      </c>
      <c r="I248" s="136"/>
      <c r="J248" s="137">
        <f>ROUND(I248*H248,2)</f>
        <v>0</v>
      </c>
      <c r="K248" s="133" t="s">
        <v>128</v>
      </c>
      <c r="L248" s="32"/>
      <c r="M248" s="138" t="s">
        <v>19</v>
      </c>
      <c r="N248" s="139" t="s">
        <v>43</v>
      </c>
      <c r="P248" s="140">
        <f>O248*H248</f>
        <v>0</v>
      </c>
      <c r="Q248" s="140">
        <v>3.4000000000000002E-4</v>
      </c>
      <c r="R248" s="140">
        <f>Q248*H248</f>
        <v>6.1200000000000004E-3</v>
      </c>
      <c r="S248" s="140">
        <v>0</v>
      </c>
      <c r="T248" s="141">
        <f>S248*H248</f>
        <v>0</v>
      </c>
      <c r="AR248" s="142" t="s">
        <v>129</v>
      </c>
      <c r="AT248" s="142" t="s">
        <v>124</v>
      </c>
      <c r="AU248" s="142" t="s">
        <v>81</v>
      </c>
      <c r="AY248" s="17" t="s">
        <v>122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79</v>
      </c>
      <c r="BK248" s="143">
        <f>ROUND(I248*H248,2)</f>
        <v>0</v>
      </c>
      <c r="BL248" s="17" t="s">
        <v>129</v>
      </c>
      <c r="BM248" s="142" t="s">
        <v>370</v>
      </c>
    </row>
    <row r="249" spans="2:65" s="1" customFormat="1" ht="11.25">
      <c r="B249" s="32"/>
      <c r="D249" s="144" t="s">
        <v>131</v>
      </c>
      <c r="F249" s="145" t="s">
        <v>371</v>
      </c>
      <c r="I249" s="146"/>
      <c r="L249" s="32"/>
      <c r="M249" s="147"/>
      <c r="T249" s="53"/>
      <c r="AT249" s="17" t="s">
        <v>131</v>
      </c>
      <c r="AU249" s="17" t="s">
        <v>81</v>
      </c>
    </row>
    <row r="250" spans="2:65" s="1" customFormat="1" ht="11.25">
      <c r="B250" s="32"/>
      <c r="D250" s="148" t="s">
        <v>133</v>
      </c>
      <c r="F250" s="149" t="s">
        <v>372</v>
      </c>
      <c r="I250" s="146"/>
      <c r="L250" s="32"/>
      <c r="M250" s="147"/>
      <c r="T250" s="53"/>
      <c r="AT250" s="17" t="s">
        <v>133</v>
      </c>
      <c r="AU250" s="17" t="s">
        <v>81</v>
      </c>
    </row>
    <row r="251" spans="2:65" s="12" customFormat="1" ht="11.25">
      <c r="B251" s="150"/>
      <c r="D251" s="144" t="s">
        <v>135</v>
      </c>
      <c r="E251" s="151" t="s">
        <v>19</v>
      </c>
      <c r="F251" s="152" t="s">
        <v>373</v>
      </c>
      <c r="H251" s="153">
        <v>18</v>
      </c>
      <c r="I251" s="154"/>
      <c r="L251" s="150"/>
      <c r="M251" s="155"/>
      <c r="T251" s="156"/>
      <c r="AT251" s="151" t="s">
        <v>135</v>
      </c>
      <c r="AU251" s="151" t="s">
        <v>81</v>
      </c>
      <c r="AV251" s="12" t="s">
        <v>81</v>
      </c>
      <c r="AW251" s="12" t="s">
        <v>33</v>
      </c>
      <c r="AX251" s="12" t="s">
        <v>79</v>
      </c>
      <c r="AY251" s="151" t="s">
        <v>122</v>
      </c>
    </row>
    <row r="252" spans="2:65" s="1" customFormat="1" ht="16.5" customHeight="1">
      <c r="B252" s="32"/>
      <c r="C252" s="131" t="s">
        <v>374</v>
      </c>
      <c r="D252" s="131" t="s">
        <v>124</v>
      </c>
      <c r="E252" s="132" t="s">
        <v>375</v>
      </c>
      <c r="F252" s="133" t="s">
        <v>376</v>
      </c>
      <c r="G252" s="134" t="s">
        <v>127</v>
      </c>
      <c r="H252" s="135">
        <v>18</v>
      </c>
      <c r="I252" s="136"/>
      <c r="J252" s="137">
        <f>ROUND(I252*H252,2)</f>
        <v>0</v>
      </c>
      <c r="K252" s="133" t="s">
        <v>128</v>
      </c>
      <c r="L252" s="32"/>
      <c r="M252" s="138" t="s">
        <v>19</v>
      </c>
      <c r="N252" s="139" t="s">
        <v>43</v>
      </c>
      <c r="P252" s="140">
        <f>O252*H252</f>
        <v>0</v>
      </c>
      <c r="Q252" s="140">
        <v>3.1E-4</v>
      </c>
      <c r="R252" s="140">
        <f>Q252*H252</f>
        <v>5.5799999999999999E-3</v>
      </c>
      <c r="S252" s="140">
        <v>0</v>
      </c>
      <c r="T252" s="141">
        <f>S252*H252</f>
        <v>0</v>
      </c>
      <c r="AR252" s="142" t="s">
        <v>129</v>
      </c>
      <c r="AT252" s="142" t="s">
        <v>124</v>
      </c>
      <c r="AU252" s="142" t="s">
        <v>81</v>
      </c>
      <c r="AY252" s="17" t="s">
        <v>122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129</v>
      </c>
      <c r="BM252" s="142" t="s">
        <v>377</v>
      </c>
    </row>
    <row r="253" spans="2:65" s="1" customFormat="1" ht="11.25">
      <c r="B253" s="32"/>
      <c r="D253" s="144" t="s">
        <v>131</v>
      </c>
      <c r="F253" s="145" t="s">
        <v>378</v>
      </c>
      <c r="I253" s="146"/>
      <c r="L253" s="32"/>
      <c r="M253" s="147"/>
      <c r="T253" s="53"/>
      <c r="AT253" s="17" t="s">
        <v>131</v>
      </c>
      <c r="AU253" s="17" t="s">
        <v>81</v>
      </c>
    </row>
    <row r="254" spans="2:65" s="1" customFormat="1" ht="11.25">
      <c r="B254" s="32"/>
      <c r="D254" s="148" t="s">
        <v>133</v>
      </c>
      <c r="F254" s="149" t="s">
        <v>379</v>
      </c>
      <c r="I254" s="146"/>
      <c r="L254" s="32"/>
      <c r="M254" s="147"/>
      <c r="T254" s="53"/>
      <c r="AT254" s="17" t="s">
        <v>133</v>
      </c>
      <c r="AU254" s="17" t="s">
        <v>81</v>
      </c>
    </row>
    <row r="255" spans="2:65" s="12" customFormat="1" ht="11.25">
      <c r="B255" s="150"/>
      <c r="D255" s="144" t="s">
        <v>135</v>
      </c>
      <c r="E255" s="151" t="s">
        <v>19</v>
      </c>
      <c r="F255" s="152" t="s">
        <v>380</v>
      </c>
      <c r="H255" s="153">
        <v>18</v>
      </c>
      <c r="I255" s="154"/>
      <c r="L255" s="150"/>
      <c r="M255" s="155"/>
      <c r="T255" s="156"/>
      <c r="AT255" s="151" t="s">
        <v>135</v>
      </c>
      <c r="AU255" s="151" t="s">
        <v>81</v>
      </c>
      <c r="AV255" s="12" t="s">
        <v>81</v>
      </c>
      <c r="AW255" s="12" t="s">
        <v>33</v>
      </c>
      <c r="AX255" s="12" t="s">
        <v>79</v>
      </c>
      <c r="AY255" s="151" t="s">
        <v>122</v>
      </c>
    </row>
    <row r="256" spans="2:65" s="1" customFormat="1" ht="24.2" customHeight="1">
      <c r="B256" s="32"/>
      <c r="C256" s="131" t="s">
        <v>381</v>
      </c>
      <c r="D256" s="131" t="s">
        <v>124</v>
      </c>
      <c r="E256" s="132" t="s">
        <v>382</v>
      </c>
      <c r="F256" s="133" t="s">
        <v>383</v>
      </c>
      <c r="G256" s="134" t="s">
        <v>127</v>
      </c>
      <c r="H256" s="135">
        <v>18</v>
      </c>
      <c r="I256" s="136"/>
      <c r="J256" s="137">
        <f>ROUND(I256*H256,2)</f>
        <v>0</v>
      </c>
      <c r="K256" s="133" t="s">
        <v>19</v>
      </c>
      <c r="L256" s="32"/>
      <c r="M256" s="138" t="s">
        <v>19</v>
      </c>
      <c r="N256" s="139" t="s">
        <v>43</v>
      </c>
      <c r="P256" s="140">
        <f>O256*H256</f>
        <v>0</v>
      </c>
      <c r="Q256" s="140">
        <v>0</v>
      </c>
      <c r="R256" s="140">
        <f>Q256*H256</f>
        <v>0</v>
      </c>
      <c r="S256" s="140">
        <v>0</v>
      </c>
      <c r="T256" s="141">
        <f>S256*H256</f>
        <v>0</v>
      </c>
      <c r="AR256" s="142" t="s">
        <v>129</v>
      </c>
      <c r="AT256" s="142" t="s">
        <v>124</v>
      </c>
      <c r="AU256" s="142" t="s">
        <v>81</v>
      </c>
      <c r="AY256" s="17" t="s">
        <v>122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7" t="s">
        <v>79</v>
      </c>
      <c r="BK256" s="143">
        <f>ROUND(I256*H256,2)</f>
        <v>0</v>
      </c>
      <c r="BL256" s="17" t="s">
        <v>129</v>
      </c>
      <c r="BM256" s="142" t="s">
        <v>384</v>
      </c>
    </row>
    <row r="257" spans="2:65" s="1" customFormat="1" ht="11.25">
      <c r="B257" s="32"/>
      <c r="D257" s="144" t="s">
        <v>131</v>
      </c>
      <c r="F257" s="145" t="s">
        <v>383</v>
      </c>
      <c r="I257" s="146"/>
      <c r="L257" s="32"/>
      <c r="M257" s="147"/>
      <c r="T257" s="53"/>
      <c r="AT257" s="17" t="s">
        <v>131</v>
      </c>
      <c r="AU257" s="17" t="s">
        <v>81</v>
      </c>
    </row>
    <row r="258" spans="2:65" s="1" customFormat="1" ht="29.25">
      <c r="B258" s="32"/>
      <c r="D258" s="144" t="s">
        <v>235</v>
      </c>
      <c r="F258" s="164" t="s">
        <v>385</v>
      </c>
      <c r="I258" s="146"/>
      <c r="L258" s="32"/>
      <c r="M258" s="147"/>
      <c r="T258" s="53"/>
      <c r="AT258" s="17" t="s">
        <v>235</v>
      </c>
      <c r="AU258" s="17" t="s">
        <v>81</v>
      </c>
    </row>
    <row r="259" spans="2:65" s="12" customFormat="1" ht="11.25">
      <c r="B259" s="150"/>
      <c r="D259" s="144" t="s">
        <v>135</v>
      </c>
      <c r="E259" s="151" t="s">
        <v>19</v>
      </c>
      <c r="F259" s="152" t="s">
        <v>380</v>
      </c>
      <c r="H259" s="153">
        <v>18</v>
      </c>
      <c r="I259" s="154"/>
      <c r="L259" s="150"/>
      <c r="M259" s="155"/>
      <c r="T259" s="156"/>
      <c r="AT259" s="151" t="s">
        <v>135</v>
      </c>
      <c r="AU259" s="151" t="s">
        <v>81</v>
      </c>
      <c r="AV259" s="12" t="s">
        <v>81</v>
      </c>
      <c r="AW259" s="12" t="s">
        <v>33</v>
      </c>
      <c r="AX259" s="12" t="s">
        <v>79</v>
      </c>
      <c r="AY259" s="151" t="s">
        <v>122</v>
      </c>
    </row>
    <row r="260" spans="2:65" s="1" customFormat="1" ht="24.2" customHeight="1">
      <c r="B260" s="32"/>
      <c r="C260" s="131" t="s">
        <v>386</v>
      </c>
      <c r="D260" s="131" t="s">
        <v>124</v>
      </c>
      <c r="E260" s="132" t="s">
        <v>387</v>
      </c>
      <c r="F260" s="133" t="s">
        <v>388</v>
      </c>
      <c r="G260" s="134" t="s">
        <v>127</v>
      </c>
      <c r="H260" s="135">
        <v>18</v>
      </c>
      <c r="I260" s="136"/>
      <c r="J260" s="137">
        <f>ROUND(I260*H260,2)</f>
        <v>0</v>
      </c>
      <c r="K260" s="133" t="s">
        <v>19</v>
      </c>
      <c r="L260" s="32"/>
      <c r="M260" s="138" t="s">
        <v>19</v>
      </c>
      <c r="N260" s="139" t="s">
        <v>43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129</v>
      </c>
      <c r="AT260" s="142" t="s">
        <v>124</v>
      </c>
      <c r="AU260" s="142" t="s">
        <v>81</v>
      </c>
      <c r="AY260" s="17" t="s">
        <v>122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7" t="s">
        <v>79</v>
      </c>
      <c r="BK260" s="143">
        <f>ROUND(I260*H260,2)</f>
        <v>0</v>
      </c>
      <c r="BL260" s="17" t="s">
        <v>129</v>
      </c>
      <c r="BM260" s="142" t="s">
        <v>389</v>
      </c>
    </row>
    <row r="261" spans="2:65" s="1" customFormat="1" ht="11.25">
      <c r="B261" s="32"/>
      <c r="D261" s="144" t="s">
        <v>131</v>
      </c>
      <c r="F261" s="145" t="s">
        <v>388</v>
      </c>
      <c r="I261" s="146"/>
      <c r="L261" s="32"/>
      <c r="M261" s="147"/>
      <c r="T261" s="53"/>
      <c r="AT261" s="17" t="s">
        <v>131</v>
      </c>
      <c r="AU261" s="17" t="s">
        <v>81</v>
      </c>
    </row>
    <row r="262" spans="2:65" s="1" customFormat="1" ht="29.25">
      <c r="B262" s="32"/>
      <c r="D262" s="144" t="s">
        <v>235</v>
      </c>
      <c r="F262" s="164" t="s">
        <v>390</v>
      </c>
      <c r="I262" s="146"/>
      <c r="L262" s="32"/>
      <c r="M262" s="147"/>
      <c r="T262" s="53"/>
      <c r="AT262" s="17" t="s">
        <v>235</v>
      </c>
      <c r="AU262" s="17" t="s">
        <v>81</v>
      </c>
    </row>
    <row r="263" spans="2:65" s="12" customFormat="1" ht="11.25">
      <c r="B263" s="150"/>
      <c r="D263" s="144" t="s">
        <v>135</v>
      </c>
      <c r="E263" s="151" t="s">
        <v>19</v>
      </c>
      <c r="F263" s="152" t="s">
        <v>380</v>
      </c>
      <c r="H263" s="153">
        <v>18</v>
      </c>
      <c r="I263" s="154"/>
      <c r="L263" s="150"/>
      <c r="M263" s="155"/>
      <c r="T263" s="156"/>
      <c r="AT263" s="151" t="s">
        <v>135</v>
      </c>
      <c r="AU263" s="151" t="s">
        <v>81</v>
      </c>
      <c r="AV263" s="12" t="s">
        <v>81</v>
      </c>
      <c r="AW263" s="12" t="s">
        <v>33</v>
      </c>
      <c r="AX263" s="12" t="s">
        <v>79</v>
      </c>
      <c r="AY263" s="151" t="s">
        <v>122</v>
      </c>
    </row>
    <row r="264" spans="2:65" s="1" customFormat="1" ht="16.5" customHeight="1">
      <c r="B264" s="32"/>
      <c r="C264" s="131" t="s">
        <v>391</v>
      </c>
      <c r="D264" s="131" t="s">
        <v>124</v>
      </c>
      <c r="E264" s="132" t="s">
        <v>392</v>
      </c>
      <c r="F264" s="133" t="s">
        <v>393</v>
      </c>
      <c r="G264" s="134" t="s">
        <v>127</v>
      </c>
      <c r="H264" s="135">
        <v>26</v>
      </c>
      <c r="I264" s="136"/>
      <c r="J264" s="137">
        <f>ROUND(I264*H264,2)</f>
        <v>0</v>
      </c>
      <c r="K264" s="133" t="s">
        <v>128</v>
      </c>
      <c r="L264" s="32"/>
      <c r="M264" s="138" t="s">
        <v>19</v>
      </c>
      <c r="N264" s="139" t="s">
        <v>43</v>
      </c>
      <c r="P264" s="140">
        <f>O264*H264</f>
        <v>0</v>
      </c>
      <c r="Q264" s="140">
        <v>0.19536000000000001</v>
      </c>
      <c r="R264" s="140">
        <f>Q264*H264</f>
        <v>5.0793600000000003</v>
      </c>
      <c r="S264" s="140">
        <v>0</v>
      </c>
      <c r="T264" s="141">
        <f>S264*H264</f>
        <v>0</v>
      </c>
      <c r="AR264" s="142" t="s">
        <v>129</v>
      </c>
      <c r="AT264" s="142" t="s">
        <v>124</v>
      </c>
      <c r="AU264" s="142" t="s">
        <v>81</v>
      </c>
      <c r="AY264" s="17" t="s">
        <v>122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7" t="s">
        <v>79</v>
      </c>
      <c r="BK264" s="143">
        <f>ROUND(I264*H264,2)</f>
        <v>0</v>
      </c>
      <c r="BL264" s="17" t="s">
        <v>129</v>
      </c>
      <c r="BM264" s="142" t="s">
        <v>394</v>
      </c>
    </row>
    <row r="265" spans="2:65" s="1" customFormat="1" ht="19.5">
      <c r="B265" s="32"/>
      <c r="D265" s="144" t="s">
        <v>131</v>
      </c>
      <c r="F265" s="145" t="s">
        <v>395</v>
      </c>
      <c r="I265" s="146"/>
      <c r="L265" s="32"/>
      <c r="M265" s="147"/>
      <c r="T265" s="53"/>
      <c r="AT265" s="17" t="s">
        <v>131</v>
      </c>
      <c r="AU265" s="17" t="s">
        <v>81</v>
      </c>
    </row>
    <row r="266" spans="2:65" s="1" customFormat="1" ht="11.25">
      <c r="B266" s="32"/>
      <c r="D266" s="148" t="s">
        <v>133</v>
      </c>
      <c r="F266" s="149" t="s">
        <v>396</v>
      </c>
      <c r="I266" s="146"/>
      <c r="L266" s="32"/>
      <c r="M266" s="147"/>
      <c r="T266" s="53"/>
      <c r="AT266" s="17" t="s">
        <v>133</v>
      </c>
      <c r="AU266" s="17" t="s">
        <v>81</v>
      </c>
    </row>
    <row r="267" spans="2:65" s="1" customFormat="1" ht="16.5" customHeight="1">
      <c r="B267" s="32"/>
      <c r="C267" s="165" t="s">
        <v>397</v>
      </c>
      <c r="D267" s="165" t="s">
        <v>262</v>
      </c>
      <c r="E267" s="166" t="s">
        <v>398</v>
      </c>
      <c r="F267" s="167" t="s">
        <v>399</v>
      </c>
      <c r="G267" s="168" t="s">
        <v>127</v>
      </c>
      <c r="H267" s="169">
        <v>26.52</v>
      </c>
      <c r="I267" s="170"/>
      <c r="J267" s="171">
        <f>ROUND(I267*H267,2)</f>
        <v>0</v>
      </c>
      <c r="K267" s="167" t="s">
        <v>128</v>
      </c>
      <c r="L267" s="172"/>
      <c r="M267" s="173" t="s">
        <v>19</v>
      </c>
      <c r="N267" s="174" t="s">
        <v>43</v>
      </c>
      <c r="P267" s="140">
        <f>O267*H267</f>
        <v>0</v>
      </c>
      <c r="Q267" s="140">
        <v>0.22800000000000001</v>
      </c>
      <c r="R267" s="140">
        <f>Q267*H267</f>
        <v>6.0465600000000004</v>
      </c>
      <c r="S267" s="140">
        <v>0</v>
      </c>
      <c r="T267" s="141">
        <f>S267*H267</f>
        <v>0</v>
      </c>
      <c r="AR267" s="142" t="s">
        <v>182</v>
      </c>
      <c r="AT267" s="142" t="s">
        <v>262</v>
      </c>
      <c r="AU267" s="142" t="s">
        <v>81</v>
      </c>
      <c r="AY267" s="17" t="s">
        <v>122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7" t="s">
        <v>79</v>
      </c>
      <c r="BK267" s="143">
        <f>ROUND(I267*H267,2)</f>
        <v>0</v>
      </c>
      <c r="BL267" s="17" t="s">
        <v>129</v>
      </c>
      <c r="BM267" s="142" t="s">
        <v>400</v>
      </c>
    </row>
    <row r="268" spans="2:65" s="1" customFormat="1" ht="11.25">
      <c r="B268" s="32"/>
      <c r="D268" s="144" t="s">
        <v>131</v>
      </c>
      <c r="F268" s="145" t="s">
        <v>399</v>
      </c>
      <c r="I268" s="146"/>
      <c r="L268" s="32"/>
      <c r="M268" s="147"/>
      <c r="T268" s="53"/>
      <c r="AT268" s="17" t="s">
        <v>131</v>
      </c>
      <c r="AU268" s="17" t="s">
        <v>81</v>
      </c>
    </row>
    <row r="269" spans="2:65" s="12" customFormat="1" ht="11.25">
      <c r="B269" s="150"/>
      <c r="D269" s="144" t="s">
        <v>135</v>
      </c>
      <c r="F269" s="152" t="s">
        <v>401</v>
      </c>
      <c r="H269" s="153">
        <v>26.52</v>
      </c>
      <c r="I269" s="154"/>
      <c r="L269" s="150"/>
      <c r="M269" s="155"/>
      <c r="T269" s="156"/>
      <c r="AT269" s="151" t="s">
        <v>135</v>
      </c>
      <c r="AU269" s="151" t="s">
        <v>81</v>
      </c>
      <c r="AV269" s="12" t="s">
        <v>81</v>
      </c>
      <c r="AW269" s="12" t="s">
        <v>4</v>
      </c>
      <c r="AX269" s="12" t="s">
        <v>79</v>
      </c>
      <c r="AY269" s="151" t="s">
        <v>122</v>
      </c>
    </row>
    <row r="270" spans="2:65" s="1" customFormat="1" ht="21.75" customHeight="1">
      <c r="B270" s="32"/>
      <c r="C270" s="131" t="s">
        <v>402</v>
      </c>
      <c r="D270" s="131" t="s">
        <v>124</v>
      </c>
      <c r="E270" s="132" t="s">
        <v>403</v>
      </c>
      <c r="F270" s="133" t="s">
        <v>404</v>
      </c>
      <c r="G270" s="134" t="s">
        <v>127</v>
      </c>
      <c r="H270" s="135">
        <v>272</v>
      </c>
      <c r="I270" s="136"/>
      <c r="J270" s="137">
        <f>ROUND(I270*H270,2)</f>
        <v>0</v>
      </c>
      <c r="K270" s="133" t="s">
        <v>128</v>
      </c>
      <c r="L270" s="32"/>
      <c r="M270" s="138" t="s">
        <v>19</v>
      </c>
      <c r="N270" s="139" t="s">
        <v>43</v>
      </c>
      <c r="P270" s="140">
        <f>O270*H270</f>
        <v>0</v>
      </c>
      <c r="Q270" s="140">
        <v>9.0620000000000006E-2</v>
      </c>
      <c r="R270" s="140">
        <f>Q270*H270</f>
        <v>24.64864</v>
      </c>
      <c r="S270" s="140">
        <v>0</v>
      </c>
      <c r="T270" s="141">
        <f>S270*H270</f>
        <v>0</v>
      </c>
      <c r="AR270" s="142" t="s">
        <v>129</v>
      </c>
      <c r="AT270" s="142" t="s">
        <v>124</v>
      </c>
      <c r="AU270" s="142" t="s">
        <v>81</v>
      </c>
      <c r="AY270" s="17" t="s">
        <v>122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7" t="s">
        <v>79</v>
      </c>
      <c r="BK270" s="143">
        <f>ROUND(I270*H270,2)</f>
        <v>0</v>
      </c>
      <c r="BL270" s="17" t="s">
        <v>129</v>
      </c>
      <c r="BM270" s="142" t="s">
        <v>405</v>
      </c>
    </row>
    <row r="271" spans="2:65" s="1" customFormat="1" ht="29.25">
      <c r="B271" s="32"/>
      <c r="D271" s="144" t="s">
        <v>131</v>
      </c>
      <c r="F271" s="145" t="s">
        <v>406</v>
      </c>
      <c r="I271" s="146"/>
      <c r="L271" s="32"/>
      <c r="M271" s="147"/>
      <c r="T271" s="53"/>
      <c r="AT271" s="17" t="s">
        <v>131</v>
      </c>
      <c r="AU271" s="17" t="s">
        <v>81</v>
      </c>
    </row>
    <row r="272" spans="2:65" s="1" customFormat="1" ht="11.25">
      <c r="B272" s="32"/>
      <c r="D272" s="148" t="s">
        <v>133</v>
      </c>
      <c r="F272" s="149" t="s">
        <v>407</v>
      </c>
      <c r="I272" s="146"/>
      <c r="L272" s="32"/>
      <c r="M272" s="147"/>
      <c r="T272" s="53"/>
      <c r="AT272" s="17" t="s">
        <v>133</v>
      </c>
      <c r="AU272" s="17" t="s">
        <v>81</v>
      </c>
    </row>
    <row r="273" spans="2:65" s="12" customFormat="1" ht="11.25">
      <c r="B273" s="150"/>
      <c r="D273" s="144" t="s">
        <v>135</v>
      </c>
      <c r="E273" s="151" t="s">
        <v>19</v>
      </c>
      <c r="F273" s="152" t="s">
        <v>408</v>
      </c>
      <c r="H273" s="153">
        <v>98</v>
      </c>
      <c r="I273" s="154"/>
      <c r="L273" s="150"/>
      <c r="M273" s="155"/>
      <c r="T273" s="156"/>
      <c r="AT273" s="151" t="s">
        <v>135</v>
      </c>
      <c r="AU273" s="151" t="s">
        <v>81</v>
      </c>
      <c r="AV273" s="12" t="s">
        <v>81</v>
      </c>
      <c r="AW273" s="12" t="s">
        <v>33</v>
      </c>
      <c r="AX273" s="12" t="s">
        <v>72</v>
      </c>
      <c r="AY273" s="151" t="s">
        <v>122</v>
      </c>
    </row>
    <row r="274" spans="2:65" s="12" customFormat="1" ht="11.25">
      <c r="B274" s="150"/>
      <c r="D274" s="144" t="s">
        <v>135</v>
      </c>
      <c r="E274" s="151" t="s">
        <v>19</v>
      </c>
      <c r="F274" s="152" t="s">
        <v>409</v>
      </c>
      <c r="H274" s="153">
        <v>174</v>
      </c>
      <c r="I274" s="154"/>
      <c r="L274" s="150"/>
      <c r="M274" s="155"/>
      <c r="T274" s="156"/>
      <c r="AT274" s="151" t="s">
        <v>135</v>
      </c>
      <c r="AU274" s="151" t="s">
        <v>81</v>
      </c>
      <c r="AV274" s="12" t="s">
        <v>81</v>
      </c>
      <c r="AW274" s="12" t="s">
        <v>33</v>
      </c>
      <c r="AX274" s="12" t="s">
        <v>72</v>
      </c>
      <c r="AY274" s="151" t="s">
        <v>122</v>
      </c>
    </row>
    <row r="275" spans="2:65" s="13" customFormat="1" ht="11.25">
      <c r="B275" s="157"/>
      <c r="D275" s="144" t="s">
        <v>135</v>
      </c>
      <c r="E275" s="158" t="s">
        <v>19</v>
      </c>
      <c r="F275" s="159" t="s">
        <v>138</v>
      </c>
      <c r="H275" s="160">
        <v>272</v>
      </c>
      <c r="I275" s="161"/>
      <c r="L275" s="157"/>
      <c r="M275" s="162"/>
      <c r="T275" s="163"/>
      <c r="AT275" s="158" t="s">
        <v>135</v>
      </c>
      <c r="AU275" s="158" t="s">
        <v>81</v>
      </c>
      <c r="AV275" s="13" t="s">
        <v>129</v>
      </c>
      <c r="AW275" s="13" t="s">
        <v>33</v>
      </c>
      <c r="AX275" s="13" t="s">
        <v>79</v>
      </c>
      <c r="AY275" s="158" t="s">
        <v>122</v>
      </c>
    </row>
    <row r="276" spans="2:65" s="1" customFormat="1" ht="16.5" customHeight="1">
      <c r="B276" s="32"/>
      <c r="C276" s="165" t="s">
        <v>410</v>
      </c>
      <c r="D276" s="165" t="s">
        <v>262</v>
      </c>
      <c r="E276" s="166" t="s">
        <v>411</v>
      </c>
      <c r="F276" s="167" t="s">
        <v>412</v>
      </c>
      <c r="G276" s="168" t="s">
        <v>127</v>
      </c>
      <c r="H276" s="169">
        <v>275.01</v>
      </c>
      <c r="I276" s="170"/>
      <c r="J276" s="171">
        <f>ROUND(I276*H276,2)</f>
        <v>0</v>
      </c>
      <c r="K276" s="167" t="s">
        <v>128</v>
      </c>
      <c r="L276" s="172"/>
      <c r="M276" s="173" t="s">
        <v>19</v>
      </c>
      <c r="N276" s="174" t="s">
        <v>43</v>
      </c>
      <c r="P276" s="140">
        <f>O276*H276</f>
        <v>0</v>
      </c>
      <c r="Q276" s="140">
        <v>0.17599999999999999</v>
      </c>
      <c r="R276" s="140">
        <f>Q276*H276</f>
        <v>48.401759999999996</v>
      </c>
      <c r="S276" s="140">
        <v>0</v>
      </c>
      <c r="T276" s="141">
        <f>S276*H276</f>
        <v>0</v>
      </c>
      <c r="AR276" s="142" t="s">
        <v>182</v>
      </c>
      <c r="AT276" s="142" t="s">
        <v>262</v>
      </c>
      <c r="AU276" s="142" t="s">
        <v>81</v>
      </c>
      <c r="AY276" s="17" t="s">
        <v>122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7" t="s">
        <v>79</v>
      </c>
      <c r="BK276" s="143">
        <f>ROUND(I276*H276,2)</f>
        <v>0</v>
      </c>
      <c r="BL276" s="17" t="s">
        <v>129</v>
      </c>
      <c r="BM276" s="142" t="s">
        <v>413</v>
      </c>
    </row>
    <row r="277" spans="2:65" s="1" customFormat="1" ht="11.25">
      <c r="B277" s="32"/>
      <c r="D277" s="144" t="s">
        <v>131</v>
      </c>
      <c r="F277" s="145" t="s">
        <v>412</v>
      </c>
      <c r="I277" s="146"/>
      <c r="L277" s="32"/>
      <c r="M277" s="147"/>
      <c r="T277" s="53"/>
      <c r="AT277" s="17" t="s">
        <v>131</v>
      </c>
      <c r="AU277" s="17" t="s">
        <v>81</v>
      </c>
    </row>
    <row r="278" spans="2:65" s="12" customFormat="1" ht="11.25">
      <c r="B278" s="150"/>
      <c r="D278" s="144" t="s">
        <v>135</v>
      </c>
      <c r="E278" s="151" t="s">
        <v>19</v>
      </c>
      <c r="F278" s="152" t="s">
        <v>414</v>
      </c>
      <c r="H278" s="153">
        <v>97</v>
      </c>
      <c r="I278" s="154"/>
      <c r="L278" s="150"/>
      <c r="M278" s="155"/>
      <c r="T278" s="156"/>
      <c r="AT278" s="151" t="s">
        <v>135</v>
      </c>
      <c r="AU278" s="151" t="s">
        <v>81</v>
      </c>
      <c r="AV278" s="12" t="s">
        <v>81</v>
      </c>
      <c r="AW278" s="12" t="s">
        <v>33</v>
      </c>
      <c r="AX278" s="12" t="s">
        <v>72</v>
      </c>
      <c r="AY278" s="151" t="s">
        <v>122</v>
      </c>
    </row>
    <row r="279" spans="2:65" s="12" customFormat="1" ht="11.25">
      <c r="B279" s="150"/>
      <c r="D279" s="144" t="s">
        <v>135</v>
      </c>
      <c r="E279" s="151" t="s">
        <v>19</v>
      </c>
      <c r="F279" s="152" t="s">
        <v>415</v>
      </c>
      <c r="H279" s="153">
        <v>170</v>
      </c>
      <c r="I279" s="154"/>
      <c r="L279" s="150"/>
      <c r="M279" s="155"/>
      <c r="T279" s="156"/>
      <c r="AT279" s="151" t="s">
        <v>135</v>
      </c>
      <c r="AU279" s="151" t="s">
        <v>81</v>
      </c>
      <c r="AV279" s="12" t="s">
        <v>81</v>
      </c>
      <c r="AW279" s="12" t="s">
        <v>33</v>
      </c>
      <c r="AX279" s="12" t="s">
        <v>72</v>
      </c>
      <c r="AY279" s="151" t="s">
        <v>122</v>
      </c>
    </row>
    <row r="280" spans="2:65" s="13" customFormat="1" ht="11.25">
      <c r="B280" s="157"/>
      <c r="D280" s="144" t="s">
        <v>135</v>
      </c>
      <c r="E280" s="158" t="s">
        <v>19</v>
      </c>
      <c r="F280" s="159" t="s">
        <v>138</v>
      </c>
      <c r="H280" s="160">
        <v>267</v>
      </c>
      <c r="I280" s="161"/>
      <c r="L280" s="157"/>
      <c r="M280" s="162"/>
      <c r="T280" s="163"/>
      <c r="AT280" s="158" t="s">
        <v>135</v>
      </c>
      <c r="AU280" s="158" t="s">
        <v>81</v>
      </c>
      <c r="AV280" s="13" t="s">
        <v>129</v>
      </c>
      <c r="AW280" s="13" t="s">
        <v>33</v>
      </c>
      <c r="AX280" s="13" t="s">
        <v>79</v>
      </c>
      <c r="AY280" s="158" t="s">
        <v>122</v>
      </c>
    </row>
    <row r="281" spans="2:65" s="12" customFormat="1" ht="11.25">
      <c r="B281" s="150"/>
      <c r="D281" s="144" t="s">
        <v>135</v>
      </c>
      <c r="F281" s="152" t="s">
        <v>416</v>
      </c>
      <c r="H281" s="153">
        <v>275.01</v>
      </c>
      <c r="I281" s="154"/>
      <c r="L281" s="150"/>
      <c r="M281" s="155"/>
      <c r="T281" s="156"/>
      <c r="AT281" s="151" t="s">
        <v>135</v>
      </c>
      <c r="AU281" s="151" t="s">
        <v>81</v>
      </c>
      <c r="AV281" s="12" t="s">
        <v>81</v>
      </c>
      <c r="AW281" s="12" t="s">
        <v>4</v>
      </c>
      <c r="AX281" s="12" t="s">
        <v>79</v>
      </c>
      <c r="AY281" s="151" t="s">
        <v>122</v>
      </c>
    </row>
    <row r="282" spans="2:65" s="1" customFormat="1" ht="16.5" customHeight="1">
      <c r="B282" s="32"/>
      <c r="C282" s="165" t="s">
        <v>417</v>
      </c>
      <c r="D282" s="165" t="s">
        <v>262</v>
      </c>
      <c r="E282" s="166" t="s">
        <v>418</v>
      </c>
      <c r="F282" s="167" t="s">
        <v>419</v>
      </c>
      <c r="G282" s="168" t="s">
        <v>127</v>
      </c>
      <c r="H282" s="169">
        <v>1.03</v>
      </c>
      <c r="I282" s="170"/>
      <c r="J282" s="171">
        <f>ROUND(I282*H282,2)</f>
        <v>0</v>
      </c>
      <c r="K282" s="167" t="s">
        <v>128</v>
      </c>
      <c r="L282" s="172"/>
      <c r="M282" s="173" t="s">
        <v>19</v>
      </c>
      <c r="N282" s="174" t="s">
        <v>43</v>
      </c>
      <c r="P282" s="140">
        <f>O282*H282</f>
        <v>0</v>
      </c>
      <c r="Q282" s="140">
        <v>0.17499999999999999</v>
      </c>
      <c r="R282" s="140">
        <f>Q282*H282</f>
        <v>0.18024999999999999</v>
      </c>
      <c r="S282" s="140">
        <v>0</v>
      </c>
      <c r="T282" s="141">
        <f>S282*H282</f>
        <v>0</v>
      </c>
      <c r="AR282" s="142" t="s">
        <v>182</v>
      </c>
      <c r="AT282" s="142" t="s">
        <v>262</v>
      </c>
      <c r="AU282" s="142" t="s">
        <v>81</v>
      </c>
      <c r="AY282" s="17" t="s">
        <v>122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7" t="s">
        <v>79</v>
      </c>
      <c r="BK282" s="143">
        <f>ROUND(I282*H282,2)</f>
        <v>0</v>
      </c>
      <c r="BL282" s="17" t="s">
        <v>129</v>
      </c>
      <c r="BM282" s="142" t="s">
        <v>420</v>
      </c>
    </row>
    <row r="283" spans="2:65" s="1" customFormat="1" ht="11.25">
      <c r="B283" s="32"/>
      <c r="D283" s="144" t="s">
        <v>131</v>
      </c>
      <c r="F283" s="145" t="s">
        <v>419</v>
      </c>
      <c r="I283" s="146"/>
      <c r="L283" s="32"/>
      <c r="M283" s="147"/>
      <c r="T283" s="53"/>
      <c r="AT283" s="17" t="s">
        <v>131</v>
      </c>
      <c r="AU283" s="17" t="s">
        <v>81</v>
      </c>
    </row>
    <row r="284" spans="2:65" s="12" customFormat="1" ht="11.25">
      <c r="B284" s="150"/>
      <c r="D284" s="144" t="s">
        <v>135</v>
      </c>
      <c r="E284" s="151" t="s">
        <v>19</v>
      </c>
      <c r="F284" s="152" t="s">
        <v>79</v>
      </c>
      <c r="H284" s="153">
        <v>1</v>
      </c>
      <c r="I284" s="154"/>
      <c r="L284" s="150"/>
      <c r="M284" s="155"/>
      <c r="T284" s="156"/>
      <c r="AT284" s="151" t="s">
        <v>135</v>
      </c>
      <c r="AU284" s="151" t="s">
        <v>81</v>
      </c>
      <c r="AV284" s="12" t="s">
        <v>81</v>
      </c>
      <c r="AW284" s="12" t="s">
        <v>33</v>
      </c>
      <c r="AX284" s="12" t="s">
        <v>79</v>
      </c>
      <c r="AY284" s="151" t="s">
        <v>122</v>
      </c>
    </row>
    <row r="285" spans="2:65" s="12" customFormat="1" ht="11.25">
      <c r="B285" s="150"/>
      <c r="D285" s="144" t="s">
        <v>135</v>
      </c>
      <c r="F285" s="152" t="s">
        <v>421</v>
      </c>
      <c r="H285" s="153">
        <v>1.03</v>
      </c>
      <c r="I285" s="154"/>
      <c r="L285" s="150"/>
      <c r="M285" s="155"/>
      <c r="T285" s="156"/>
      <c r="AT285" s="151" t="s">
        <v>135</v>
      </c>
      <c r="AU285" s="151" t="s">
        <v>81</v>
      </c>
      <c r="AV285" s="12" t="s">
        <v>81</v>
      </c>
      <c r="AW285" s="12" t="s">
        <v>4</v>
      </c>
      <c r="AX285" s="12" t="s">
        <v>79</v>
      </c>
      <c r="AY285" s="151" t="s">
        <v>122</v>
      </c>
    </row>
    <row r="286" spans="2:65" s="1" customFormat="1" ht="21.75" customHeight="1">
      <c r="B286" s="32"/>
      <c r="C286" s="131" t="s">
        <v>422</v>
      </c>
      <c r="D286" s="131" t="s">
        <v>124</v>
      </c>
      <c r="E286" s="132" t="s">
        <v>423</v>
      </c>
      <c r="F286" s="133" t="s">
        <v>424</v>
      </c>
      <c r="G286" s="134" t="s">
        <v>127</v>
      </c>
      <c r="H286" s="135">
        <v>95</v>
      </c>
      <c r="I286" s="136"/>
      <c r="J286" s="137">
        <f>ROUND(I286*H286,2)</f>
        <v>0</v>
      </c>
      <c r="K286" s="133" t="s">
        <v>19</v>
      </c>
      <c r="L286" s="32"/>
      <c r="M286" s="138" t="s">
        <v>19</v>
      </c>
      <c r="N286" s="139" t="s">
        <v>43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129</v>
      </c>
      <c r="AT286" s="142" t="s">
        <v>124</v>
      </c>
      <c r="AU286" s="142" t="s">
        <v>81</v>
      </c>
      <c r="AY286" s="17" t="s">
        <v>122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7" t="s">
        <v>79</v>
      </c>
      <c r="BK286" s="143">
        <f>ROUND(I286*H286,2)</f>
        <v>0</v>
      </c>
      <c r="BL286" s="17" t="s">
        <v>129</v>
      </c>
      <c r="BM286" s="142" t="s">
        <v>425</v>
      </c>
    </row>
    <row r="287" spans="2:65" s="1" customFormat="1" ht="29.25">
      <c r="B287" s="32"/>
      <c r="D287" s="144" t="s">
        <v>131</v>
      </c>
      <c r="F287" s="145" t="s">
        <v>426</v>
      </c>
      <c r="I287" s="146"/>
      <c r="L287" s="32"/>
      <c r="M287" s="147"/>
      <c r="T287" s="53"/>
      <c r="AT287" s="17" t="s">
        <v>131</v>
      </c>
      <c r="AU287" s="17" t="s">
        <v>81</v>
      </c>
    </row>
    <row r="288" spans="2:65" s="12" customFormat="1" ht="11.25">
      <c r="B288" s="150"/>
      <c r="D288" s="144" t="s">
        <v>135</v>
      </c>
      <c r="E288" s="151" t="s">
        <v>19</v>
      </c>
      <c r="F288" s="152" t="s">
        <v>427</v>
      </c>
      <c r="H288" s="153">
        <v>95</v>
      </c>
      <c r="I288" s="154"/>
      <c r="L288" s="150"/>
      <c r="M288" s="155"/>
      <c r="T288" s="156"/>
      <c r="AT288" s="151" t="s">
        <v>135</v>
      </c>
      <c r="AU288" s="151" t="s">
        <v>81</v>
      </c>
      <c r="AV288" s="12" t="s">
        <v>81</v>
      </c>
      <c r="AW288" s="12" t="s">
        <v>33</v>
      </c>
      <c r="AX288" s="12" t="s">
        <v>79</v>
      </c>
      <c r="AY288" s="151" t="s">
        <v>122</v>
      </c>
    </row>
    <row r="289" spans="2:65" s="1" customFormat="1" ht="24.2" customHeight="1">
      <c r="B289" s="32"/>
      <c r="C289" s="131" t="s">
        <v>428</v>
      </c>
      <c r="D289" s="131" t="s">
        <v>124</v>
      </c>
      <c r="E289" s="132" t="s">
        <v>429</v>
      </c>
      <c r="F289" s="133" t="s">
        <v>430</v>
      </c>
      <c r="G289" s="134" t="s">
        <v>127</v>
      </c>
      <c r="H289" s="135">
        <v>224</v>
      </c>
      <c r="I289" s="136"/>
      <c r="J289" s="137">
        <f>ROUND(I289*H289,2)</f>
        <v>0</v>
      </c>
      <c r="K289" s="133" t="s">
        <v>128</v>
      </c>
      <c r="L289" s="32"/>
      <c r="M289" s="138" t="s">
        <v>19</v>
      </c>
      <c r="N289" s="139" t="s">
        <v>43</v>
      </c>
      <c r="P289" s="140">
        <f>O289*H289</f>
        <v>0</v>
      </c>
      <c r="Q289" s="140">
        <v>9.8000000000000004E-2</v>
      </c>
      <c r="R289" s="140">
        <f>Q289*H289</f>
        <v>21.952000000000002</v>
      </c>
      <c r="S289" s="140">
        <v>0</v>
      </c>
      <c r="T289" s="141">
        <f>S289*H289</f>
        <v>0</v>
      </c>
      <c r="AR289" s="142" t="s">
        <v>129</v>
      </c>
      <c r="AT289" s="142" t="s">
        <v>124</v>
      </c>
      <c r="AU289" s="142" t="s">
        <v>81</v>
      </c>
      <c r="AY289" s="17" t="s">
        <v>122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7" t="s">
        <v>79</v>
      </c>
      <c r="BK289" s="143">
        <f>ROUND(I289*H289,2)</f>
        <v>0</v>
      </c>
      <c r="BL289" s="17" t="s">
        <v>129</v>
      </c>
      <c r="BM289" s="142" t="s">
        <v>431</v>
      </c>
    </row>
    <row r="290" spans="2:65" s="1" customFormat="1" ht="29.25">
      <c r="B290" s="32"/>
      <c r="D290" s="144" t="s">
        <v>131</v>
      </c>
      <c r="F290" s="145" t="s">
        <v>432</v>
      </c>
      <c r="I290" s="146"/>
      <c r="L290" s="32"/>
      <c r="M290" s="147"/>
      <c r="T290" s="53"/>
      <c r="AT290" s="17" t="s">
        <v>131</v>
      </c>
      <c r="AU290" s="17" t="s">
        <v>81</v>
      </c>
    </row>
    <row r="291" spans="2:65" s="1" customFormat="1" ht="11.25">
      <c r="B291" s="32"/>
      <c r="D291" s="148" t="s">
        <v>133</v>
      </c>
      <c r="F291" s="149" t="s">
        <v>433</v>
      </c>
      <c r="I291" s="146"/>
      <c r="L291" s="32"/>
      <c r="M291" s="147"/>
      <c r="T291" s="53"/>
      <c r="AT291" s="17" t="s">
        <v>133</v>
      </c>
      <c r="AU291" s="17" t="s">
        <v>81</v>
      </c>
    </row>
    <row r="292" spans="2:65" s="12" customFormat="1" ht="11.25">
      <c r="B292" s="150"/>
      <c r="D292" s="144" t="s">
        <v>135</v>
      </c>
      <c r="E292" s="151" t="s">
        <v>19</v>
      </c>
      <c r="F292" s="152" t="s">
        <v>434</v>
      </c>
      <c r="H292" s="153">
        <v>224</v>
      </c>
      <c r="I292" s="154"/>
      <c r="L292" s="150"/>
      <c r="M292" s="155"/>
      <c r="T292" s="156"/>
      <c r="AT292" s="151" t="s">
        <v>135</v>
      </c>
      <c r="AU292" s="151" t="s">
        <v>81</v>
      </c>
      <c r="AV292" s="12" t="s">
        <v>81</v>
      </c>
      <c r="AW292" s="12" t="s">
        <v>33</v>
      </c>
      <c r="AX292" s="12" t="s">
        <v>79</v>
      </c>
      <c r="AY292" s="151" t="s">
        <v>122</v>
      </c>
    </row>
    <row r="293" spans="2:65" s="1" customFormat="1" ht="16.5" customHeight="1">
      <c r="B293" s="32"/>
      <c r="C293" s="165" t="s">
        <v>435</v>
      </c>
      <c r="D293" s="165" t="s">
        <v>262</v>
      </c>
      <c r="E293" s="166" t="s">
        <v>436</v>
      </c>
      <c r="F293" s="167" t="s">
        <v>437</v>
      </c>
      <c r="G293" s="168" t="s">
        <v>127</v>
      </c>
      <c r="H293" s="169">
        <v>228.48</v>
      </c>
      <c r="I293" s="170"/>
      <c r="J293" s="171">
        <f>ROUND(I293*H293,2)</f>
        <v>0</v>
      </c>
      <c r="K293" s="167" t="s">
        <v>128</v>
      </c>
      <c r="L293" s="172"/>
      <c r="M293" s="173" t="s">
        <v>19</v>
      </c>
      <c r="N293" s="174" t="s">
        <v>43</v>
      </c>
      <c r="P293" s="140">
        <f>O293*H293</f>
        <v>0</v>
      </c>
      <c r="Q293" s="140">
        <v>0.14499999999999999</v>
      </c>
      <c r="R293" s="140">
        <f>Q293*H293</f>
        <v>33.129599999999996</v>
      </c>
      <c r="S293" s="140">
        <v>0</v>
      </c>
      <c r="T293" s="141">
        <f>S293*H293</f>
        <v>0</v>
      </c>
      <c r="AR293" s="142" t="s">
        <v>182</v>
      </c>
      <c r="AT293" s="142" t="s">
        <v>262</v>
      </c>
      <c r="AU293" s="142" t="s">
        <v>81</v>
      </c>
      <c r="AY293" s="17" t="s">
        <v>122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7" t="s">
        <v>79</v>
      </c>
      <c r="BK293" s="143">
        <f>ROUND(I293*H293,2)</f>
        <v>0</v>
      </c>
      <c r="BL293" s="17" t="s">
        <v>129</v>
      </c>
      <c r="BM293" s="142" t="s">
        <v>438</v>
      </c>
    </row>
    <row r="294" spans="2:65" s="1" customFormat="1" ht="11.25">
      <c r="B294" s="32"/>
      <c r="D294" s="144" t="s">
        <v>131</v>
      </c>
      <c r="F294" s="145" t="s">
        <v>437</v>
      </c>
      <c r="I294" s="146"/>
      <c r="L294" s="32"/>
      <c r="M294" s="147"/>
      <c r="T294" s="53"/>
      <c r="AT294" s="17" t="s">
        <v>131</v>
      </c>
      <c r="AU294" s="17" t="s">
        <v>81</v>
      </c>
    </row>
    <row r="295" spans="2:65" s="12" customFormat="1" ht="11.25">
      <c r="B295" s="150"/>
      <c r="D295" s="144" t="s">
        <v>135</v>
      </c>
      <c r="F295" s="152" t="s">
        <v>439</v>
      </c>
      <c r="H295" s="153">
        <v>228.48</v>
      </c>
      <c r="I295" s="154"/>
      <c r="L295" s="150"/>
      <c r="M295" s="155"/>
      <c r="T295" s="156"/>
      <c r="AT295" s="151" t="s">
        <v>135</v>
      </c>
      <c r="AU295" s="151" t="s">
        <v>81</v>
      </c>
      <c r="AV295" s="12" t="s">
        <v>81</v>
      </c>
      <c r="AW295" s="12" t="s">
        <v>4</v>
      </c>
      <c r="AX295" s="12" t="s">
        <v>79</v>
      </c>
      <c r="AY295" s="151" t="s">
        <v>122</v>
      </c>
    </row>
    <row r="296" spans="2:65" s="1" customFormat="1" ht="21.75" customHeight="1">
      <c r="B296" s="32"/>
      <c r="C296" s="131" t="s">
        <v>440</v>
      </c>
      <c r="D296" s="131" t="s">
        <v>124</v>
      </c>
      <c r="E296" s="132" t="s">
        <v>441</v>
      </c>
      <c r="F296" s="133" t="s">
        <v>442</v>
      </c>
      <c r="G296" s="134" t="s">
        <v>127</v>
      </c>
      <c r="H296" s="135">
        <v>6</v>
      </c>
      <c r="I296" s="136"/>
      <c r="J296" s="137">
        <f>ROUND(I296*H296,2)</f>
        <v>0</v>
      </c>
      <c r="K296" s="133" t="s">
        <v>128</v>
      </c>
      <c r="L296" s="32"/>
      <c r="M296" s="138" t="s">
        <v>19</v>
      </c>
      <c r="N296" s="139" t="s">
        <v>43</v>
      </c>
      <c r="P296" s="140">
        <f>O296*H296</f>
        <v>0</v>
      </c>
      <c r="Q296" s="140">
        <v>0.10100000000000001</v>
      </c>
      <c r="R296" s="140">
        <f>Q296*H296</f>
        <v>0.60600000000000009</v>
      </c>
      <c r="S296" s="140">
        <v>0</v>
      </c>
      <c r="T296" s="141">
        <f>S296*H296</f>
        <v>0</v>
      </c>
      <c r="AR296" s="142" t="s">
        <v>129</v>
      </c>
      <c r="AT296" s="142" t="s">
        <v>124</v>
      </c>
      <c r="AU296" s="142" t="s">
        <v>81</v>
      </c>
      <c r="AY296" s="17" t="s">
        <v>122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7" t="s">
        <v>79</v>
      </c>
      <c r="BK296" s="143">
        <f>ROUND(I296*H296,2)</f>
        <v>0</v>
      </c>
      <c r="BL296" s="17" t="s">
        <v>129</v>
      </c>
      <c r="BM296" s="142" t="s">
        <v>443</v>
      </c>
    </row>
    <row r="297" spans="2:65" s="1" customFormat="1" ht="19.5">
      <c r="B297" s="32"/>
      <c r="D297" s="144" t="s">
        <v>131</v>
      </c>
      <c r="F297" s="145" t="s">
        <v>444</v>
      </c>
      <c r="I297" s="146"/>
      <c r="L297" s="32"/>
      <c r="M297" s="147"/>
      <c r="T297" s="53"/>
      <c r="AT297" s="17" t="s">
        <v>131</v>
      </c>
      <c r="AU297" s="17" t="s">
        <v>81</v>
      </c>
    </row>
    <row r="298" spans="2:65" s="1" customFormat="1" ht="11.25">
      <c r="B298" s="32"/>
      <c r="D298" s="148" t="s">
        <v>133</v>
      </c>
      <c r="F298" s="149" t="s">
        <v>445</v>
      </c>
      <c r="I298" s="146"/>
      <c r="L298" s="32"/>
      <c r="M298" s="147"/>
      <c r="T298" s="53"/>
      <c r="AT298" s="17" t="s">
        <v>133</v>
      </c>
      <c r="AU298" s="17" t="s">
        <v>81</v>
      </c>
    </row>
    <row r="299" spans="2:65" s="12" customFormat="1" ht="11.25">
      <c r="B299" s="150"/>
      <c r="D299" s="144" t="s">
        <v>135</v>
      </c>
      <c r="E299" s="151" t="s">
        <v>19</v>
      </c>
      <c r="F299" s="152" t="s">
        <v>137</v>
      </c>
      <c r="H299" s="153">
        <v>6</v>
      </c>
      <c r="I299" s="154"/>
      <c r="L299" s="150"/>
      <c r="M299" s="155"/>
      <c r="T299" s="156"/>
      <c r="AT299" s="151" t="s">
        <v>135</v>
      </c>
      <c r="AU299" s="151" t="s">
        <v>81</v>
      </c>
      <c r="AV299" s="12" t="s">
        <v>81</v>
      </c>
      <c r="AW299" s="12" t="s">
        <v>33</v>
      </c>
      <c r="AX299" s="12" t="s">
        <v>79</v>
      </c>
      <c r="AY299" s="151" t="s">
        <v>122</v>
      </c>
    </row>
    <row r="300" spans="2:65" s="1" customFormat="1" ht="16.5" customHeight="1">
      <c r="B300" s="32"/>
      <c r="C300" s="131" t="s">
        <v>446</v>
      </c>
      <c r="D300" s="131" t="s">
        <v>124</v>
      </c>
      <c r="E300" s="132" t="s">
        <v>447</v>
      </c>
      <c r="F300" s="133" t="s">
        <v>448</v>
      </c>
      <c r="G300" s="134" t="s">
        <v>192</v>
      </c>
      <c r="H300" s="135">
        <v>33</v>
      </c>
      <c r="I300" s="136"/>
      <c r="J300" s="137">
        <f>ROUND(I300*H300,2)</f>
        <v>0</v>
      </c>
      <c r="K300" s="133" t="s">
        <v>128</v>
      </c>
      <c r="L300" s="32"/>
      <c r="M300" s="138" t="s">
        <v>19</v>
      </c>
      <c r="N300" s="139" t="s">
        <v>43</v>
      </c>
      <c r="P300" s="140">
        <f>O300*H300</f>
        <v>0</v>
      </c>
      <c r="Q300" s="140">
        <v>3.5999999999999999E-3</v>
      </c>
      <c r="R300" s="140">
        <f>Q300*H300</f>
        <v>0.1188</v>
      </c>
      <c r="S300" s="140">
        <v>0</v>
      </c>
      <c r="T300" s="141">
        <f>S300*H300</f>
        <v>0</v>
      </c>
      <c r="AR300" s="142" t="s">
        <v>129</v>
      </c>
      <c r="AT300" s="142" t="s">
        <v>124</v>
      </c>
      <c r="AU300" s="142" t="s">
        <v>81</v>
      </c>
      <c r="AY300" s="17" t="s">
        <v>122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7" t="s">
        <v>79</v>
      </c>
      <c r="BK300" s="143">
        <f>ROUND(I300*H300,2)</f>
        <v>0</v>
      </c>
      <c r="BL300" s="17" t="s">
        <v>129</v>
      </c>
      <c r="BM300" s="142" t="s">
        <v>449</v>
      </c>
    </row>
    <row r="301" spans="2:65" s="1" customFormat="1" ht="11.25">
      <c r="B301" s="32"/>
      <c r="D301" s="144" t="s">
        <v>131</v>
      </c>
      <c r="F301" s="145" t="s">
        <v>450</v>
      </c>
      <c r="I301" s="146"/>
      <c r="L301" s="32"/>
      <c r="M301" s="147"/>
      <c r="T301" s="53"/>
      <c r="AT301" s="17" t="s">
        <v>131</v>
      </c>
      <c r="AU301" s="17" t="s">
        <v>81</v>
      </c>
    </row>
    <row r="302" spans="2:65" s="1" customFormat="1" ht="11.25">
      <c r="B302" s="32"/>
      <c r="D302" s="148" t="s">
        <v>133</v>
      </c>
      <c r="F302" s="149" t="s">
        <v>451</v>
      </c>
      <c r="I302" s="146"/>
      <c r="L302" s="32"/>
      <c r="M302" s="147"/>
      <c r="T302" s="53"/>
      <c r="AT302" s="17" t="s">
        <v>133</v>
      </c>
      <c r="AU302" s="17" t="s">
        <v>81</v>
      </c>
    </row>
    <row r="303" spans="2:65" s="12" customFormat="1" ht="11.25">
      <c r="B303" s="150"/>
      <c r="D303" s="144" t="s">
        <v>135</v>
      </c>
      <c r="E303" s="151" t="s">
        <v>19</v>
      </c>
      <c r="F303" s="152" t="s">
        <v>452</v>
      </c>
      <c r="H303" s="153">
        <v>33</v>
      </c>
      <c r="I303" s="154"/>
      <c r="L303" s="150"/>
      <c r="M303" s="155"/>
      <c r="T303" s="156"/>
      <c r="AT303" s="151" t="s">
        <v>135</v>
      </c>
      <c r="AU303" s="151" t="s">
        <v>81</v>
      </c>
      <c r="AV303" s="12" t="s">
        <v>81</v>
      </c>
      <c r="AW303" s="12" t="s">
        <v>33</v>
      </c>
      <c r="AX303" s="12" t="s">
        <v>79</v>
      </c>
      <c r="AY303" s="151" t="s">
        <v>122</v>
      </c>
    </row>
    <row r="304" spans="2:65" s="11" customFormat="1" ht="22.9" customHeight="1">
      <c r="B304" s="119"/>
      <c r="D304" s="120" t="s">
        <v>71</v>
      </c>
      <c r="E304" s="129" t="s">
        <v>182</v>
      </c>
      <c r="F304" s="129" t="s">
        <v>453</v>
      </c>
      <c r="I304" s="122"/>
      <c r="J304" s="130">
        <f>BK304</f>
        <v>0</v>
      </c>
      <c r="L304" s="119"/>
      <c r="M304" s="124"/>
      <c r="P304" s="125">
        <f>SUM(P305:P329)</f>
        <v>0</v>
      </c>
      <c r="R304" s="125">
        <f>SUM(R305:R329)</f>
        <v>1.2723399999999998</v>
      </c>
      <c r="T304" s="126">
        <f>SUM(T305:T329)</f>
        <v>0.15</v>
      </c>
      <c r="AR304" s="120" t="s">
        <v>79</v>
      </c>
      <c r="AT304" s="127" t="s">
        <v>71</v>
      </c>
      <c r="AU304" s="127" t="s">
        <v>79</v>
      </c>
      <c r="AY304" s="120" t="s">
        <v>122</v>
      </c>
      <c r="BK304" s="128">
        <f>SUM(BK305:BK329)</f>
        <v>0</v>
      </c>
    </row>
    <row r="305" spans="2:65" s="1" customFormat="1" ht="16.5" customHeight="1">
      <c r="B305" s="32"/>
      <c r="C305" s="131" t="s">
        <v>454</v>
      </c>
      <c r="D305" s="131" t="s">
        <v>124</v>
      </c>
      <c r="E305" s="132" t="s">
        <v>455</v>
      </c>
      <c r="F305" s="133" t="s">
        <v>456</v>
      </c>
      <c r="G305" s="134" t="s">
        <v>192</v>
      </c>
      <c r="H305" s="135">
        <v>11</v>
      </c>
      <c r="I305" s="136"/>
      <c r="J305" s="137">
        <f>ROUND(I305*H305,2)</f>
        <v>0</v>
      </c>
      <c r="K305" s="133" t="s">
        <v>128</v>
      </c>
      <c r="L305" s="32"/>
      <c r="M305" s="138" t="s">
        <v>19</v>
      </c>
      <c r="N305" s="139" t="s">
        <v>43</v>
      </c>
      <c r="P305" s="140">
        <f>O305*H305</f>
        <v>0</v>
      </c>
      <c r="Q305" s="140">
        <v>1.0000000000000001E-5</v>
      </c>
      <c r="R305" s="140">
        <f>Q305*H305</f>
        <v>1.1E-4</v>
      </c>
      <c r="S305" s="140">
        <v>0</v>
      </c>
      <c r="T305" s="141">
        <f>S305*H305</f>
        <v>0</v>
      </c>
      <c r="AR305" s="142" t="s">
        <v>129</v>
      </c>
      <c r="AT305" s="142" t="s">
        <v>124</v>
      </c>
      <c r="AU305" s="142" t="s">
        <v>81</v>
      </c>
      <c r="AY305" s="17" t="s">
        <v>122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7" t="s">
        <v>79</v>
      </c>
      <c r="BK305" s="143">
        <f>ROUND(I305*H305,2)</f>
        <v>0</v>
      </c>
      <c r="BL305" s="17" t="s">
        <v>129</v>
      </c>
      <c r="BM305" s="142" t="s">
        <v>457</v>
      </c>
    </row>
    <row r="306" spans="2:65" s="1" customFormat="1" ht="11.25">
      <c r="B306" s="32"/>
      <c r="D306" s="144" t="s">
        <v>131</v>
      </c>
      <c r="F306" s="145" t="s">
        <v>458</v>
      </c>
      <c r="I306" s="146"/>
      <c r="L306" s="32"/>
      <c r="M306" s="147"/>
      <c r="T306" s="53"/>
      <c r="AT306" s="17" t="s">
        <v>131</v>
      </c>
      <c r="AU306" s="17" t="s">
        <v>81</v>
      </c>
    </row>
    <row r="307" spans="2:65" s="1" customFormat="1" ht="11.25">
      <c r="B307" s="32"/>
      <c r="D307" s="148" t="s">
        <v>133</v>
      </c>
      <c r="F307" s="149" t="s">
        <v>459</v>
      </c>
      <c r="I307" s="146"/>
      <c r="L307" s="32"/>
      <c r="M307" s="147"/>
      <c r="T307" s="53"/>
      <c r="AT307" s="17" t="s">
        <v>133</v>
      </c>
      <c r="AU307" s="17" t="s">
        <v>81</v>
      </c>
    </row>
    <row r="308" spans="2:65" s="12" customFormat="1" ht="11.25">
      <c r="B308" s="150"/>
      <c r="D308" s="144" t="s">
        <v>135</v>
      </c>
      <c r="E308" s="151" t="s">
        <v>19</v>
      </c>
      <c r="F308" s="152" t="s">
        <v>460</v>
      </c>
      <c r="H308" s="153">
        <v>11</v>
      </c>
      <c r="I308" s="154"/>
      <c r="L308" s="150"/>
      <c r="M308" s="155"/>
      <c r="T308" s="156"/>
      <c r="AT308" s="151" t="s">
        <v>135</v>
      </c>
      <c r="AU308" s="151" t="s">
        <v>81</v>
      </c>
      <c r="AV308" s="12" t="s">
        <v>81</v>
      </c>
      <c r="AW308" s="12" t="s">
        <v>33</v>
      </c>
      <c r="AX308" s="12" t="s">
        <v>79</v>
      </c>
      <c r="AY308" s="151" t="s">
        <v>122</v>
      </c>
    </row>
    <row r="309" spans="2:65" s="1" customFormat="1" ht="16.5" customHeight="1">
      <c r="B309" s="32"/>
      <c r="C309" s="165" t="s">
        <v>461</v>
      </c>
      <c r="D309" s="165" t="s">
        <v>262</v>
      </c>
      <c r="E309" s="166" t="s">
        <v>462</v>
      </c>
      <c r="F309" s="167" t="s">
        <v>463</v>
      </c>
      <c r="G309" s="168" t="s">
        <v>192</v>
      </c>
      <c r="H309" s="169">
        <v>11</v>
      </c>
      <c r="I309" s="170"/>
      <c r="J309" s="171">
        <f>ROUND(I309*H309,2)</f>
        <v>0</v>
      </c>
      <c r="K309" s="167" t="s">
        <v>128</v>
      </c>
      <c r="L309" s="172"/>
      <c r="M309" s="173" t="s">
        <v>19</v>
      </c>
      <c r="N309" s="174" t="s">
        <v>43</v>
      </c>
      <c r="P309" s="140">
        <f>O309*H309</f>
        <v>0</v>
      </c>
      <c r="Q309" s="140">
        <v>3.65E-3</v>
      </c>
      <c r="R309" s="140">
        <f>Q309*H309</f>
        <v>4.0149999999999998E-2</v>
      </c>
      <c r="S309" s="140">
        <v>0</v>
      </c>
      <c r="T309" s="141">
        <f>S309*H309</f>
        <v>0</v>
      </c>
      <c r="AR309" s="142" t="s">
        <v>182</v>
      </c>
      <c r="AT309" s="142" t="s">
        <v>262</v>
      </c>
      <c r="AU309" s="142" t="s">
        <v>81</v>
      </c>
      <c r="AY309" s="17" t="s">
        <v>122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7" t="s">
        <v>79</v>
      </c>
      <c r="BK309" s="143">
        <f>ROUND(I309*H309,2)</f>
        <v>0</v>
      </c>
      <c r="BL309" s="17" t="s">
        <v>129</v>
      </c>
      <c r="BM309" s="142" t="s">
        <v>464</v>
      </c>
    </row>
    <row r="310" spans="2:65" s="1" customFormat="1" ht="11.25">
      <c r="B310" s="32"/>
      <c r="D310" s="144" t="s">
        <v>131</v>
      </c>
      <c r="F310" s="145" t="s">
        <v>463</v>
      </c>
      <c r="I310" s="146"/>
      <c r="L310" s="32"/>
      <c r="M310" s="147"/>
      <c r="T310" s="53"/>
      <c r="AT310" s="17" t="s">
        <v>131</v>
      </c>
      <c r="AU310" s="17" t="s">
        <v>81</v>
      </c>
    </row>
    <row r="311" spans="2:65" s="1" customFormat="1" ht="16.5" customHeight="1">
      <c r="B311" s="32"/>
      <c r="C311" s="131" t="s">
        <v>465</v>
      </c>
      <c r="D311" s="131" t="s">
        <v>124</v>
      </c>
      <c r="E311" s="132" t="s">
        <v>466</v>
      </c>
      <c r="F311" s="133" t="s">
        <v>467</v>
      </c>
      <c r="G311" s="134" t="s">
        <v>468</v>
      </c>
      <c r="H311" s="135">
        <v>1</v>
      </c>
      <c r="I311" s="136"/>
      <c r="J311" s="137">
        <f>ROUND(I311*H311,2)</f>
        <v>0</v>
      </c>
      <c r="K311" s="133" t="s">
        <v>19</v>
      </c>
      <c r="L311" s="32"/>
      <c r="M311" s="138" t="s">
        <v>19</v>
      </c>
      <c r="N311" s="139" t="s">
        <v>43</v>
      </c>
      <c r="P311" s="140">
        <f>O311*H311</f>
        <v>0</v>
      </c>
      <c r="Q311" s="140">
        <v>0</v>
      </c>
      <c r="R311" s="140">
        <f>Q311*H311</f>
        <v>0</v>
      </c>
      <c r="S311" s="140">
        <v>0</v>
      </c>
      <c r="T311" s="141">
        <f>S311*H311</f>
        <v>0</v>
      </c>
      <c r="AR311" s="142" t="s">
        <v>129</v>
      </c>
      <c r="AT311" s="142" t="s">
        <v>124</v>
      </c>
      <c r="AU311" s="142" t="s">
        <v>81</v>
      </c>
      <c r="AY311" s="17" t="s">
        <v>122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79</v>
      </c>
      <c r="BK311" s="143">
        <f>ROUND(I311*H311,2)</f>
        <v>0</v>
      </c>
      <c r="BL311" s="17" t="s">
        <v>129</v>
      </c>
      <c r="BM311" s="142" t="s">
        <v>469</v>
      </c>
    </row>
    <row r="312" spans="2:65" s="1" customFormat="1" ht="11.25">
      <c r="B312" s="32"/>
      <c r="D312" s="144" t="s">
        <v>131</v>
      </c>
      <c r="F312" s="145" t="s">
        <v>467</v>
      </c>
      <c r="I312" s="146"/>
      <c r="L312" s="32"/>
      <c r="M312" s="147"/>
      <c r="T312" s="53"/>
      <c r="AT312" s="17" t="s">
        <v>131</v>
      </c>
      <c r="AU312" s="17" t="s">
        <v>81</v>
      </c>
    </row>
    <row r="313" spans="2:65" s="12" customFormat="1" ht="11.25">
      <c r="B313" s="150"/>
      <c r="D313" s="144" t="s">
        <v>135</v>
      </c>
      <c r="E313" s="151" t="s">
        <v>19</v>
      </c>
      <c r="F313" s="152" t="s">
        <v>470</v>
      </c>
      <c r="H313" s="153">
        <v>1</v>
      </c>
      <c r="I313" s="154"/>
      <c r="L313" s="150"/>
      <c r="M313" s="155"/>
      <c r="T313" s="156"/>
      <c r="AT313" s="151" t="s">
        <v>135</v>
      </c>
      <c r="AU313" s="151" t="s">
        <v>81</v>
      </c>
      <c r="AV313" s="12" t="s">
        <v>81</v>
      </c>
      <c r="AW313" s="12" t="s">
        <v>33</v>
      </c>
      <c r="AX313" s="12" t="s">
        <v>79</v>
      </c>
      <c r="AY313" s="151" t="s">
        <v>122</v>
      </c>
    </row>
    <row r="314" spans="2:65" s="1" customFormat="1" ht="16.5" customHeight="1">
      <c r="B314" s="32"/>
      <c r="C314" s="131" t="s">
        <v>471</v>
      </c>
      <c r="D314" s="131" t="s">
        <v>124</v>
      </c>
      <c r="E314" s="132" t="s">
        <v>472</v>
      </c>
      <c r="F314" s="133" t="s">
        <v>473</v>
      </c>
      <c r="G314" s="134" t="s">
        <v>468</v>
      </c>
      <c r="H314" s="135">
        <v>2</v>
      </c>
      <c r="I314" s="136"/>
      <c r="J314" s="137">
        <f>ROUND(I314*H314,2)</f>
        <v>0</v>
      </c>
      <c r="K314" s="133" t="s">
        <v>19</v>
      </c>
      <c r="L314" s="32"/>
      <c r="M314" s="138" t="s">
        <v>19</v>
      </c>
      <c r="N314" s="139" t="s">
        <v>43</v>
      </c>
      <c r="P314" s="140">
        <f>O314*H314</f>
        <v>0</v>
      </c>
      <c r="Q314" s="140">
        <v>0.34089999999999998</v>
      </c>
      <c r="R314" s="140">
        <f>Q314*H314</f>
        <v>0.68179999999999996</v>
      </c>
      <c r="S314" s="140">
        <v>0</v>
      </c>
      <c r="T314" s="141">
        <f>S314*H314</f>
        <v>0</v>
      </c>
      <c r="AR314" s="142" t="s">
        <v>129</v>
      </c>
      <c r="AT314" s="142" t="s">
        <v>124</v>
      </c>
      <c r="AU314" s="142" t="s">
        <v>81</v>
      </c>
      <c r="AY314" s="17" t="s">
        <v>122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7" t="s">
        <v>79</v>
      </c>
      <c r="BK314" s="143">
        <f>ROUND(I314*H314,2)</f>
        <v>0</v>
      </c>
      <c r="BL314" s="17" t="s">
        <v>129</v>
      </c>
      <c r="BM314" s="142" t="s">
        <v>474</v>
      </c>
    </row>
    <row r="315" spans="2:65" s="1" customFormat="1" ht="11.25">
      <c r="B315" s="32"/>
      <c r="D315" s="144" t="s">
        <v>131</v>
      </c>
      <c r="F315" s="145" t="s">
        <v>473</v>
      </c>
      <c r="I315" s="146"/>
      <c r="L315" s="32"/>
      <c r="M315" s="147"/>
      <c r="T315" s="53"/>
      <c r="AT315" s="17" t="s">
        <v>131</v>
      </c>
      <c r="AU315" s="17" t="s">
        <v>81</v>
      </c>
    </row>
    <row r="316" spans="2:65" s="1" customFormat="1" ht="87.75">
      <c r="B316" s="32"/>
      <c r="D316" s="144" t="s">
        <v>235</v>
      </c>
      <c r="F316" s="164" t="s">
        <v>475</v>
      </c>
      <c r="I316" s="146"/>
      <c r="L316" s="32"/>
      <c r="M316" s="147"/>
      <c r="T316" s="53"/>
      <c r="AT316" s="17" t="s">
        <v>235</v>
      </c>
      <c r="AU316" s="17" t="s">
        <v>81</v>
      </c>
    </row>
    <row r="317" spans="2:65" s="12" customFormat="1" ht="11.25">
      <c r="B317" s="150"/>
      <c r="D317" s="144" t="s">
        <v>135</v>
      </c>
      <c r="E317" s="151" t="s">
        <v>19</v>
      </c>
      <c r="F317" s="152" t="s">
        <v>476</v>
      </c>
      <c r="H317" s="153">
        <v>2</v>
      </c>
      <c r="I317" s="154"/>
      <c r="L317" s="150"/>
      <c r="M317" s="155"/>
      <c r="T317" s="156"/>
      <c r="AT317" s="151" t="s">
        <v>135</v>
      </c>
      <c r="AU317" s="151" t="s">
        <v>81</v>
      </c>
      <c r="AV317" s="12" t="s">
        <v>81</v>
      </c>
      <c r="AW317" s="12" t="s">
        <v>33</v>
      </c>
      <c r="AX317" s="12" t="s">
        <v>79</v>
      </c>
      <c r="AY317" s="151" t="s">
        <v>122</v>
      </c>
    </row>
    <row r="318" spans="2:65" s="1" customFormat="1" ht="16.5" customHeight="1">
      <c r="B318" s="32"/>
      <c r="C318" s="131" t="s">
        <v>477</v>
      </c>
      <c r="D318" s="131" t="s">
        <v>124</v>
      </c>
      <c r="E318" s="132" t="s">
        <v>478</v>
      </c>
      <c r="F318" s="133" t="s">
        <v>479</v>
      </c>
      <c r="G318" s="134" t="s">
        <v>468</v>
      </c>
      <c r="H318" s="135">
        <v>1</v>
      </c>
      <c r="I318" s="136"/>
      <c r="J318" s="137">
        <f>ROUND(I318*H318,2)</f>
        <v>0</v>
      </c>
      <c r="K318" s="133" t="s">
        <v>128</v>
      </c>
      <c r="L318" s="32"/>
      <c r="M318" s="138" t="s">
        <v>19</v>
      </c>
      <c r="N318" s="139" t="s">
        <v>43</v>
      </c>
      <c r="P318" s="140">
        <f>O318*H318</f>
        <v>0</v>
      </c>
      <c r="Q318" s="140">
        <v>0</v>
      </c>
      <c r="R318" s="140">
        <f>Q318*H318</f>
        <v>0</v>
      </c>
      <c r="S318" s="140">
        <v>0.15</v>
      </c>
      <c r="T318" s="141">
        <f>S318*H318</f>
        <v>0.15</v>
      </c>
      <c r="AR318" s="142" t="s">
        <v>129</v>
      </c>
      <c r="AT318" s="142" t="s">
        <v>124</v>
      </c>
      <c r="AU318" s="142" t="s">
        <v>81</v>
      </c>
      <c r="AY318" s="17" t="s">
        <v>122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7" t="s">
        <v>79</v>
      </c>
      <c r="BK318" s="143">
        <f>ROUND(I318*H318,2)</f>
        <v>0</v>
      </c>
      <c r="BL318" s="17" t="s">
        <v>129</v>
      </c>
      <c r="BM318" s="142" t="s">
        <v>480</v>
      </c>
    </row>
    <row r="319" spans="2:65" s="1" customFormat="1" ht="11.25">
      <c r="B319" s="32"/>
      <c r="D319" s="144" t="s">
        <v>131</v>
      </c>
      <c r="F319" s="145" t="s">
        <v>481</v>
      </c>
      <c r="I319" s="146"/>
      <c r="L319" s="32"/>
      <c r="M319" s="147"/>
      <c r="T319" s="53"/>
      <c r="AT319" s="17" t="s">
        <v>131</v>
      </c>
      <c r="AU319" s="17" t="s">
        <v>81</v>
      </c>
    </row>
    <row r="320" spans="2:65" s="1" customFormat="1" ht="11.25">
      <c r="B320" s="32"/>
      <c r="D320" s="148" t="s">
        <v>133</v>
      </c>
      <c r="F320" s="149" t="s">
        <v>482</v>
      </c>
      <c r="I320" s="146"/>
      <c r="L320" s="32"/>
      <c r="M320" s="147"/>
      <c r="T320" s="53"/>
      <c r="AT320" s="17" t="s">
        <v>133</v>
      </c>
      <c r="AU320" s="17" t="s">
        <v>81</v>
      </c>
    </row>
    <row r="321" spans="2:65" s="12" customFormat="1" ht="11.25">
      <c r="B321" s="150"/>
      <c r="D321" s="144" t="s">
        <v>135</v>
      </c>
      <c r="E321" s="151" t="s">
        <v>19</v>
      </c>
      <c r="F321" s="152" t="s">
        <v>483</v>
      </c>
      <c r="H321" s="153">
        <v>1</v>
      </c>
      <c r="I321" s="154"/>
      <c r="L321" s="150"/>
      <c r="M321" s="155"/>
      <c r="T321" s="156"/>
      <c r="AT321" s="151" t="s">
        <v>135</v>
      </c>
      <c r="AU321" s="151" t="s">
        <v>81</v>
      </c>
      <c r="AV321" s="12" t="s">
        <v>81</v>
      </c>
      <c r="AW321" s="12" t="s">
        <v>33</v>
      </c>
      <c r="AX321" s="12" t="s">
        <v>79</v>
      </c>
      <c r="AY321" s="151" t="s">
        <v>122</v>
      </c>
    </row>
    <row r="322" spans="2:65" s="1" customFormat="1" ht="16.5" customHeight="1">
      <c r="B322" s="32"/>
      <c r="C322" s="131" t="s">
        <v>484</v>
      </c>
      <c r="D322" s="131" t="s">
        <v>124</v>
      </c>
      <c r="E322" s="132" t="s">
        <v>485</v>
      </c>
      <c r="F322" s="133" t="s">
        <v>486</v>
      </c>
      <c r="G322" s="134" t="s">
        <v>468</v>
      </c>
      <c r="H322" s="135">
        <v>2</v>
      </c>
      <c r="I322" s="136"/>
      <c r="J322" s="137">
        <f>ROUND(I322*H322,2)</f>
        <v>0</v>
      </c>
      <c r="K322" s="133" t="s">
        <v>128</v>
      </c>
      <c r="L322" s="32"/>
      <c r="M322" s="138" t="s">
        <v>19</v>
      </c>
      <c r="N322" s="139" t="s">
        <v>43</v>
      </c>
      <c r="P322" s="140">
        <f>O322*H322</f>
        <v>0</v>
      </c>
      <c r="Q322" s="140">
        <v>0.21734000000000001</v>
      </c>
      <c r="R322" s="140">
        <f>Q322*H322</f>
        <v>0.43468000000000001</v>
      </c>
      <c r="S322" s="140">
        <v>0</v>
      </c>
      <c r="T322" s="141">
        <f>S322*H322</f>
        <v>0</v>
      </c>
      <c r="AR322" s="142" t="s">
        <v>129</v>
      </c>
      <c r="AT322" s="142" t="s">
        <v>124</v>
      </c>
      <c r="AU322" s="142" t="s">
        <v>81</v>
      </c>
      <c r="AY322" s="17" t="s">
        <v>122</v>
      </c>
      <c r="BE322" s="143">
        <f>IF(N322="základní",J322,0)</f>
        <v>0</v>
      </c>
      <c r="BF322" s="143">
        <f>IF(N322="snížená",J322,0)</f>
        <v>0</v>
      </c>
      <c r="BG322" s="143">
        <f>IF(N322="zákl. přenesená",J322,0)</f>
        <v>0</v>
      </c>
      <c r="BH322" s="143">
        <f>IF(N322="sníž. přenesená",J322,0)</f>
        <v>0</v>
      </c>
      <c r="BI322" s="143">
        <f>IF(N322="nulová",J322,0)</f>
        <v>0</v>
      </c>
      <c r="BJ322" s="17" t="s">
        <v>79</v>
      </c>
      <c r="BK322" s="143">
        <f>ROUND(I322*H322,2)</f>
        <v>0</v>
      </c>
      <c r="BL322" s="17" t="s">
        <v>129</v>
      </c>
      <c r="BM322" s="142" t="s">
        <v>487</v>
      </c>
    </row>
    <row r="323" spans="2:65" s="1" customFormat="1" ht="11.25">
      <c r="B323" s="32"/>
      <c r="D323" s="144" t="s">
        <v>131</v>
      </c>
      <c r="F323" s="145" t="s">
        <v>486</v>
      </c>
      <c r="I323" s="146"/>
      <c r="L323" s="32"/>
      <c r="M323" s="147"/>
      <c r="T323" s="53"/>
      <c r="AT323" s="17" t="s">
        <v>131</v>
      </c>
      <c r="AU323" s="17" t="s">
        <v>81</v>
      </c>
    </row>
    <row r="324" spans="2:65" s="1" customFormat="1" ht="11.25">
      <c r="B324" s="32"/>
      <c r="D324" s="148" t="s">
        <v>133</v>
      </c>
      <c r="F324" s="149" t="s">
        <v>488</v>
      </c>
      <c r="I324" s="146"/>
      <c r="L324" s="32"/>
      <c r="M324" s="147"/>
      <c r="T324" s="53"/>
      <c r="AT324" s="17" t="s">
        <v>133</v>
      </c>
      <c r="AU324" s="17" t="s">
        <v>81</v>
      </c>
    </row>
    <row r="325" spans="2:65" s="12" customFormat="1" ht="11.25">
      <c r="B325" s="150"/>
      <c r="D325" s="144" t="s">
        <v>135</v>
      </c>
      <c r="E325" s="151" t="s">
        <v>19</v>
      </c>
      <c r="F325" s="152" t="s">
        <v>489</v>
      </c>
      <c r="H325" s="153">
        <v>2</v>
      </c>
      <c r="I325" s="154"/>
      <c r="L325" s="150"/>
      <c r="M325" s="155"/>
      <c r="T325" s="156"/>
      <c r="AT325" s="151" t="s">
        <v>135</v>
      </c>
      <c r="AU325" s="151" t="s">
        <v>81</v>
      </c>
      <c r="AV325" s="12" t="s">
        <v>81</v>
      </c>
      <c r="AW325" s="12" t="s">
        <v>33</v>
      </c>
      <c r="AX325" s="12" t="s">
        <v>79</v>
      </c>
      <c r="AY325" s="151" t="s">
        <v>122</v>
      </c>
    </row>
    <row r="326" spans="2:65" s="1" customFormat="1" ht="16.5" customHeight="1">
      <c r="B326" s="32"/>
      <c r="C326" s="165" t="s">
        <v>490</v>
      </c>
      <c r="D326" s="165" t="s">
        <v>262</v>
      </c>
      <c r="E326" s="166" t="s">
        <v>491</v>
      </c>
      <c r="F326" s="167" t="s">
        <v>492</v>
      </c>
      <c r="G326" s="168" t="s">
        <v>468</v>
      </c>
      <c r="H326" s="169">
        <v>2</v>
      </c>
      <c r="I326" s="170"/>
      <c r="J326" s="171">
        <f>ROUND(I326*H326,2)</f>
        <v>0</v>
      </c>
      <c r="K326" s="167" t="s">
        <v>128</v>
      </c>
      <c r="L326" s="172"/>
      <c r="M326" s="173" t="s">
        <v>19</v>
      </c>
      <c r="N326" s="174" t="s">
        <v>43</v>
      </c>
      <c r="P326" s="140">
        <f>O326*H326</f>
        <v>0</v>
      </c>
      <c r="Q326" s="140">
        <v>5.0599999999999999E-2</v>
      </c>
      <c r="R326" s="140">
        <f>Q326*H326</f>
        <v>0.1012</v>
      </c>
      <c r="S326" s="140">
        <v>0</v>
      </c>
      <c r="T326" s="141">
        <f>S326*H326</f>
        <v>0</v>
      </c>
      <c r="AR326" s="142" t="s">
        <v>182</v>
      </c>
      <c r="AT326" s="142" t="s">
        <v>262</v>
      </c>
      <c r="AU326" s="142" t="s">
        <v>81</v>
      </c>
      <c r="AY326" s="17" t="s">
        <v>122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7" t="s">
        <v>79</v>
      </c>
      <c r="BK326" s="143">
        <f>ROUND(I326*H326,2)</f>
        <v>0</v>
      </c>
      <c r="BL326" s="17" t="s">
        <v>129</v>
      </c>
      <c r="BM326" s="142" t="s">
        <v>493</v>
      </c>
    </row>
    <row r="327" spans="2:65" s="1" customFormat="1" ht="11.25">
      <c r="B327" s="32"/>
      <c r="D327" s="144" t="s">
        <v>131</v>
      </c>
      <c r="F327" s="145" t="s">
        <v>492</v>
      </c>
      <c r="I327" s="146"/>
      <c r="L327" s="32"/>
      <c r="M327" s="147"/>
      <c r="T327" s="53"/>
      <c r="AT327" s="17" t="s">
        <v>131</v>
      </c>
      <c r="AU327" s="17" t="s">
        <v>81</v>
      </c>
    </row>
    <row r="328" spans="2:65" s="1" customFormat="1" ht="16.5" customHeight="1">
      <c r="B328" s="32"/>
      <c r="C328" s="165" t="s">
        <v>494</v>
      </c>
      <c r="D328" s="165" t="s">
        <v>262</v>
      </c>
      <c r="E328" s="166" t="s">
        <v>495</v>
      </c>
      <c r="F328" s="167" t="s">
        <v>496</v>
      </c>
      <c r="G328" s="168" t="s">
        <v>468</v>
      </c>
      <c r="H328" s="169">
        <v>2</v>
      </c>
      <c r="I328" s="170"/>
      <c r="J328" s="171">
        <f>ROUND(I328*H328,2)</f>
        <v>0</v>
      </c>
      <c r="K328" s="167" t="s">
        <v>128</v>
      </c>
      <c r="L328" s="172"/>
      <c r="M328" s="173" t="s">
        <v>19</v>
      </c>
      <c r="N328" s="174" t="s">
        <v>43</v>
      </c>
      <c r="P328" s="140">
        <f>O328*H328</f>
        <v>0</v>
      </c>
      <c r="Q328" s="140">
        <v>7.1999999999999998E-3</v>
      </c>
      <c r="R328" s="140">
        <f>Q328*H328</f>
        <v>1.44E-2</v>
      </c>
      <c r="S328" s="140">
        <v>0</v>
      </c>
      <c r="T328" s="141">
        <f>S328*H328</f>
        <v>0</v>
      </c>
      <c r="AR328" s="142" t="s">
        <v>182</v>
      </c>
      <c r="AT328" s="142" t="s">
        <v>262</v>
      </c>
      <c r="AU328" s="142" t="s">
        <v>81</v>
      </c>
      <c r="AY328" s="17" t="s">
        <v>122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7" t="s">
        <v>79</v>
      </c>
      <c r="BK328" s="143">
        <f>ROUND(I328*H328,2)</f>
        <v>0</v>
      </c>
      <c r="BL328" s="17" t="s">
        <v>129</v>
      </c>
      <c r="BM328" s="142" t="s">
        <v>497</v>
      </c>
    </row>
    <row r="329" spans="2:65" s="1" customFormat="1" ht="11.25">
      <c r="B329" s="32"/>
      <c r="D329" s="144" t="s">
        <v>131</v>
      </c>
      <c r="F329" s="145" t="s">
        <v>496</v>
      </c>
      <c r="I329" s="146"/>
      <c r="L329" s="32"/>
      <c r="M329" s="147"/>
      <c r="T329" s="53"/>
      <c r="AT329" s="17" t="s">
        <v>131</v>
      </c>
      <c r="AU329" s="17" t="s">
        <v>81</v>
      </c>
    </row>
    <row r="330" spans="2:65" s="11" customFormat="1" ht="22.9" customHeight="1">
      <c r="B330" s="119"/>
      <c r="D330" s="120" t="s">
        <v>71</v>
      </c>
      <c r="E330" s="129" t="s">
        <v>189</v>
      </c>
      <c r="F330" s="129" t="s">
        <v>498</v>
      </c>
      <c r="I330" s="122"/>
      <c r="J330" s="130">
        <f>BK330</f>
        <v>0</v>
      </c>
      <c r="L330" s="119"/>
      <c r="M330" s="124"/>
      <c r="P330" s="125">
        <f>SUM(P331:P399)</f>
        <v>0</v>
      </c>
      <c r="R330" s="125">
        <f>SUM(R331:R399)</f>
        <v>42.915799999999997</v>
      </c>
      <c r="T330" s="126">
        <f>SUM(T331:T399)</f>
        <v>0.41000000000000003</v>
      </c>
      <c r="AR330" s="120" t="s">
        <v>79</v>
      </c>
      <c r="AT330" s="127" t="s">
        <v>71</v>
      </c>
      <c r="AU330" s="127" t="s">
        <v>79</v>
      </c>
      <c r="AY330" s="120" t="s">
        <v>122</v>
      </c>
      <c r="BK330" s="128">
        <f>SUM(BK331:BK399)</f>
        <v>0</v>
      </c>
    </row>
    <row r="331" spans="2:65" s="1" customFormat="1" ht="16.5" customHeight="1">
      <c r="B331" s="32"/>
      <c r="C331" s="131" t="s">
        <v>499</v>
      </c>
      <c r="D331" s="131" t="s">
        <v>124</v>
      </c>
      <c r="E331" s="132" t="s">
        <v>500</v>
      </c>
      <c r="F331" s="133" t="s">
        <v>501</v>
      </c>
      <c r="G331" s="134" t="s">
        <v>468</v>
      </c>
      <c r="H331" s="135">
        <v>12</v>
      </c>
      <c r="I331" s="136"/>
      <c r="J331" s="137">
        <f>ROUND(I331*H331,2)</f>
        <v>0</v>
      </c>
      <c r="K331" s="133" t="s">
        <v>19</v>
      </c>
      <c r="L331" s="32"/>
      <c r="M331" s="138" t="s">
        <v>19</v>
      </c>
      <c r="N331" s="139" t="s">
        <v>43</v>
      </c>
      <c r="P331" s="140">
        <f>O331*H331</f>
        <v>0</v>
      </c>
      <c r="Q331" s="140">
        <v>8.9999999999999998E-4</v>
      </c>
      <c r="R331" s="140">
        <f>Q331*H331</f>
        <v>1.0800000000000001E-2</v>
      </c>
      <c r="S331" s="140">
        <v>0</v>
      </c>
      <c r="T331" s="141">
        <f>S331*H331</f>
        <v>0</v>
      </c>
      <c r="AR331" s="142" t="s">
        <v>129</v>
      </c>
      <c r="AT331" s="142" t="s">
        <v>124</v>
      </c>
      <c r="AU331" s="142" t="s">
        <v>81</v>
      </c>
      <c r="AY331" s="17" t="s">
        <v>122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7" t="s">
        <v>79</v>
      </c>
      <c r="BK331" s="143">
        <f>ROUND(I331*H331,2)</f>
        <v>0</v>
      </c>
      <c r="BL331" s="17" t="s">
        <v>129</v>
      </c>
      <c r="BM331" s="142" t="s">
        <v>502</v>
      </c>
    </row>
    <row r="332" spans="2:65" s="1" customFormat="1" ht="11.25">
      <c r="B332" s="32"/>
      <c r="D332" s="144" t="s">
        <v>131</v>
      </c>
      <c r="F332" s="145" t="s">
        <v>503</v>
      </c>
      <c r="I332" s="146"/>
      <c r="L332" s="32"/>
      <c r="M332" s="147"/>
      <c r="T332" s="53"/>
      <c r="AT332" s="17" t="s">
        <v>131</v>
      </c>
      <c r="AU332" s="17" t="s">
        <v>81</v>
      </c>
    </row>
    <row r="333" spans="2:65" s="12" customFormat="1" ht="11.25">
      <c r="B333" s="150"/>
      <c r="D333" s="144" t="s">
        <v>135</v>
      </c>
      <c r="E333" s="151" t="s">
        <v>19</v>
      </c>
      <c r="F333" s="152" t="s">
        <v>504</v>
      </c>
      <c r="H333" s="153">
        <v>12</v>
      </c>
      <c r="I333" s="154"/>
      <c r="L333" s="150"/>
      <c r="M333" s="155"/>
      <c r="T333" s="156"/>
      <c r="AT333" s="151" t="s">
        <v>135</v>
      </c>
      <c r="AU333" s="151" t="s">
        <v>81</v>
      </c>
      <c r="AV333" s="12" t="s">
        <v>81</v>
      </c>
      <c r="AW333" s="12" t="s">
        <v>33</v>
      </c>
      <c r="AX333" s="12" t="s">
        <v>79</v>
      </c>
      <c r="AY333" s="151" t="s">
        <v>122</v>
      </c>
    </row>
    <row r="334" spans="2:65" s="1" customFormat="1" ht="16.5" customHeight="1">
      <c r="B334" s="32"/>
      <c r="C334" s="131" t="s">
        <v>505</v>
      </c>
      <c r="D334" s="131" t="s">
        <v>124</v>
      </c>
      <c r="E334" s="132" t="s">
        <v>506</v>
      </c>
      <c r="F334" s="133" t="s">
        <v>507</v>
      </c>
      <c r="G334" s="134" t="s">
        <v>468</v>
      </c>
      <c r="H334" s="135">
        <v>2</v>
      </c>
      <c r="I334" s="136"/>
      <c r="J334" s="137">
        <f>ROUND(I334*H334,2)</f>
        <v>0</v>
      </c>
      <c r="K334" s="133" t="s">
        <v>128</v>
      </c>
      <c r="L334" s="32"/>
      <c r="M334" s="138" t="s">
        <v>19</v>
      </c>
      <c r="N334" s="139" t="s">
        <v>43</v>
      </c>
      <c r="P334" s="140">
        <f>O334*H334</f>
        <v>0</v>
      </c>
      <c r="Q334" s="140">
        <v>6.9999999999999999E-4</v>
      </c>
      <c r="R334" s="140">
        <f>Q334*H334</f>
        <v>1.4E-3</v>
      </c>
      <c r="S334" s="140">
        <v>0</v>
      </c>
      <c r="T334" s="141">
        <f>S334*H334</f>
        <v>0</v>
      </c>
      <c r="AR334" s="142" t="s">
        <v>129</v>
      </c>
      <c r="AT334" s="142" t="s">
        <v>124</v>
      </c>
      <c r="AU334" s="142" t="s">
        <v>81</v>
      </c>
      <c r="AY334" s="17" t="s">
        <v>122</v>
      </c>
      <c r="BE334" s="143">
        <f>IF(N334="základní",J334,0)</f>
        <v>0</v>
      </c>
      <c r="BF334" s="143">
        <f>IF(N334="snížená",J334,0)</f>
        <v>0</v>
      </c>
      <c r="BG334" s="143">
        <f>IF(N334="zákl. přenesená",J334,0)</f>
        <v>0</v>
      </c>
      <c r="BH334" s="143">
        <f>IF(N334="sníž. přenesená",J334,0)</f>
        <v>0</v>
      </c>
      <c r="BI334" s="143">
        <f>IF(N334="nulová",J334,0)</f>
        <v>0</v>
      </c>
      <c r="BJ334" s="17" t="s">
        <v>79</v>
      </c>
      <c r="BK334" s="143">
        <f>ROUND(I334*H334,2)</f>
        <v>0</v>
      </c>
      <c r="BL334" s="17" t="s">
        <v>129</v>
      </c>
      <c r="BM334" s="142" t="s">
        <v>508</v>
      </c>
    </row>
    <row r="335" spans="2:65" s="1" customFormat="1" ht="11.25">
      <c r="B335" s="32"/>
      <c r="D335" s="144" t="s">
        <v>131</v>
      </c>
      <c r="F335" s="145" t="s">
        <v>509</v>
      </c>
      <c r="I335" s="146"/>
      <c r="L335" s="32"/>
      <c r="M335" s="147"/>
      <c r="T335" s="53"/>
      <c r="AT335" s="17" t="s">
        <v>131</v>
      </c>
      <c r="AU335" s="17" t="s">
        <v>81</v>
      </c>
    </row>
    <row r="336" spans="2:65" s="1" customFormat="1" ht="11.25">
      <c r="B336" s="32"/>
      <c r="D336" s="148" t="s">
        <v>133</v>
      </c>
      <c r="F336" s="149" t="s">
        <v>510</v>
      </c>
      <c r="I336" s="146"/>
      <c r="L336" s="32"/>
      <c r="M336" s="147"/>
      <c r="T336" s="53"/>
      <c r="AT336" s="17" t="s">
        <v>133</v>
      </c>
      <c r="AU336" s="17" t="s">
        <v>81</v>
      </c>
    </row>
    <row r="337" spans="2:65" s="1" customFormat="1" ht="16.5" customHeight="1">
      <c r="B337" s="32"/>
      <c r="C337" s="165" t="s">
        <v>511</v>
      </c>
      <c r="D337" s="165" t="s">
        <v>262</v>
      </c>
      <c r="E337" s="166" t="s">
        <v>512</v>
      </c>
      <c r="F337" s="167" t="s">
        <v>513</v>
      </c>
      <c r="G337" s="168" t="s">
        <v>468</v>
      </c>
      <c r="H337" s="169">
        <v>1</v>
      </c>
      <c r="I337" s="170"/>
      <c r="J337" s="171">
        <f>ROUND(I337*H337,2)</f>
        <v>0</v>
      </c>
      <c r="K337" s="167" t="s">
        <v>128</v>
      </c>
      <c r="L337" s="172"/>
      <c r="M337" s="173" t="s">
        <v>19</v>
      </c>
      <c r="N337" s="174" t="s">
        <v>43</v>
      </c>
      <c r="P337" s="140">
        <f>O337*H337</f>
        <v>0</v>
      </c>
      <c r="Q337" s="140">
        <v>3.5000000000000001E-3</v>
      </c>
      <c r="R337" s="140">
        <f>Q337*H337</f>
        <v>3.5000000000000001E-3</v>
      </c>
      <c r="S337" s="140">
        <v>0</v>
      </c>
      <c r="T337" s="141">
        <f>S337*H337</f>
        <v>0</v>
      </c>
      <c r="AR337" s="142" t="s">
        <v>182</v>
      </c>
      <c r="AT337" s="142" t="s">
        <v>262</v>
      </c>
      <c r="AU337" s="142" t="s">
        <v>81</v>
      </c>
      <c r="AY337" s="17" t="s">
        <v>122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7" t="s">
        <v>79</v>
      </c>
      <c r="BK337" s="143">
        <f>ROUND(I337*H337,2)</f>
        <v>0</v>
      </c>
      <c r="BL337" s="17" t="s">
        <v>129</v>
      </c>
      <c r="BM337" s="142" t="s">
        <v>514</v>
      </c>
    </row>
    <row r="338" spans="2:65" s="1" customFormat="1" ht="11.25">
      <c r="B338" s="32"/>
      <c r="D338" s="144" t="s">
        <v>131</v>
      </c>
      <c r="F338" s="145" t="s">
        <v>513</v>
      </c>
      <c r="I338" s="146"/>
      <c r="L338" s="32"/>
      <c r="M338" s="147"/>
      <c r="T338" s="53"/>
      <c r="AT338" s="17" t="s">
        <v>131</v>
      </c>
      <c r="AU338" s="17" t="s">
        <v>81</v>
      </c>
    </row>
    <row r="339" spans="2:65" s="12" customFormat="1" ht="11.25">
      <c r="B339" s="150"/>
      <c r="D339" s="144" t="s">
        <v>135</v>
      </c>
      <c r="E339" s="151" t="s">
        <v>19</v>
      </c>
      <c r="F339" s="152" t="s">
        <v>515</v>
      </c>
      <c r="H339" s="153">
        <v>1</v>
      </c>
      <c r="I339" s="154"/>
      <c r="L339" s="150"/>
      <c r="M339" s="155"/>
      <c r="T339" s="156"/>
      <c r="AT339" s="151" t="s">
        <v>135</v>
      </c>
      <c r="AU339" s="151" t="s">
        <v>81</v>
      </c>
      <c r="AV339" s="12" t="s">
        <v>81</v>
      </c>
      <c r="AW339" s="12" t="s">
        <v>33</v>
      </c>
      <c r="AX339" s="12" t="s">
        <v>79</v>
      </c>
      <c r="AY339" s="151" t="s">
        <v>122</v>
      </c>
    </row>
    <row r="340" spans="2:65" s="1" customFormat="1" ht="16.5" customHeight="1">
      <c r="B340" s="32"/>
      <c r="C340" s="165" t="s">
        <v>516</v>
      </c>
      <c r="D340" s="165" t="s">
        <v>262</v>
      </c>
      <c r="E340" s="166" t="s">
        <v>517</v>
      </c>
      <c r="F340" s="167" t="s">
        <v>518</v>
      </c>
      <c r="G340" s="168" t="s">
        <v>468</v>
      </c>
      <c r="H340" s="169">
        <v>1</v>
      </c>
      <c r="I340" s="170"/>
      <c r="J340" s="171">
        <f>ROUND(I340*H340,2)</f>
        <v>0</v>
      </c>
      <c r="K340" s="167" t="s">
        <v>128</v>
      </c>
      <c r="L340" s="172"/>
      <c r="M340" s="173" t="s">
        <v>19</v>
      </c>
      <c r="N340" s="174" t="s">
        <v>43</v>
      </c>
      <c r="P340" s="140">
        <f>O340*H340</f>
        <v>0</v>
      </c>
      <c r="Q340" s="140">
        <v>5.0000000000000001E-3</v>
      </c>
      <c r="R340" s="140">
        <f>Q340*H340</f>
        <v>5.0000000000000001E-3</v>
      </c>
      <c r="S340" s="140">
        <v>0</v>
      </c>
      <c r="T340" s="141">
        <f>S340*H340</f>
        <v>0</v>
      </c>
      <c r="AR340" s="142" t="s">
        <v>182</v>
      </c>
      <c r="AT340" s="142" t="s">
        <v>262</v>
      </c>
      <c r="AU340" s="142" t="s">
        <v>81</v>
      </c>
      <c r="AY340" s="17" t="s">
        <v>122</v>
      </c>
      <c r="BE340" s="143">
        <f>IF(N340="základní",J340,0)</f>
        <v>0</v>
      </c>
      <c r="BF340" s="143">
        <f>IF(N340="snížená",J340,0)</f>
        <v>0</v>
      </c>
      <c r="BG340" s="143">
        <f>IF(N340="zákl. přenesená",J340,0)</f>
        <v>0</v>
      </c>
      <c r="BH340" s="143">
        <f>IF(N340="sníž. přenesená",J340,0)</f>
        <v>0</v>
      </c>
      <c r="BI340" s="143">
        <f>IF(N340="nulová",J340,0)</f>
        <v>0</v>
      </c>
      <c r="BJ340" s="17" t="s">
        <v>79</v>
      </c>
      <c r="BK340" s="143">
        <f>ROUND(I340*H340,2)</f>
        <v>0</v>
      </c>
      <c r="BL340" s="17" t="s">
        <v>129</v>
      </c>
      <c r="BM340" s="142" t="s">
        <v>519</v>
      </c>
    </row>
    <row r="341" spans="2:65" s="1" customFormat="1" ht="11.25">
      <c r="B341" s="32"/>
      <c r="D341" s="144" t="s">
        <v>131</v>
      </c>
      <c r="F341" s="145" t="s">
        <v>518</v>
      </c>
      <c r="I341" s="146"/>
      <c r="L341" s="32"/>
      <c r="M341" s="147"/>
      <c r="T341" s="53"/>
      <c r="AT341" s="17" t="s">
        <v>131</v>
      </c>
      <c r="AU341" s="17" t="s">
        <v>81</v>
      </c>
    </row>
    <row r="342" spans="2:65" s="12" customFormat="1" ht="11.25">
      <c r="B342" s="150"/>
      <c r="D342" s="144" t="s">
        <v>135</v>
      </c>
      <c r="E342" s="151" t="s">
        <v>19</v>
      </c>
      <c r="F342" s="152" t="s">
        <v>520</v>
      </c>
      <c r="H342" s="153">
        <v>1</v>
      </c>
      <c r="I342" s="154"/>
      <c r="L342" s="150"/>
      <c r="M342" s="155"/>
      <c r="T342" s="156"/>
      <c r="AT342" s="151" t="s">
        <v>135</v>
      </c>
      <c r="AU342" s="151" t="s">
        <v>81</v>
      </c>
      <c r="AV342" s="12" t="s">
        <v>81</v>
      </c>
      <c r="AW342" s="12" t="s">
        <v>33</v>
      </c>
      <c r="AX342" s="12" t="s">
        <v>79</v>
      </c>
      <c r="AY342" s="151" t="s">
        <v>122</v>
      </c>
    </row>
    <row r="343" spans="2:65" s="1" customFormat="1" ht="16.5" customHeight="1">
      <c r="B343" s="32"/>
      <c r="C343" s="131" t="s">
        <v>521</v>
      </c>
      <c r="D343" s="131" t="s">
        <v>124</v>
      </c>
      <c r="E343" s="132" t="s">
        <v>522</v>
      </c>
      <c r="F343" s="133" t="s">
        <v>523</v>
      </c>
      <c r="G343" s="134" t="s">
        <v>468</v>
      </c>
      <c r="H343" s="135">
        <v>7</v>
      </c>
      <c r="I343" s="136"/>
      <c r="J343" s="137">
        <f>ROUND(I343*H343,2)</f>
        <v>0</v>
      </c>
      <c r="K343" s="133" t="s">
        <v>128</v>
      </c>
      <c r="L343" s="32"/>
      <c r="M343" s="138" t="s">
        <v>19</v>
      </c>
      <c r="N343" s="139" t="s">
        <v>43</v>
      </c>
      <c r="P343" s="140">
        <f>O343*H343</f>
        <v>0</v>
      </c>
      <c r="Q343" s="140">
        <v>0.11241</v>
      </c>
      <c r="R343" s="140">
        <f>Q343*H343</f>
        <v>0.78686999999999996</v>
      </c>
      <c r="S343" s="140">
        <v>0</v>
      </c>
      <c r="T343" s="141">
        <f>S343*H343</f>
        <v>0</v>
      </c>
      <c r="AR343" s="142" t="s">
        <v>129</v>
      </c>
      <c r="AT343" s="142" t="s">
        <v>124</v>
      </c>
      <c r="AU343" s="142" t="s">
        <v>81</v>
      </c>
      <c r="AY343" s="17" t="s">
        <v>122</v>
      </c>
      <c r="BE343" s="143">
        <f>IF(N343="základní",J343,0)</f>
        <v>0</v>
      </c>
      <c r="BF343" s="143">
        <f>IF(N343="snížená",J343,0)</f>
        <v>0</v>
      </c>
      <c r="BG343" s="143">
        <f>IF(N343="zákl. přenesená",J343,0)</f>
        <v>0</v>
      </c>
      <c r="BH343" s="143">
        <f>IF(N343="sníž. přenesená",J343,0)</f>
        <v>0</v>
      </c>
      <c r="BI343" s="143">
        <f>IF(N343="nulová",J343,0)</f>
        <v>0</v>
      </c>
      <c r="BJ343" s="17" t="s">
        <v>79</v>
      </c>
      <c r="BK343" s="143">
        <f>ROUND(I343*H343,2)</f>
        <v>0</v>
      </c>
      <c r="BL343" s="17" t="s">
        <v>129</v>
      </c>
      <c r="BM343" s="142" t="s">
        <v>524</v>
      </c>
    </row>
    <row r="344" spans="2:65" s="1" customFormat="1" ht="11.25">
      <c r="B344" s="32"/>
      <c r="D344" s="144" t="s">
        <v>131</v>
      </c>
      <c r="F344" s="145" t="s">
        <v>525</v>
      </c>
      <c r="I344" s="146"/>
      <c r="L344" s="32"/>
      <c r="M344" s="147"/>
      <c r="T344" s="53"/>
      <c r="AT344" s="17" t="s">
        <v>131</v>
      </c>
      <c r="AU344" s="17" t="s">
        <v>81</v>
      </c>
    </row>
    <row r="345" spans="2:65" s="1" customFormat="1" ht="11.25">
      <c r="B345" s="32"/>
      <c r="D345" s="148" t="s">
        <v>133</v>
      </c>
      <c r="F345" s="149" t="s">
        <v>526</v>
      </c>
      <c r="I345" s="146"/>
      <c r="L345" s="32"/>
      <c r="M345" s="147"/>
      <c r="T345" s="53"/>
      <c r="AT345" s="17" t="s">
        <v>133</v>
      </c>
      <c r="AU345" s="17" t="s">
        <v>81</v>
      </c>
    </row>
    <row r="346" spans="2:65" s="12" customFormat="1" ht="11.25">
      <c r="B346" s="150"/>
      <c r="D346" s="144" t="s">
        <v>135</v>
      </c>
      <c r="E346" s="151" t="s">
        <v>19</v>
      </c>
      <c r="F346" s="152" t="s">
        <v>527</v>
      </c>
      <c r="H346" s="153">
        <v>2</v>
      </c>
      <c r="I346" s="154"/>
      <c r="L346" s="150"/>
      <c r="M346" s="155"/>
      <c r="T346" s="156"/>
      <c r="AT346" s="151" t="s">
        <v>135</v>
      </c>
      <c r="AU346" s="151" t="s">
        <v>81</v>
      </c>
      <c r="AV346" s="12" t="s">
        <v>81</v>
      </c>
      <c r="AW346" s="12" t="s">
        <v>33</v>
      </c>
      <c r="AX346" s="12" t="s">
        <v>72</v>
      </c>
      <c r="AY346" s="151" t="s">
        <v>122</v>
      </c>
    </row>
    <row r="347" spans="2:65" s="12" customFormat="1" ht="11.25">
      <c r="B347" s="150"/>
      <c r="D347" s="144" t="s">
        <v>135</v>
      </c>
      <c r="E347" s="151" t="s">
        <v>19</v>
      </c>
      <c r="F347" s="152" t="s">
        <v>528</v>
      </c>
      <c r="H347" s="153">
        <v>3</v>
      </c>
      <c r="I347" s="154"/>
      <c r="L347" s="150"/>
      <c r="M347" s="155"/>
      <c r="T347" s="156"/>
      <c r="AT347" s="151" t="s">
        <v>135</v>
      </c>
      <c r="AU347" s="151" t="s">
        <v>81</v>
      </c>
      <c r="AV347" s="12" t="s">
        <v>81</v>
      </c>
      <c r="AW347" s="12" t="s">
        <v>33</v>
      </c>
      <c r="AX347" s="12" t="s">
        <v>72</v>
      </c>
      <c r="AY347" s="151" t="s">
        <v>122</v>
      </c>
    </row>
    <row r="348" spans="2:65" s="12" customFormat="1" ht="11.25">
      <c r="B348" s="150"/>
      <c r="D348" s="144" t="s">
        <v>135</v>
      </c>
      <c r="E348" s="151" t="s">
        <v>19</v>
      </c>
      <c r="F348" s="152" t="s">
        <v>529</v>
      </c>
      <c r="H348" s="153">
        <v>2</v>
      </c>
      <c r="I348" s="154"/>
      <c r="L348" s="150"/>
      <c r="M348" s="155"/>
      <c r="T348" s="156"/>
      <c r="AT348" s="151" t="s">
        <v>135</v>
      </c>
      <c r="AU348" s="151" t="s">
        <v>81</v>
      </c>
      <c r="AV348" s="12" t="s">
        <v>81</v>
      </c>
      <c r="AW348" s="12" t="s">
        <v>33</v>
      </c>
      <c r="AX348" s="12" t="s">
        <v>72</v>
      </c>
      <c r="AY348" s="151" t="s">
        <v>122</v>
      </c>
    </row>
    <row r="349" spans="2:65" s="13" customFormat="1" ht="11.25">
      <c r="B349" s="157"/>
      <c r="D349" s="144" t="s">
        <v>135</v>
      </c>
      <c r="E349" s="158" t="s">
        <v>19</v>
      </c>
      <c r="F349" s="159" t="s">
        <v>138</v>
      </c>
      <c r="H349" s="160">
        <v>7</v>
      </c>
      <c r="I349" s="161"/>
      <c r="L349" s="157"/>
      <c r="M349" s="162"/>
      <c r="T349" s="163"/>
      <c r="AT349" s="158" t="s">
        <v>135</v>
      </c>
      <c r="AU349" s="158" t="s">
        <v>81</v>
      </c>
      <c r="AV349" s="13" t="s">
        <v>129</v>
      </c>
      <c r="AW349" s="13" t="s">
        <v>33</v>
      </c>
      <c r="AX349" s="13" t="s">
        <v>79</v>
      </c>
      <c r="AY349" s="158" t="s">
        <v>122</v>
      </c>
    </row>
    <row r="350" spans="2:65" s="1" customFormat="1" ht="16.5" customHeight="1">
      <c r="B350" s="32"/>
      <c r="C350" s="165" t="s">
        <v>530</v>
      </c>
      <c r="D350" s="165" t="s">
        <v>262</v>
      </c>
      <c r="E350" s="166" t="s">
        <v>531</v>
      </c>
      <c r="F350" s="167" t="s">
        <v>532</v>
      </c>
      <c r="G350" s="168" t="s">
        <v>468</v>
      </c>
      <c r="H350" s="169">
        <v>7</v>
      </c>
      <c r="I350" s="170"/>
      <c r="J350" s="171">
        <f>ROUND(I350*H350,2)</f>
        <v>0</v>
      </c>
      <c r="K350" s="167" t="s">
        <v>128</v>
      </c>
      <c r="L350" s="172"/>
      <c r="M350" s="173" t="s">
        <v>19</v>
      </c>
      <c r="N350" s="174" t="s">
        <v>43</v>
      </c>
      <c r="P350" s="140">
        <f>O350*H350</f>
        <v>0</v>
      </c>
      <c r="Q350" s="140">
        <v>3.0000000000000001E-3</v>
      </c>
      <c r="R350" s="140">
        <f>Q350*H350</f>
        <v>2.1000000000000001E-2</v>
      </c>
      <c r="S350" s="140">
        <v>0</v>
      </c>
      <c r="T350" s="141">
        <f>S350*H350</f>
        <v>0</v>
      </c>
      <c r="AR350" s="142" t="s">
        <v>182</v>
      </c>
      <c r="AT350" s="142" t="s">
        <v>262</v>
      </c>
      <c r="AU350" s="142" t="s">
        <v>81</v>
      </c>
      <c r="AY350" s="17" t="s">
        <v>122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7" t="s">
        <v>79</v>
      </c>
      <c r="BK350" s="143">
        <f>ROUND(I350*H350,2)</f>
        <v>0</v>
      </c>
      <c r="BL350" s="17" t="s">
        <v>129</v>
      </c>
      <c r="BM350" s="142" t="s">
        <v>533</v>
      </c>
    </row>
    <row r="351" spans="2:65" s="1" customFormat="1" ht="11.25">
      <c r="B351" s="32"/>
      <c r="D351" s="144" t="s">
        <v>131</v>
      </c>
      <c r="F351" s="145" t="s">
        <v>532</v>
      </c>
      <c r="I351" s="146"/>
      <c r="L351" s="32"/>
      <c r="M351" s="147"/>
      <c r="T351" s="53"/>
      <c r="AT351" s="17" t="s">
        <v>131</v>
      </c>
      <c r="AU351" s="17" t="s">
        <v>81</v>
      </c>
    </row>
    <row r="352" spans="2:65" s="1" customFormat="1" ht="16.5" customHeight="1">
      <c r="B352" s="32"/>
      <c r="C352" s="165" t="s">
        <v>534</v>
      </c>
      <c r="D352" s="165" t="s">
        <v>262</v>
      </c>
      <c r="E352" s="166" t="s">
        <v>535</v>
      </c>
      <c r="F352" s="167" t="s">
        <v>536</v>
      </c>
      <c r="G352" s="168" t="s">
        <v>468</v>
      </c>
      <c r="H352" s="169">
        <v>2</v>
      </c>
      <c r="I352" s="170"/>
      <c r="J352" s="171">
        <f>ROUND(I352*H352,2)</f>
        <v>0</v>
      </c>
      <c r="K352" s="167" t="s">
        <v>128</v>
      </c>
      <c r="L352" s="172"/>
      <c r="M352" s="173" t="s">
        <v>19</v>
      </c>
      <c r="N352" s="174" t="s">
        <v>43</v>
      </c>
      <c r="P352" s="140">
        <f>O352*H352</f>
        <v>0</v>
      </c>
      <c r="Q352" s="140">
        <v>6.1000000000000004E-3</v>
      </c>
      <c r="R352" s="140">
        <f>Q352*H352</f>
        <v>1.2200000000000001E-2</v>
      </c>
      <c r="S352" s="140">
        <v>0</v>
      </c>
      <c r="T352" s="141">
        <f>S352*H352</f>
        <v>0</v>
      </c>
      <c r="AR352" s="142" t="s">
        <v>182</v>
      </c>
      <c r="AT352" s="142" t="s">
        <v>262</v>
      </c>
      <c r="AU352" s="142" t="s">
        <v>81</v>
      </c>
      <c r="AY352" s="17" t="s">
        <v>122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7" t="s">
        <v>79</v>
      </c>
      <c r="BK352" s="143">
        <f>ROUND(I352*H352,2)</f>
        <v>0</v>
      </c>
      <c r="BL352" s="17" t="s">
        <v>129</v>
      </c>
      <c r="BM352" s="142" t="s">
        <v>537</v>
      </c>
    </row>
    <row r="353" spans="2:65" s="1" customFormat="1" ht="11.25">
      <c r="B353" s="32"/>
      <c r="D353" s="144" t="s">
        <v>131</v>
      </c>
      <c r="F353" s="145" t="s">
        <v>536</v>
      </c>
      <c r="I353" s="146"/>
      <c r="L353" s="32"/>
      <c r="M353" s="147"/>
      <c r="T353" s="53"/>
      <c r="AT353" s="17" t="s">
        <v>131</v>
      </c>
      <c r="AU353" s="17" t="s">
        <v>81</v>
      </c>
    </row>
    <row r="354" spans="2:65" s="1" customFormat="1" ht="16.5" customHeight="1">
      <c r="B354" s="32"/>
      <c r="C354" s="165" t="s">
        <v>538</v>
      </c>
      <c r="D354" s="165" t="s">
        <v>262</v>
      </c>
      <c r="E354" s="166" t="s">
        <v>539</v>
      </c>
      <c r="F354" s="167" t="s">
        <v>540</v>
      </c>
      <c r="G354" s="168" t="s">
        <v>468</v>
      </c>
      <c r="H354" s="169">
        <v>2</v>
      </c>
      <c r="I354" s="170"/>
      <c r="J354" s="171">
        <f>ROUND(I354*H354,2)</f>
        <v>0</v>
      </c>
      <c r="K354" s="167" t="s">
        <v>128</v>
      </c>
      <c r="L354" s="172"/>
      <c r="M354" s="173" t="s">
        <v>19</v>
      </c>
      <c r="N354" s="174" t="s">
        <v>43</v>
      </c>
      <c r="P354" s="140">
        <f>O354*H354</f>
        <v>0</v>
      </c>
      <c r="Q354" s="140">
        <v>1E-4</v>
      </c>
      <c r="R354" s="140">
        <f>Q354*H354</f>
        <v>2.0000000000000001E-4</v>
      </c>
      <c r="S354" s="140">
        <v>0</v>
      </c>
      <c r="T354" s="141">
        <f>S354*H354</f>
        <v>0</v>
      </c>
      <c r="AR354" s="142" t="s">
        <v>182</v>
      </c>
      <c r="AT354" s="142" t="s">
        <v>262</v>
      </c>
      <c r="AU354" s="142" t="s">
        <v>81</v>
      </c>
      <c r="AY354" s="17" t="s">
        <v>122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7" t="s">
        <v>79</v>
      </c>
      <c r="BK354" s="143">
        <f>ROUND(I354*H354,2)</f>
        <v>0</v>
      </c>
      <c r="BL354" s="17" t="s">
        <v>129</v>
      </c>
      <c r="BM354" s="142" t="s">
        <v>541</v>
      </c>
    </row>
    <row r="355" spans="2:65" s="1" customFormat="1" ht="11.25">
      <c r="B355" s="32"/>
      <c r="D355" s="144" t="s">
        <v>131</v>
      </c>
      <c r="F355" s="145" t="s">
        <v>540</v>
      </c>
      <c r="I355" s="146"/>
      <c r="L355" s="32"/>
      <c r="M355" s="147"/>
      <c r="T355" s="53"/>
      <c r="AT355" s="17" t="s">
        <v>131</v>
      </c>
      <c r="AU355" s="17" t="s">
        <v>81</v>
      </c>
    </row>
    <row r="356" spans="2:65" s="1" customFormat="1" ht="16.5" customHeight="1">
      <c r="B356" s="32"/>
      <c r="C356" s="165" t="s">
        <v>542</v>
      </c>
      <c r="D356" s="165" t="s">
        <v>262</v>
      </c>
      <c r="E356" s="166" t="s">
        <v>543</v>
      </c>
      <c r="F356" s="167" t="s">
        <v>544</v>
      </c>
      <c r="G356" s="168" t="s">
        <v>468</v>
      </c>
      <c r="H356" s="169">
        <v>4</v>
      </c>
      <c r="I356" s="170"/>
      <c r="J356" s="171">
        <f>ROUND(I356*H356,2)</f>
        <v>0</v>
      </c>
      <c r="K356" s="167" t="s">
        <v>128</v>
      </c>
      <c r="L356" s="172"/>
      <c r="M356" s="173" t="s">
        <v>19</v>
      </c>
      <c r="N356" s="174" t="s">
        <v>43</v>
      </c>
      <c r="P356" s="140">
        <f>O356*H356</f>
        <v>0</v>
      </c>
      <c r="Q356" s="140">
        <v>3.5E-4</v>
      </c>
      <c r="R356" s="140">
        <f>Q356*H356</f>
        <v>1.4E-3</v>
      </c>
      <c r="S356" s="140">
        <v>0</v>
      </c>
      <c r="T356" s="141">
        <f>S356*H356</f>
        <v>0</v>
      </c>
      <c r="AR356" s="142" t="s">
        <v>182</v>
      </c>
      <c r="AT356" s="142" t="s">
        <v>262</v>
      </c>
      <c r="AU356" s="142" t="s">
        <v>81</v>
      </c>
      <c r="AY356" s="17" t="s">
        <v>122</v>
      </c>
      <c r="BE356" s="143">
        <f>IF(N356="základní",J356,0)</f>
        <v>0</v>
      </c>
      <c r="BF356" s="143">
        <f>IF(N356="snížená",J356,0)</f>
        <v>0</v>
      </c>
      <c r="BG356" s="143">
        <f>IF(N356="zákl. přenesená",J356,0)</f>
        <v>0</v>
      </c>
      <c r="BH356" s="143">
        <f>IF(N356="sníž. přenesená",J356,0)</f>
        <v>0</v>
      </c>
      <c r="BI356" s="143">
        <f>IF(N356="nulová",J356,0)</f>
        <v>0</v>
      </c>
      <c r="BJ356" s="17" t="s">
        <v>79</v>
      </c>
      <c r="BK356" s="143">
        <f>ROUND(I356*H356,2)</f>
        <v>0</v>
      </c>
      <c r="BL356" s="17" t="s">
        <v>129</v>
      </c>
      <c r="BM356" s="142" t="s">
        <v>545</v>
      </c>
    </row>
    <row r="357" spans="2:65" s="1" customFormat="1" ht="11.25">
      <c r="B357" s="32"/>
      <c r="D357" s="144" t="s">
        <v>131</v>
      </c>
      <c r="F357" s="145" t="s">
        <v>544</v>
      </c>
      <c r="I357" s="146"/>
      <c r="L357" s="32"/>
      <c r="M357" s="147"/>
      <c r="T357" s="53"/>
      <c r="AT357" s="17" t="s">
        <v>131</v>
      </c>
      <c r="AU357" s="17" t="s">
        <v>81</v>
      </c>
    </row>
    <row r="358" spans="2:65" s="1" customFormat="1" ht="16.5" customHeight="1">
      <c r="B358" s="32"/>
      <c r="C358" s="131" t="s">
        <v>546</v>
      </c>
      <c r="D358" s="131" t="s">
        <v>124</v>
      </c>
      <c r="E358" s="132" t="s">
        <v>547</v>
      </c>
      <c r="F358" s="133" t="s">
        <v>548</v>
      </c>
      <c r="G358" s="134" t="s">
        <v>192</v>
      </c>
      <c r="H358" s="135">
        <v>73</v>
      </c>
      <c r="I358" s="136"/>
      <c r="J358" s="137">
        <f>ROUND(I358*H358,2)</f>
        <v>0</v>
      </c>
      <c r="K358" s="133" t="s">
        <v>128</v>
      </c>
      <c r="L358" s="32"/>
      <c r="M358" s="138" t="s">
        <v>19</v>
      </c>
      <c r="N358" s="139" t="s">
        <v>43</v>
      </c>
      <c r="P358" s="140">
        <f>O358*H358</f>
        <v>0</v>
      </c>
      <c r="Q358" s="140">
        <v>1.2999999999999999E-4</v>
      </c>
      <c r="R358" s="140">
        <f>Q358*H358</f>
        <v>9.4899999999999984E-3</v>
      </c>
      <c r="S358" s="140">
        <v>0</v>
      </c>
      <c r="T358" s="141">
        <f>S358*H358</f>
        <v>0</v>
      </c>
      <c r="AR358" s="142" t="s">
        <v>129</v>
      </c>
      <c r="AT358" s="142" t="s">
        <v>124</v>
      </c>
      <c r="AU358" s="142" t="s">
        <v>81</v>
      </c>
      <c r="AY358" s="17" t="s">
        <v>122</v>
      </c>
      <c r="BE358" s="143">
        <f>IF(N358="základní",J358,0)</f>
        <v>0</v>
      </c>
      <c r="BF358" s="143">
        <f>IF(N358="snížená",J358,0)</f>
        <v>0</v>
      </c>
      <c r="BG358" s="143">
        <f>IF(N358="zákl. přenesená",J358,0)</f>
        <v>0</v>
      </c>
      <c r="BH358" s="143">
        <f>IF(N358="sníž. přenesená",J358,0)</f>
        <v>0</v>
      </c>
      <c r="BI358" s="143">
        <f>IF(N358="nulová",J358,0)</f>
        <v>0</v>
      </c>
      <c r="BJ358" s="17" t="s">
        <v>79</v>
      </c>
      <c r="BK358" s="143">
        <f>ROUND(I358*H358,2)</f>
        <v>0</v>
      </c>
      <c r="BL358" s="17" t="s">
        <v>129</v>
      </c>
      <c r="BM358" s="142" t="s">
        <v>549</v>
      </c>
    </row>
    <row r="359" spans="2:65" s="1" customFormat="1" ht="11.25">
      <c r="B359" s="32"/>
      <c r="D359" s="144" t="s">
        <v>131</v>
      </c>
      <c r="F359" s="145" t="s">
        <v>550</v>
      </c>
      <c r="I359" s="146"/>
      <c r="L359" s="32"/>
      <c r="M359" s="147"/>
      <c r="T359" s="53"/>
      <c r="AT359" s="17" t="s">
        <v>131</v>
      </c>
      <c r="AU359" s="17" t="s">
        <v>81</v>
      </c>
    </row>
    <row r="360" spans="2:65" s="1" customFormat="1" ht="11.25">
      <c r="B360" s="32"/>
      <c r="D360" s="148" t="s">
        <v>133</v>
      </c>
      <c r="F360" s="149" t="s">
        <v>551</v>
      </c>
      <c r="I360" s="146"/>
      <c r="L360" s="32"/>
      <c r="M360" s="147"/>
      <c r="T360" s="53"/>
      <c r="AT360" s="17" t="s">
        <v>133</v>
      </c>
      <c r="AU360" s="17" t="s">
        <v>81</v>
      </c>
    </row>
    <row r="361" spans="2:65" s="12" customFormat="1" ht="11.25">
      <c r="B361" s="150"/>
      <c r="D361" s="144" t="s">
        <v>135</v>
      </c>
      <c r="E361" s="151" t="s">
        <v>19</v>
      </c>
      <c r="F361" s="152" t="s">
        <v>552</v>
      </c>
      <c r="H361" s="153">
        <v>73</v>
      </c>
      <c r="I361" s="154"/>
      <c r="L361" s="150"/>
      <c r="M361" s="155"/>
      <c r="T361" s="156"/>
      <c r="AT361" s="151" t="s">
        <v>135</v>
      </c>
      <c r="AU361" s="151" t="s">
        <v>81</v>
      </c>
      <c r="AV361" s="12" t="s">
        <v>81</v>
      </c>
      <c r="AW361" s="12" t="s">
        <v>33</v>
      </c>
      <c r="AX361" s="12" t="s">
        <v>79</v>
      </c>
      <c r="AY361" s="151" t="s">
        <v>122</v>
      </c>
    </row>
    <row r="362" spans="2:65" s="1" customFormat="1" ht="16.5" customHeight="1">
      <c r="B362" s="32"/>
      <c r="C362" s="131" t="s">
        <v>553</v>
      </c>
      <c r="D362" s="131" t="s">
        <v>124</v>
      </c>
      <c r="E362" s="132" t="s">
        <v>554</v>
      </c>
      <c r="F362" s="133" t="s">
        <v>555</v>
      </c>
      <c r="G362" s="134" t="s">
        <v>192</v>
      </c>
      <c r="H362" s="135">
        <v>73</v>
      </c>
      <c r="I362" s="136"/>
      <c r="J362" s="137">
        <f>ROUND(I362*H362,2)</f>
        <v>0</v>
      </c>
      <c r="K362" s="133" t="s">
        <v>128</v>
      </c>
      <c r="L362" s="32"/>
      <c r="M362" s="138" t="s">
        <v>19</v>
      </c>
      <c r="N362" s="139" t="s">
        <v>43</v>
      </c>
      <c r="P362" s="140">
        <f>O362*H362</f>
        <v>0</v>
      </c>
      <c r="Q362" s="140">
        <v>0</v>
      </c>
      <c r="R362" s="140">
        <f>Q362*H362</f>
        <v>0</v>
      </c>
      <c r="S362" s="140">
        <v>0</v>
      </c>
      <c r="T362" s="141">
        <f>S362*H362</f>
        <v>0</v>
      </c>
      <c r="AR362" s="142" t="s">
        <v>129</v>
      </c>
      <c r="AT362" s="142" t="s">
        <v>124</v>
      </c>
      <c r="AU362" s="142" t="s">
        <v>81</v>
      </c>
      <c r="AY362" s="17" t="s">
        <v>122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7" t="s">
        <v>79</v>
      </c>
      <c r="BK362" s="143">
        <f>ROUND(I362*H362,2)</f>
        <v>0</v>
      </c>
      <c r="BL362" s="17" t="s">
        <v>129</v>
      </c>
      <c r="BM362" s="142" t="s">
        <v>556</v>
      </c>
    </row>
    <row r="363" spans="2:65" s="1" customFormat="1" ht="11.25">
      <c r="B363" s="32"/>
      <c r="D363" s="144" t="s">
        <v>131</v>
      </c>
      <c r="F363" s="145" t="s">
        <v>557</v>
      </c>
      <c r="I363" s="146"/>
      <c r="L363" s="32"/>
      <c r="M363" s="147"/>
      <c r="T363" s="53"/>
      <c r="AT363" s="17" t="s">
        <v>131</v>
      </c>
      <c r="AU363" s="17" t="s">
        <v>81</v>
      </c>
    </row>
    <row r="364" spans="2:65" s="1" customFormat="1" ht="11.25">
      <c r="B364" s="32"/>
      <c r="D364" s="148" t="s">
        <v>133</v>
      </c>
      <c r="F364" s="149" t="s">
        <v>558</v>
      </c>
      <c r="I364" s="146"/>
      <c r="L364" s="32"/>
      <c r="M364" s="147"/>
      <c r="T364" s="53"/>
      <c r="AT364" s="17" t="s">
        <v>133</v>
      </c>
      <c r="AU364" s="17" t="s">
        <v>81</v>
      </c>
    </row>
    <row r="365" spans="2:65" s="1" customFormat="1" ht="16.5" customHeight="1">
      <c r="B365" s="32"/>
      <c r="C365" s="131" t="s">
        <v>559</v>
      </c>
      <c r="D365" s="131" t="s">
        <v>124</v>
      </c>
      <c r="E365" s="132" t="s">
        <v>560</v>
      </c>
      <c r="F365" s="133" t="s">
        <v>561</v>
      </c>
      <c r="G365" s="134" t="s">
        <v>192</v>
      </c>
      <c r="H365" s="135">
        <v>181</v>
      </c>
      <c r="I365" s="136"/>
      <c r="J365" s="137">
        <f>ROUND(I365*H365,2)</f>
        <v>0</v>
      </c>
      <c r="K365" s="133" t="s">
        <v>128</v>
      </c>
      <c r="L365" s="32"/>
      <c r="M365" s="138" t="s">
        <v>19</v>
      </c>
      <c r="N365" s="139" t="s">
        <v>43</v>
      </c>
      <c r="P365" s="140">
        <f>O365*H365</f>
        <v>0</v>
      </c>
      <c r="Q365" s="140">
        <v>0.16850000000000001</v>
      </c>
      <c r="R365" s="140">
        <f>Q365*H365</f>
        <v>30.498500000000003</v>
      </c>
      <c r="S365" s="140">
        <v>0</v>
      </c>
      <c r="T365" s="141">
        <f>S365*H365</f>
        <v>0</v>
      </c>
      <c r="AR365" s="142" t="s">
        <v>129</v>
      </c>
      <c r="AT365" s="142" t="s">
        <v>124</v>
      </c>
      <c r="AU365" s="142" t="s">
        <v>81</v>
      </c>
      <c r="AY365" s="17" t="s">
        <v>122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7" t="s">
        <v>79</v>
      </c>
      <c r="BK365" s="143">
        <f>ROUND(I365*H365,2)</f>
        <v>0</v>
      </c>
      <c r="BL365" s="17" t="s">
        <v>129</v>
      </c>
      <c r="BM365" s="142" t="s">
        <v>562</v>
      </c>
    </row>
    <row r="366" spans="2:65" s="1" customFormat="1" ht="19.5">
      <c r="B366" s="32"/>
      <c r="D366" s="144" t="s">
        <v>131</v>
      </c>
      <c r="F366" s="145" t="s">
        <v>563</v>
      </c>
      <c r="I366" s="146"/>
      <c r="L366" s="32"/>
      <c r="M366" s="147"/>
      <c r="T366" s="53"/>
      <c r="AT366" s="17" t="s">
        <v>131</v>
      </c>
      <c r="AU366" s="17" t="s">
        <v>81</v>
      </c>
    </row>
    <row r="367" spans="2:65" s="1" customFormat="1" ht="11.25">
      <c r="B367" s="32"/>
      <c r="D367" s="148" t="s">
        <v>133</v>
      </c>
      <c r="F367" s="149" t="s">
        <v>564</v>
      </c>
      <c r="I367" s="146"/>
      <c r="L367" s="32"/>
      <c r="M367" s="147"/>
      <c r="T367" s="53"/>
      <c r="AT367" s="17" t="s">
        <v>133</v>
      </c>
      <c r="AU367" s="17" t="s">
        <v>81</v>
      </c>
    </row>
    <row r="368" spans="2:65" s="12" customFormat="1" ht="11.25">
      <c r="B368" s="150"/>
      <c r="D368" s="144" t="s">
        <v>135</v>
      </c>
      <c r="E368" s="151" t="s">
        <v>19</v>
      </c>
      <c r="F368" s="152" t="s">
        <v>565</v>
      </c>
      <c r="H368" s="153">
        <v>181</v>
      </c>
      <c r="I368" s="154"/>
      <c r="L368" s="150"/>
      <c r="M368" s="155"/>
      <c r="T368" s="156"/>
      <c r="AT368" s="151" t="s">
        <v>135</v>
      </c>
      <c r="AU368" s="151" t="s">
        <v>81</v>
      </c>
      <c r="AV368" s="12" t="s">
        <v>81</v>
      </c>
      <c r="AW368" s="12" t="s">
        <v>33</v>
      </c>
      <c r="AX368" s="12" t="s">
        <v>79</v>
      </c>
      <c r="AY368" s="151" t="s">
        <v>122</v>
      </c>
    </row>
    <row r="369" spans="2:65" s="1" customFormat="1" ht="16.5" customHeight="1">
      <c r="B369" s="32"/>
      <c r="C369" s="165" t="s">
        <v>566</v>
      </c>
      <c r="D369" s="165" t="s">
        <v>262</v>
      </c>
      <c r="E369" s="166" t="s">
        <v>567</v>
      </c>
      <c r="F369" s="167" t="s">
        <v>568</v>
      </c>
      <c r="G369" s="168" t="s">
        <v>192</v>
      </c>
      <c r="H369" s="169">
        <v>114</v>
      </c>
      <c r="I369" s="170"/>
      <c r="J369" s="171">
        <f>ROUND(I369*H369,2)</f>
        <v>0</v>
      </c>
      <c r="K369" s="167" t="s">
        <v>128</v>
      </c>
      <c r="L369" s="172"/>
      <c r="M369" s="173" t="s">
        <v>19</v>
      </c>
      <c r="N369" s="174" t="s">
        <v>43</v>
      </c>
      <c r="P369" s="140">
        <f>O369*H369</f>
        <v>0</v>
      </c>
      <c r="Q369" s="140">
        <v>5.6000000000000001E-2</v>
      </c>
      <c r="R369" s="140">
        <f>Q369*H369</f>
        <v>6.3840000000000003</v>
      </c>
      <c r="S369" s="140">
        <v>0</v>
      </c>
      <c r="T369" s="141">
        <f>S369*H369</f>
        <v>0</v>
      </c>
      <c r="AR369" s="142" t="s">
        <v>182</v>
      </c>
      <c r="AT369" s="142" t="s">
        <v>262</v>
      </c>
      <c r="AU369" s="142" t="s">
        <v>81</v>
      </c>
      <c r="AY369" s="17" t="s">
        <v>122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7" t="s">
        <v>79</v>
      </c>
      <c r="BK369" s="143">
        <f>ROUND(I369*H369,2)</f>
        <v>0</v>
      </c>
      <c r="BL369" s="17" t="s">
        <v>129</v>
      </c>
      <c r="BM369" s="142" t="s">
        <v>569</v>
      </c>
    </row>
    <row r="370" spans="2:65" s="1" customFormat="1" ht="11.25">
      <c r="B370" s="32"/>
      <c r="D370" s="144" t="s">
        <v>131</v>
      </c>
      <c r="F370" s="145" t="s">
        <v>568</v>
      </c>
      <c r="I370" s="146"/>
      <c r="L370" s="32"/>
      <c r="M370" s="147"/>
      <c r="T370" s="53"/>
      <c r="AT370" s="17" t="s">
        <v>131</v>
      </c>
      <c r="AU370" s="17" t="s">
        <v>81</v>
      </c>
    </row>
    <row r="371" spans="2:65" s="12" customFormat="1" ht="11.25">
      <c r="B371" s="150"/>
      <c r="D371" s="144" t="s">
        <v>135</v>
      </c>
      <c r="E371" s="151" t="s">
        <v>19</v>
      </c>
      <c r="F371" s="152" t="s">
        <v>570</v>
      </c>
      <c r="H371" s="153">
        <v>114</v>
      </c>
      <c r="I371" s="154"/>
      <c r="L371" s="150"/>
      <c r="M371" s="155"/>
      <c r="T371" s="156"/>
      <c r="AT371" s="151" t="s">
        <v>135</v>
      </c>
      <c r="AU371" s="151" t="s">
        <v>81</v>
      </c>
      <c r="AV371" s="12" t="s">
        <v>81</v>
      </c>
      <c r="AW371" s="12" t="s">
        <v>33</v>
      </c>
      <c r="AX371" s="12" t="s">
        <v>79</v>
      </c>
      <c r="AY371" s="151" t="s">
        <v>122</v>
      </c>
    </row>
    <row r="372" spans="2:65" s="1" customFormat="1" ht="16.5" customHeight="1">
      <c r="B372" s="32"/>
      <c r="C372" s="165" t="s">
        <v>571</v>
      </c>
      <c r="D372" s="165" t="s">
        <v>262</v>
      </c>
      <c r="E372" s="166" t="s">
        <v>572</v>
      </c>
      <c r="F372" s="167" t="s">
        <v>573</v>
      </c>
      <c r="G372" s="168" t="s">
        <v>192</v>
      </c>
      <c r="H372" s="169">
        <v>70</v>
      </c>
      <c r="I372" s="170"/>
      <c r="J372" s="171">
        <f>ROUND(I372*H372,2)</f>
        <v>0</v>
      </c>
      <c r="K372" s="167" t="s">
        <v>128</v>
      </c>
      <c r="L372" s="172"/>
      <c r="M372" s="173" t="s">
        <v>19</v>
      </c>
      <c r="N372" s="174" t="s">
        <v>43</v>
      </c>
      <c r="P372" s="140">
        <f>O372*H372</f>
        <v>0</v>
      </c>
      <c r="Q372" s="140">
        <v>4.8300000000000003E-2</v>
      </c>
      <c r="R372" s="140">
        <f>Q372*H372</f>
        <v>3.3810000000000002</v>
      </c>
      <c r="S372" s="140">
        <v>0</v>
      </c>
      <c r="T372" s="141">
        <f>S372*H372</f>
        <v>0</v>
      </c>
      <c r="AR372" s="142" t="s">
        <v>182</v>
      </c>
      <c r="AT372" s="142" t="s">
        <v>262</v>
      </c>
      <c r="AU372" s="142" t="s">
        <v>81</v>
      </c>
      <c r="AY372" s="17" t="s">
        <v>122</v>
      </c>
      <c r="BE372" s="143">
        <f>IF(N372="základní",J372,0)</f>
        <v>0</v>
      </c>
      <c r="BF372" s="143">
        <f>IF(N372="snížená",J372,0)</f>
        <v>0</v>
      </c>
      <c r="BG372" s="143">
        <f>IF(N372="zákl. přenesená",J372,0)</f>
        <v>0</v>
      </c>
      <c r="BH372" s="143">
        <f>IF(N372="sníž. přenesená",J372,0)</f>
        <v>0</v>
      </c>
      <c r="BI372" s="143">
        <f>IF(N372="nulová",J372,0)</f>
        <v>0</v>
      </c>
      <c r="BJ372" s="17" t="s">
        <v>79</v>
      </c>
      <c r="BK372" s="143">
        <f>ROUND(I372*H372,2)</f>
        <v>0</v>
      </c>
      <c r="BL372" s="17" t="s">
        <v>129</v>
      </c>
      <c r="BM372" s="142" t="s">
        <v>574</v>
      </c>
    </row>
    <row r="373" spans="2:65" s="1" customFormat="1" ht="11.25">
      <c r="B373" s="32"/>
      <c r="D373" s="144" t="s">
        <v>131</v>
      </c>
      <c r="F373" s="145" t="s">
        <v>573</v>
      </c>
      <c r="I373" s="146"/>
      <c r="L373" s="32"/>
      <c r="M373" s="147"/>
      <c r="T373" s="53"/>
      <c r="AT373" s="17" t="s">
        <v>131</v>
      </c>
      <c r="AU373" s="17" t="s">
        <v>81</v>
      </c>
    </row>
    <row r="374" spans="2:65" s="12" customFormat="1" ht="11.25">
      <c r="B374" s="150"/>
      <c r="D374" s="144" t="s">
        <v>135</v>
      </c>
      <c r="E374" s="151" t="s">
        <v>19</v>
      </c>
      <c r="F374" s="152" t="s">
        <v>575</v>
      </c>
      <c r="H374" s="153">
        <v>70</v>
      </c>
      <c r="I374" s="154"/>
      <c r="L374" s="150"/>
      <c r="M374" s="155"/>
      <c r="T374" s="156"/>
      <c r="AT374" s="151" t="s">
        <v>135</v>
      </c>
      <c r="AU374" s="151" t="s">
        <v>81</v>
      </c>
      <c r="AV374" s="12" t="s">
        <v>81</v>
      </c>
      <c r="AW374" s="12" t="s">
        <v>33</v>
      </c>
      <c r="AX374" s="12" t="s">
        <v>79</v>
      </c>
      <c r="AY374" s="151" t="s">
        <v>122</v>
      </c>
    </row>
    <row r="375" spans="2:65" s="1" customFormat="1" ht="16.5" customHeight="1">
      <c r="B375" s="32"/>
      <c r="C375" s="165" t="s">
        <v>576</v>
      </c>
      <c r="D375" s="165" t="s">
        <v>262</v>
      </c>
      <c r="E375" s="166" t="s">
        <v>577</v>
      </c>
      <c r="F375" s="167" t="s">
        <v>578</v>
      </c>
      <c r="G375" s="168" t="s">
        <v>192</v>
      </c>
      <c r="H375" s="169">
        <v>2</v>
      </c>
      <c r="I375" s="170"/>
      <c r="J375" s="171">
        <f>ROUND(I375*H375,2)</f>
        <v>0</v>
      </c>
      <c r="K375" s="167" t="s">
        <v>128</v>
      </c>
      <c r="L375" s="172"/>
      <c r="M375" s="173" t="s">
        <v>19</v>
      </c>
      <c r="N375" s="174" t="s">
        <v>43</v>
      </c>
      <c r="P375" s="140">
        <f>O375*H375</f>
        <v>0</v>
      </c>
      <c r="Q375" s="140">
        <v>8.5999999999999993E-2</v>
      </c>
      <c r="R375" s="140">
        <f>Q375*H375</f>
        <v>0.17199999999999999</v>
      </c>
      <c r="S375" s="140">
        <v>0</v>
      </c>
      <c r="T375" s="141">
        <f>S375*H375</f>
        <v>0</v>
      </c>
      <c r="AR375" s="142" t="s">
        <v>182</v>
      </c>
      <c r="AT375" s="142" t="s">
        <v>262</v>
      </c>
      <c r="AU375" s="142" t="s">
        <v>81</v>
      </c>
      <c r="AY375" s="17" t="s">
        <v>122</v>
      </c>
      <c r="BE375" s="143">
        <f>IF(N375="základní",J375,0)</f>
        <v>0</v>
      </c>
      <c r="BF375" s="143">
        <f>IF(N375="snížená",J375,0)</f>
        <v>0</v>
      </c>
      <c r="BG375" s="143">
        <f>IF(N375="zákl. přenesená",J375,0)</f>
        <v>0</v>
      </c>
      <c r="BH375" s="143">
        <f>IF(N375="sníž. přenesená",J375,0)</f>
        <v>0</v>
      </c>
      <c r="BI375" s="143">
        <f>IF(N375="nulová",J375,0)</f>
        <v>0</v>
      </c>
      <c r="BJ375" s="17" t="s">
        <v>79</v>
      </c>
      <c r="BK375" s="143">
        <f>ROUND(I375*H375,2)</f>
        <v>0</v>
      </c>
      <c r="BL375" s="17" t="s">
        <v>129</v>
      </c>
      <c r="BM375" s="142" t="s">
        <v>579</v>
      </c>
    </row>
    <row r="376" spans="2:65" s="1" customFormat="1" ht="11.25">
      <c r="B376" s="32"/>
      <c r="D376" s="144" t="s">
        <v>131</v>
      </c>
      <c r="F376" s="145" t="s">
        <v>578</v>
      </c>
      <c r="I376" s="146"/>
      <c r="L376" s="32"/>
      <c r="M376" s="147"/>
      <c r="T376" s="53"/>
      <c r="AT376" s="17" t="s">
        <v>131</v>
      </c>
      <c r="AU376" s="17" t="s">
        <v>81</v>
      </c>
    </row>
    <row r="377" spans="2:65" s="12" customFormat="1" ht="11.25">
      <c r="B377" s="150"/>
      <c r="D377" s="144" t="s">
        <v>135</v>
      </c>
      <c r="E377" s="151" t="s">
        <v>19</v>
      </c>
      <c r="F377" s="152" t="s">
        <v>580</v>
      </c>
      <c r="H377" s="153">
        <v>1</v>
      </c>
      <c r="I377" s="154"/>
      <c r="L377" s="150"/>
      <c r="M377" s="155"/>
      <c r="T377" s="156"/>
      <c r="AT377" s="151" t="s">
        <v>135</v>
      </c>
      <c r="AU377" s="151" t="s">
        <v>81</v>
      </c>
      <c r="AV377" s="12" t="s">
        <v>81</v>
      </c>
      <c r="AW377" s="12" t="s">
        <v>33</v>
      </c>
      <c r="AX377" s="12" t="s">
        <v>72</v>
      </c>
      <c r="AY377" s="151" t="s">
        <v>122</v>
      </c>
    </row>
    <row r="378" spans="2:65" s="12" customFormat="1" ht="11.25">
      <c r="B378" s="150"/>
      <c r="D378" s="144" t="s">
        <v>135</v>
      </c>
      <c r="E378" s="151" t="s">
        <v>19</v>
      </c>
      <c r="F378" s="152" t="s">
        <v>581</v>
      </c>
      <c r="H378" s="153">
        <v>1</v>
      </c>
      <c r="I378" s="154"/>
      <c r="L378" s="150"/>
      <c r="M378" s="155"/>
      <c r="T378" s="156"/>
      <c r="AT378" s="151" t="s">
        <v>135</v>
      </c>
      <c r="AU378" s="151" t="s">
        <v>81</v>
      </c>
      <c r="AV378" s="12" t="s">
        <v>81</v>
      </c>
      <c r="AW378" s="12" t="s">
        <v>33</v>
      </c>
      <c r="AX378" s="12" t="s">
        <v>72</v>
      </c>
      <c r="AY378" s="151" t="s">
        <v>122</v>
      </c>
    </row>
    <row r="379" spans="2:65" s="13" customFormat="1" ht="11.25">
      <c r="B379" s="157"/>
      <c r="D379" s="144" t="s">
        <v>135</v>
      </c>
      <c r="E379" s="158" t="s">
        <v>19</v>
      </c>
      <c r="F379" s="159" t="s">
        <v>138</v>
      </c>
      <c r="H379" s="160">
        <v>2</v>
      </c>
      <c r="I379" s="161"/>
      <c r="L379" s="157"/>
      <c r="M379" s="162"/>
      <c r="T379" s="163"/>
      <c r="AT379" s="158" t="s">
        <v>135</v>
      </c>
      <c r="AU379" s="158" t="s">
        <v>81</v>
      </c>
      <c r="AV379" s="13" t="s">
        <v>129</v>
      </c>
      <c r="AW379" s="13" t="s">
        <v>33</v>
      </c>
      <c r="AX379" s="13" t="s">
        <v>79</v>
      </c>
      <c r="AY379" s="158" t="s">
        <v>122</v>
      </c>
    </row>
    <row r="380" spans="2:65" s="1" customFormat="1" ht="16.5" customHeight="1">
      <c r="B380" s="32"/>
      <c r="C380" s="131" t="s">
        <v>582</v>
      </c>
      <c r="D380" s="131" t="s">
        <v>124</v>
      </c>
      <c r="E380" s="132" t="s">
        <v>583</v>
      </c>
      <c r="F380" s="133" t="s">
        <v>584</v>
      </c>
      <c r="G380" s="134" t="s">
        <v>192</v>
      </c>
      <c r="H380" s="135">
        <v>8</v>
      </c>
      <c r="I380" s="136"/>
      <c r="J380" s="137">
        <f>ROUND(I380*H380,2)</f>
        <v>0</v>
      </c>
      <c r="K380" s="133" t="s">
        <v>128</v>
      </c>
      <c r="L380" s="32"/>
      <c r="M380" s="138" t="s">
        <v>19</v>
      </c>
      <c r="N380" s="139" t="s">
        <v>43</v>
      </c>
      <c r="P380" s="140">
        <f>O380*H380</f>
        <v>0</v>
      </c>
      <c r="Q380" s="140">
        <v>0.14041999999999999</v>
      </c>
      <c r="R380" s="140">
        <f>Q380*H380</f>
        <v>1.1233599999999999</v>
      </c>
      <c r="S380" s="140">
        <v>0</v>
      </c>
      <c r="T380" s="141">
        <f>S380*H380</f>
        <v>0</v>
      </c>
      <c r="AR380" s="142" t="s">
        <v>129</v>
      </c>
      <c r="AT380" s="142" t="s">
        <v>124</v>
      </c>
      <c r="AU380" s="142" t="s">
        <v>81</v>
      </c>
      <c r="AY380" s="17" t="s">
        <v>122</v>
      </c>
      <c r="BE380" s="143">
        <f>IF(N380="základní",J380,0)</f>
        <v>0</v>
      </c>
      <c r="BF380" s="143">
        <f>IF(N380="snížená",J380,0)</f>
        <v>0</v>
      </c>
      <c r="BG380" s="143">
        <f>IF(N380="zákl. přenesená",J380,0)</f>
        <v>0</v>
      </c>
      <c r="BH380" s="143">
        <f>IF(N380="sníž. přenesená",J380,0)</f>
        <v>0</v>
      </c>
      <c r="BI380" s="143">
        <f>IF(N380="nulová",J380,0)</f>
        <v>0</v>
      </c>
      <c r="BJ380" s="17" t="s">
        <v>79</v>
      </c>
      <c r="BK380" s="143">
        <f>ROUND(I380*H380,2)</f>
        <v>0</v>
      </c>
      <c r="BL380" s="17" t="s">
        <v>129</v>
      </c>
      <c r="BM380" s="142" t="s">
        <v>585</v>
      </c>
    </row>
    <row r="381" spans="2:65" s="1" customFormat="1" ht="19.5">
      <c r="B381" s="32"/>
      <c r="D381" s="144" t="s">
        <v>131</v>
      </c>
      <c r="F381" s="145" t="s">
        <v>586</v>
      </c>
      <c r="I381" s="146"/>
      <c r="L381" s="32"/>
      <c r="M381" s="147"/>
      <c r="T381" s="53"/>
      <c r="AT381" s="17" t="s">
        <v>131</v>
      </c>
      <c r="AU381" s="17" t="s">
        <v>81</v>
      </c>
    </row>
    <row r="382" spans="2:65" s="1" customFormat="1" ht="11.25">
      <c r="B382" s="32"/>
      <c r="D382" s="148" t="s">
        <v>133</v>
      </c>
      <c r="F382" s="149" t="s">
        <v>587</v>
      </c>
      <c r="I382" s="146"/>
      <c r="L382" s="32"/>
      <c r="M382" s="147"/>
      <c r="T382" s="53"/>
      <c r="AT382" s="17" t="s">
        <v>133</v>
      </c>
      <c r="AU382" s="17" t="s">
        <v>81</v>
      </c>
    </row>
    <row r="383" spans="2:65" s="12" customFormat="1" ht="11.25">
      <c r="B383" s="150"/>
      <c r="D383" s="144" t="s">
        <v>135</v>
      </c>
      <c r="E383" s="151" t="s">
        <v>19</v>
      </c>
      <c r="F383" s="152" t="s">
        <v>588</v>
      </c>
      <c r="H383" s="153">
        <v>8</v>
      </c>
      <c r="I383" s="154"/>
      <c r="L383" s="150"/>
      <c r="M383" s="155"/>
      <c r="T383" s="156"/>
      <c r="AT383" s="151" t="s">
        <v>135</v>
      </c>
      <c r="AU383" s="151" t="s">
        <v>81</v>
      </c>
      <c r="AV383" s="12" t="s">
        <v>81</v>
      </c>
      <c r="AW383" s="12" t="s">
        <v>33</v>
      </c>
      <c r="AX383" s="12" t="s">
        <v>79</v>
      </c>
      <c r="AY383" s="151" t="s">
        <v>122</v>
      </c>
    </row>
    <row r="384" spans="2:65" s="1" customFormat="1" ht="16.5" customHeight="1">
      <c r="B384" s="32"/>
      <c r="C384" s="165" t="s">
        <v>589</v>
      </c>
      <c r="D384" s="165" t="s">
        <v>262</v>
      </c>
      <c r="E384" s="166" t="s">
        <v>590</v>
      </c>
      <c r="F384" s="167" t="s">
        <v>591</v>
      </c>
      <c r="G384" s="168" t="s">
        <v>192</v>
      </c>
      <c r="H384" s="169">
        <v>9</v>
      </c>
      <c r="I384" s="170"/>
      <c r="J384" s="171">
        <f>ROUND(I384*H384,2)</f>
        <v>0</v>
      </c>
      <c r="K384" s="167" t="s">
        <v>128</v>
      </c>
      <c r="L384" s="172"/>
      <c r="M384" s="173" t="s">
        <v>19</v>
      </c>
      <c r="N384" s="174" t="s">
        <v>43</v>
      </c>
      <c r="P384" s="140">
        <f>O384*H384</f>
        <v>0</v>
      </c>
      <c r="Q384" s="140">
        <v>5.6120000000000003E-2</v>
      </c>
      <c r="R384" s="140">
        <f>Q384*H384</f>
        <v>0.50507999999999997</v>
      </c>
      <c r="S384" s="140">
        <v>0</v>
      </c>
      <c r="T384" s="141">
        <f>S384*H384</f>
        <v>0</v>
      </c>
      <c r="AR384" s="142" t="s">
        <v>182</v>
      </c>
      <c r="AT384" s="142" t="s">
        <v>262</v>
      </c>
      <c r="AU384" s="142" t="s">
        <v>81</v>
      </c>
      <c r="AY384" s="17" t="s">
        <v>122</v>
      </c>
      <c r="BE384" s="143">
        <f>IF(N384="základní",J384,0)</f>
        <v>0</v>
      </c>
      <c r="BF384" s="143">
        <f>IF(N384="snížená",J384,0)</f>
        <v>0</v>
      </c>
      <c r="BG384" s="143">
        <f>IF(N384="zákl. přenesená",J384,0)</f>
        <v>0</v>
      </c>
      <c r="BH384" s="143">
        <f>IF(N384="sníž. přenesená",J384,0)</f>
        <v>0</v>
      </c>
      <c r="BI384" s="143">
        <f>IF(N384="nulová",J384,0)</f>
        <v>0</v>
      </c>
      <c r="BJ384" s="17" t="s">
        <v>79</v>
      </c>
      <c r="BK384" s="143">
        <f>ROUND(I384*H384,2)</f>
        <v>0</v>
      </c>
      <c r="BL384" s="17" t="s">
        <v>129</v>
      </c>
      <c r="BM384" s="142" t="s">
        <v>592</v>
      </c>
    </row>
    <row r="385" spans="2:65" s="1" customFormat="1" ht="11.25">
      <c r="B385" s="32"/>
      <c r="D385" s="144" t="s">
        <v>131</v>
      </c>
      <c r="F385" s="145" t="s">
        <v>591</v>
      </c>
      <c r="I385" s="146"/>
      <c r="L385" s="32"/>
      <c r="M385" s="147"/>
      <c r="T385" s="53"/>
      <c r="AT385" s="17" t="s">
        <v>131</v>
      </c>
      <c r="AU385" s="17" t="s">
        <v>81</v>
      </c>
    </row>
    <row r="386" spans="2:65" s="1" customFormat="1" ht="16.5" customHeight="1">
      <c r="B386" s="32"/>
      <c r="C386" s="131" t="s">
        <v>593</v>
      </c>
      <c r="D386" s="131" t="s">
        <v>124</v>
      </c>
      <c r="E386" s="132" t="s">
        <v>594</v>
      </c>
      <c r="F386" s="133" t="s">
        <v>595</v>
      </c>
      <c r="G386" s="134" t="s">
        <v>192</v>
      </c>
      <c r="H386" s="135">
        <v>33</v>
      </c>
      <c r="I386" s="136"/>
      <c r="J386" s="137">
        <f>ROUND(I386*H386,2)</f>
        <v>0</v>
      </c>
      <c r="K386" s="133" t="s">
        <v>128</v>
      </c>
      <c r="L386" s="32"/>
      <c r="M386" s="138" t="s">
        <v>19</v>
      </c>
      <c r="N386" s="139" t="s">
        <v>43</v>
      </c>
      <c r="P386" s="140">
        <f>O386*H386</f>
        <v>0</v>
      </c>
      <c r="Q386" s="140">
        <v>0</v>
      </c>
      <c r="R386" s="140">
        <f>Q386*H386</f>
        <v>0</v>
      </c>
      <c r="S386" s="140">
        <v>0</v>
      </c>
      <c r="T386" s="141">
        <f>S386*H386</f>
        <v>0</v>
      </c>
      <c r="AR386" s="142" t="s">
        <v>129</v>
      </c>
      <c r="AT386" s="142" t="s">
        <v>124</v>
      </c>
      <c r="AU386" s="142" t="s">
        <v>81</v>
      </c>
      <c r="AY386" s="17" t="s">
        <v>122</v>
      </c>
      <c r="BE386" s="143">
        <f>IF(N386="základní",J386,0)</f>
        <v>0</v>
      </c>
      <c r="BF386" s="143">
        <f>IF(N386="snížená",J386,0)</f>
        <v>0</v>
      </c>
      <c r="BG386" s="143">
        <f>IF(N386="zákl. přenesená",J386,0)</f>
        <v>0</v>
      </c>
      <c r="BH386" s="143">
        <f>IF(N386="sníž. přenesená",J386,0)</f>
        <v>0</v>
      </c>
      <c r="BI386" s="143">
        <f>IF(N386="nulová",J386,0)</f>
        <v>0</v>
      </c>
      <c r="BJ386" s="17" t="s">
        <v>79</v>
      </c>
      <c r="BK386" s="143">
        <f>ROUND(I386*H386,2)</f>
        <v>0</v>
      </c>
      <c r="BL386" s="17" t="s">
        <v>129</v>
      </c>
      <c r="BM386" s="142" t="s">
        <v>596</v>
      </c>
    </row>
    <row r="387" spans="2:65" s="1" customFormat="1" ht="11.25">
      <c r="B387" s="32"/>
      <c r="D387" s="144" t="s">
        <v>131</v>
      </c>
      <c r="F387" s="145" t="s">
        <v>597</v>
      </c>
      <c r="I387" s="146"/>
      <c r="L387" s="32"/>
      <c r="M387" s="147"/>
      <c r="T387" s="53"/>
      <c r="AT387" s="17" t="s">
        <v>131</v>
      </c>
      <c r="AU387" s="17" t="s">
        <v>81</v>
      </c>
    </row>
    <row r="388" spans="2:65" s="1" customFormat="1" ht="11.25">
      <c r="B388" s="32"/>
      <c r="D388" s="148" t="s">
        <v>133</v>
      </c>
      <c r="F388" s="149" t="s">
        <v>598</v>
      </c>
      <c r="I388" s="146"/>
      <c r="L388" s="32"/>
      <c r="M388" s="147"/>
      <c r="T388" s="53"/>
      <c r="AT388" s="17" t="s">
        <v>133</v>
      </c>
      <c r="AU388" s="17" t="s">
        <v>81</v>
      </c>
    </row>
    <row r="389" spans="2:65" s="12" customFormat="1" ht="11.25">
      <c r="B389" s="150"/>
      <c r="D389" s="144" t="s">
        <v>135</v>
      </c>
      <c r="E389" s="151" t="s">
        <v>19</v>
      </c>
      <c r="F389" s="152" t="s">
        <v>452</v>
      </c>
      <c r="H389" s="153">
        <v>33</v>
      </c>
      <c r="I389" s="154"/>
      <c r="L389" s="150"/>
      <c r="M389" s="155"/>
      <c r="T389" s="156"/>
      <c r="AT389" s="151" t="s">
        <v>135</v>
      </c>
      <c r="AU389" s="151" t="s">
        <v>81</v>
      </c>
      <c r="AV389" s="12" t="s">
        <v>81</v>
      </c>
      <c r="AW389" s="12" t="s">
        <v>33</v>
      </c>
      <c r="AX389" s="12" t="s">
        <v>79</v>
      </c>
      <c r="AY389" s="151" t="s">
        <v>122</v>
      </c>
    </row>
    <row r="390" spans="2:65" s="1" customFormat="1" ht="16.5" customHeight="1">
      <c r="B390" s="32"/>
      <c r="C390" s="131" t="s">
        <v>599</v>
      </c>
      <c r="D390" s="131" t="s">
        <v>124</v>
      </c>
      <c r="E390" s="132" t="s">
        <v>600</v>
      </c>
      <c r="F390" s="133" t="s">
        <v>601</v>
      </c>
      <c r="G390" s="134" t="s">
        <v>468</v>
      </c>
      <c r="H390" s="135">
        <v>5</v>
      </c>
      <c r="I390" s="136"/>
      <c r="J390" s="137">
        <f>ROUND(I390*H390,2)</f>
        <v>0</v>
      </c>
      <c r="K390" s="133" t="s">
        <v>128</v>
      </c>
      <c r="L390" s="32"/>
      <c r="M390" s="138" t="s">
        <v>19</v>
      </c>
      <c r="N390" s="139" t="s">
        <v>43</v>
      </c>
      <c r="P390" s="140">
        <f>O390*H390</f>
        <v>0</v>
      </c>
      <c r="Q390" s="140">
        <v>0</v>
      </c>
      <c r="R390" s="140">
        <f>Q390*H390</f>
        <v>0</v>
      </c>
      <c r="S390" s="140">
        <v>8.2000000000000003E-2</v>
      </c>
      <c r="T390" s="141">
        <f>S390*H390</f>
        <v>0.41000000000000003</v>
      </c>
      <c r="AR390" s="142" t="s">
        <v>129</v>
      </c>
      <c r="AT390" s="142" t="s">
        <v>124</v>
      </c>
      <c r="AU390" s="142" t="s">
        <v>81</v>
      </c>
      <c r="AY390" s="17" t="s">
        <v>122</v>
      </c>
      <c r="BE390" s="143">
        <f>IF(N390="základní",J390,0)</f>
        <v>0</v>
      </c>
      <c r="BF390" s="143">
        <f>IF(N390="snížená",J390,0)</f>
        <v>0</v>
      </c>
      <c r="BG390" s="143">
        <f>IF(N390="zákl. přenesená",J390,0)</f>
        <v>0</v>
      </c>
      <c r="BH390" s="143">
        <f>IF(N390="sníž. přenesená",J390,0)</f>
        <v>0</v>
      </c>
      <c r="BI390" s="143">
        <f>IF(N390="nulová",J390,0)</f>
        <v>0</v>
      </c>
      <c r="BJ390" s="17" t="s">
        <v>79</v>
      </c>
      <c r="BK390" s="143">
        <f>ROUND(I390*H390,2)</f>
        <v>0</v>
      </c>
      <c r="BL390" s="17" t="s">
        <v>129</v>
      </c>
      <c r="BM390" s="142" t="s">
        <v>602</v>
      </c>
    </row>
    <row r="391" spans="2:65" s="1" customFormat="1" ht="19.5">
      <c r="B391" s="32"/>
      <c r="D391" s="144" t="s">
        <v>131</v>
      </c>
      <c r="F391" s="145" t="s">
        <v>603</v>
      </c>
      <c r="I391" s="146"/>
      <c r="L391" s="32"/>
      <c r="M391" s="147"/>
      <c r="T391" s="53"/>
      <c r="AT391" s="17" t="s">
        <v>131</v>
      </c>
      <c r="AU391" s="17" t="s">
        <v>81</v>
      </c>
    </row>
    <row r="392" spans="2:65" s="1" customFormat="1" ht="11.25">
      <c r="B392" s="32"/>
      <c r="D392" s="148" t="s">
        <v>133</v>
      </c>
      <c r="F392" s="149" t="s">
        <v>604</v>
      </c>
      <c r="I392" s="146"/>
      <c r="L392" s="32"/>
      <c r="M392" s="147"/>
      <c r="T392" s="53"/>
      <c r="AT392" s="17" t="s">
        <v>133</v>
      </c>
      <c r="AU392" s="17" t="s">
        <v>81</v>
      </c>
    </row>
    <row r="393" spans="2:65" s="12" customFormat="1" ht="11.25">
      <c r="B393" s="150"/>
      <c r="D393" s="144" t="s">
        <v>135</v>
      </c>
      <c r="E393" s="151" t="s">
        <v>19</v>
      </c>
      <c r="F393" s="152" t="s">
        <v>528</v>
      </c>
      <c r="H393" s="153">
        <v>3</v>
      </c>
      <c r="I393" s="154"/>
      <c r="L393" s="150"/>
      <c r="M393" s="155"/>
      <c r="T393" s="156"/>
      <c r="AT393" s="151" t="s">
        <v>135</v>
      </c>
      <c r="AU393" s="151" t="s">
        <v>81</v>
      </c>
      <c r="AV393" s="12" t="s">
        <v>81</v>
      </c>
      <c r="AW393" s="12" t="s">
        <v>33</v>
      </c>
      <c r="AX393" s="12" t="s">
        <v>72</v>
      </c>
      <c r="AY393" s="151" t="s">
        <v>122</v>
      </c>
    </row>
    <row r="394" spans="2:65" s="12" customFormat="1" ht="11.25">
      <c r="B394" s="150"/>
      <c r="D394" s="144" t="s">
        <v>135</v>
      </c>
      <c r="E394" s="151" t="s">
        <v>19</v>
      </c>
      <c r="F394" s="152" t="s">
        <v>529</v>
      </c>
      <c r="H394" s="153">
        <v>2</v>
      </c>
      <c r="I394" s="154"/>
      <c r="L394" s="150"/>
      <c r="M394" s="155"/>
      <c r="T394" s="156"/>
      <c r="AT394" s="151" t="s">
        <v>135</v>
      </c>
      <c r="AU394" s="151" t="s">
        <v>81</v>
      </c>
      <c r="AV394" s="12" t="s">
        <v>81</v>
      </c>
      <c r="AW394" s="12" t="s">
        <v>33</v>
      </c>
      <c r="AX394" s="12" t="s">
        <v>72</v>
      </c>
      <c r="AY394" s="151" t="s">
        <v>122</v>
      </c>
    </row>
    <row r="395" spans="2:65" s="13" customFormat="1" ht="11.25">
      <c r="B395" s="157"/>
      <c r="D395" s="144" t="s">
        <v>135</v>
      </c>
      <c r="E395" s="158" t="s">
        <v>19</v>
      </c>
      <c r="F395" s="159" t="s">
        <v>138</v>
      </c>
      <c r="H395" s="160">
        <v>5</v>
      </c>
      <c r="I395" s="161"/>
      <c r="L395" s="157"/>
      <c r="M395" s="162"/>
      <c r="T395" s="163"/>
      <c r="AT395" s="158" t="s">
        <v>135</v>
      </c>
      <c r="AU395" s="158" t="s">
        <v>81</v>
      </c>
      <c r="AV395" s="13" t="s">
        <v>129</v>
      </c>
      <c r="AW395" s="13" t="s">
        <v>33</v>
      </c>
      <c r="AX395" s="13" t="s">
        <v>79</v>
      </c>
      <c r="AY395" s="158" t="s">
        <v>122</v>
      </c>
    </row>
    <row r="396" spans="2:65" s="1" customFormat="1" ht="16.5" customHeight="1">
      <c r="B396" s="32"/>
      <c r="C396" s="131" t="s">
        <v>605</v>
      </c>
      <c r="D396" s="131" t="s">
        <v>124</v>
      </c>
      <c r="E396" s="132" t="s">
        <v>606</v>
      </c>
      <c r="F396" s="133" t="s">
        <v>607</v>
      </c>
      <c r="G396" s="134" t="s">
        <v>127</v>
      </c>
      <c r="H396" s="135">
        <v>6</v>
      </c>
      <c r="I396" s="136"/>
      <c r="J396" s="137">
        <f>ROUND(I396*H396,2)</f>
        <v>0</v>
      </c>
      <c r="K396" s="133" t="s">
        <v>128</v>
      </c>
      <c r="L396" s="32"/>
      <c r="M396" s="138" t="s">
        <v>19</v>
      </c>
      <c r="N396" s="139" t="s">
        <v>43</v>
      </c>
      <c r="P396" s="140">
        <f>O396*H396</f>
        <v>0</v>
      </c>
      <c r="Q396" s="140">
        <v>0</v>
      </c>
      <c r="R396" s="140">
        <f>Q396*H396</f>
        <v>0</v>
      </c>
      <c r="S396" s="140">
        <v>0</v>
      </c>
      <c r="T396" s="141">
        <f>S396*H396</f>
        <v>0</v>
      </c>
      <c r="AR396" s="142" t="s">
        <v>129</v>
      </c>
      <c r="AT396" s="142" t="s">
        <v>124</v>
      </c>
      <c r="AU396" s="142" t="s">
        <v>81</v>
      </c>
      <c r="AY396" s="17" t="s">
        <v>122</v>
      </c>
      <c r="BE396" s="143">
        <f>IF(N396="základní",J396,0)</f>
        <v>0</v>
      </c>
      <c r="BF396" s="143">
        <f>IF(N396="snížená",J396,0)</f>
        <v>0</v>
      </c>
      <c r="BG396" s="143">
        <f>IF(N396="zákl. přenesená",J396,0)</f>
        <v>0</v>
      </c>
      <c r="BH396" s="143">
        <f>IF(N396="sníž. přenesená",J396,0)</f>
        <v>0</v>
      </c>
      <c r="BI396" s="143">
        <f>IF(N396="nulová",J396,0)</f>
        <v>0</v>
      </c>
      <c r="BJ396" s="17" t="s">
        <v>79</v>
      </c>
      <c r="BK396" s="143">
        <f>ROUND(I396*H396,2)</f>
        <v>0</v>
      </c>
      <c r="BL396" s="17" t="s">
        <v>129</v>
      </c>
      <c r="BM396" s="142" t="s">
        <v>608</v>
      </c>
    </row>
    <row r="397" spans="2:65" s="1" customFormat="1" ht="19.5">
      <c r="B397" s="32"/>
      <c r="D397" s="144" t="s">
        <v>131</v>
      </c>
      <c r="F397" s="145" t="s">
        <v>609</v>
      </c>
      <c r="I397" s="146"/>
      <c r="L397" s="32"/>
      <c r="M397" s="147"/>
      <c r="T397" s="53"/>
      <c r="AT397" s="17" t="s">
        <v>131</v>
      </c>
      <c r="AU397" s="17" t="s">
        <v>81</v>
      </c>
    </row>
    <row r="398" spans="2:65" s="1" customFormat="1" ht="11.25">
      <c r="B398" s="32"/>
      <c r="D398" s="148" t="s">
        <v>133</v>
      </c>
      <c r="F398" s="149" t="s">
        <v>610</v>
      </c>
      <c r="I398" s="146"/>
      <c r="L398" s="32"/>
      <c r="M398" s="147"/>
      <c r="T398" s="53"/>
      <c r="AT398" s="17" t="s">
        <v>133</v>
      </c>
      <c r="AU398" s="17" t="s">
        <v>81</v>
      </c>
    </row>
    <row r="399" spans="2:65" s="12" customFormat="1" ht="11.25">
      <c r="B399" s="150"/>
      <c r="D399" s="144" t="s">
        <v>135</v>
      </c>
      <c r="E399" s="151" t="s">
        <v>19</v>
      </c>
      <c r="F399" s="152" t="s">
        <v>137</v>
      </c>
      <c r="H399" s="153">
        <v>6</v>
      </c>
      <c r="I399" s="154"/>
      <c r="L399" s="150"/>
      <c r="M399" s="155"/>
      <c r="T399" s="156"/>
      <c r="AT399" s="151" t="s">
        <v>135</v>
      </c>
      <c r="AU399" s="151" t="s">
        <v>81</v>
      </c>
      <c r="AV399" s="12" t="s">
        <v>81</v>
      </c>
      <c r="AW399" s="12" t="s">
        <v>33</v>
      </c>
      <c r="AX399" s="12" t="s">
        <v>79</v>
      </c>
      <c r="AY399" s="151" t="s">
        <v>122</v>
      </c>
    </row>
    <row r="400" spans="2:65" s="11" customFormat="1" ht="22.9" customHeight="1">
      <c r="B400" s="119"/>
      <c r="D400" s="120" t="s">
        <v>71</v>
      </c>
      <c r="E400" s="129" t="s">
        <v>611</v>
      </c>
      <c r="F400" s="129" t="s">
        <v>612</v>
      </c>
      <c r="I400" s="122"/>
      <c r="J400" s="130">
        <f>BK400</f>
        <v>0</v>
      </c>
      <c r="L400" s="119"/>
      <c r="M400" s="124"/>
      <c r="P400" s="125">
        <f>SUM(P401:P443)</f>
        <v>0</v>
      </c>
      <c r="R400" s="125">
        <f>SUM(R401:R443)</f>
        <v>0</v>
      </c>
      <c r="T400" s="126">
        <f>SUM(T401:T443)</f>
        <v>0</v>
      </c>
      <c r="AR400" s="120" t="s">
        <v>79</v>
      </c>
      <c r="AT400" s="127" t="s">
        <v>71</v>
      </c>
      <c r="AU400" s="127" t="s">
        <v>79</v>
      </c>
      <c r="AY400" s="120" t="s">
        <v>122</v>
      </c>
      <c r="BK400" s="128">
        <f>SUM(BK401:BK443)</f>
        <v>0</v>
      </c>
    </row>
    <row r="401" spans="2:65" s="1" customFormat="1" ht="16.5" customHeight="1">
      <c r="B401" s="32"/>
      <c r="C401" s="131" t="s">
        <v>613</v>
      </c>
      <c r="D401" s="131" t="s">
        <v>124</v>
      </c>
      <c r="E401" s="132" t="s">
        <v>614</v>
      </c>
      <c r="F401" s="133" t="s">
        <v>615</v>
      </c>
      <c r="G401" s="134" t="s">
        <v>241</v>
      </c>
      <c r="H401" s="135">
        <v>506.80900000000003</v>
      </c>
      <c r="I401" s="136"/>
      <c r="J401" s="137">
        <f>ROUND(I401*H401,2)</f>
        <v>0</v>
      </c>
      <c r="K401" s="133" t="s">
        <v>128</v>
      </c>
      <c r="L401" s="32"/>
      <c r="M401" s="138" t="s">
        <v>19</v>
      </c>
      <c r="N401" s="139" t="s">
        <v>43</v>
      </c>
      <c r="P401" s="140">
        <f>O401*H401</f>
        <v>0</v>
      </c>
      <c r="Q401" s="140">
        <v>0</v>
      </c>
      <c r="R401" s="140">
        <f>Q401*H401</f>
        <v>0</v>
      </c>
      <c r="S401" s="140">
        <v>0</v>
      </c>
      <c r="T401" s="141">
        <f>S401*H401</f>
        <v>0</v>
      </c>
      <c r="AR401" s="142" t="s">
        <v>129</v>
      </c>
      <c r="AT401" s="142" t="s">
        <v>124</v>
      </c>
      <c r="AU401" s="142" t="s">
        <v>81</v>
      </c>
      <c r="AY401" s="17" t="s">
        <v>122</v>
      </c>
      <c r="BE401" s="143">
        <f>IF(N401="základní",J401,0)</f>
        <v>0</v>
      </c>
      <c r="BF401" s="143">
        <f>IF(N401="snížená",J401,0)</f>
        <v>0</v>
      </c>
      <c r="BG401" s="143">
        <f>IF(N401="zákl. přenesená",J401,0)</f>
        <v>0</v>
      </c>
      <c r="BH401" s="143">
        <f>IF(N401="sníž. přenesená",J401,0)</f>
        <v>0</v>
      </c>
      <c r="BI401" s="143">
        <f>IF(N401="nulová",J401,0)</f>
        <v>0</v>
      </c>
      <c r="BJ401" s="17" t="s">
        <v>79</v>
      </c>
      <c r="BK401" s="143">
        <f>ROUND(I401*H401,2)</f>
        <v>0</v>
      </c>
      <c r="BL401" s="17" t="s">
        <v>129</v>
      </c>
      <c r="BM401" s="142" t="s">
        <v>616</v>
      </c>
    </row>
    <row r="402" spans="2:65" s="1" customFormat="1" ht="11.25">
      <c r="B402" s="32"/>
      <c r="D402" s="144" t="s">
        <v>131</v>
      </c>
      <c r="F402" s="145" t="s">
        <v>617</v>
      </c>
      <c r="I402" s="146"/>
      <c r="L402" s="32"/>
      <c r="M402" s="147"/>
      <c r="T402" s="53"/>
      <c r="AT402" s="17" t="s">
        <v>131</v>
      </c>
      <c r="AU402" s="17" t="s">
        <v>81</v>
      </c>
    </row>
    <row r="403" spans="2:65" s="1" customFormat="1" ht="11.25">
      <c r="B403" s="32"/>
      <c r="D403" s="148" t="s">
        <v>133</v>
      </c>
      <c r="F403" s="149" t="s">
        <v>618</v>
      </c>
      <c r="I403" s="146"/>
      <c r="L403" s="32"/>
      <c r="M403" s="147"/>
      <c r="T403" s="53"/>
      <c r="AT403" s="17" t="s">
        <v>133</v>
      </c>
      <c r="AU403" s="17" t="s">
        <v>81</v>
      </c>
    </row>
    <row r="404" spans="2:65" s="1" customFormat="1" ht="48.75">
      <c r="B404" s="32"/>
      <c r="D404" s="144" t="s">
        <v>235</v>
      </c>
      <c r="F404" s="164" t="s">
        <v>619</v>
      </c>
      <c r="I404" s="146"/>
      <c r="L404" s="32"/>
      <c r="M404" s="147"/>
      <c r="T404" s="53"/>
      <c r="AT404" s="17" t="s">
        <v>235</v>
      </c>
      <c r="AU404" s="17" t="s">
        <v>81</v>
      </c>
    </row>
    <row r="405" spans="2:65" s="14" customFormat="1" ht="11.25">
      <c r="B405" s="175"/>
      <c r="D405" s="144" t="s">
        <v>135</v>
      </c>
      <c r="E405" s="176" t="s">
        <v>19</v>
      </c>
      <c r="F405" s="177" t="s">
        <v>620</v>
      </c>
      <c r="H405" s="176" t="s">
        <v>19</v>
      </c>
      <c r="I405" s="178"/>
      <c r="L405" s="175"/>
      <c r="M405" s="179"/>
      <c r="T405" s="180"/>
      <c r="AT405" s="176" t="s">
        <v>135</v>
      </c>
      <c r="AU405" s="176" t="s">
        <v>81</v>
      </c>
      <c r="AV405" s="14" t="s">
        <v>79</v>
      </c>
      <c r="AW405" s="14" t="s">
        <v>33</v>
      </c>
      <c r="AX405" s="14" t="s">
        <v>72</v>
      </c>
      <c r="AY405" s="176" t="s">
        <v>122</v>
      </c>
    </row>
    <row r="406" spans="2:65" s="12" customFormat="1" ht="11.25">
      <c r="B406" s="150"/>
      <c r="D406" s="144" t="s">
        <v>135</v>
      </c>
      <c r="E406" s="151" t="s">
        <v>19</v>
      </c>
      <c r="F406" s="152" t="s">
        <v>621</v>
      </c>
      <c r="H406" s="153">
        <v>19.690000000000001</v>
      </c>
      <c r="I406" s="154"/>
      <c r="L406" s="150"/>
      <c r="M406" s="155"/>
      <c r="T406" s="156"/>
      <c r="AT406" s="151" t="s">
        <v>135</v>
      </c>
      <c r="AU406" s="151" t="s">
        <v>81</v>
      </c>
      <c r="AV406" s="12" t="s">
        <v>81</v>
      </c>
      <c r="AW406" s="12" t="s">
        <v>33</v>
      </c>
      <c r="AX406" s="12" t="s">
        <v>72</v>
      </c>
      <c r="AY406" s="151" t="s">
        <v>122</v>
      </c>
    </row>
    <row r="407" spans="2:65" s="12" customFormat="1" ht="11.25">
      <c r="B407" s="150"/>
      <c r="D407" s="144" t="s">
        <v>135</v>
      </c>
      <c r="E407" s="151" t="s">
        <v>19</v>
      </c>
      <c r="F407" s="152" t="s">
        <v>622</v>
      </c>
      <c r="H407" s="153">
        <v>7.2160000000000002</v>
      </c>
      <c r="I407" s="154"/>
      <c r="L407" s="150"/>
      <c r="M407" s="155"/>
      <c r="T407" s="156"/>
      <c r="AT407" s="151" t="s">
        <v>135</v>
      </c>
      <c r="AU407" s="151" t="s">
        <v>81</v>
      </c>
      <c r="AV407" s="12" t="s">
        <v>81</v>
      </c>
      <c r="AW407" s="12" t="s">
        <v>33</v>
      </c>
      <c r="AX407" s="12" t="s">
        <v>72</v>
      </c>
      <c r="AY407" s="151" t="s">
        <v>122</v>
      </c>
    </row>
    <row r="408" spans="2:65" s="12" customFormat="1" ht="11.25">
      <c r="B408" s="150"/>
      <c r="D408" s="144" t="s">
        <v>135</v>
      </c>
      <c r="E408" s="151" t="s">
        <v>19</v>
      </c>
      <c r="F408" s="152" t="s">
        <v>623</v>
      </c>
      <c r="H408" s="153">
        <v>14.145</v>
      </c>
      <c r="I408" s="154"/>
      <c r="L408" s="150"/>
      <c r="M408" s="155"/>
      <c r="T408" s="156"/>
      <c r="AT408" s="151" t="s">
        <v>135</v>
      </c>
      <c r="AU408" s="151" t="s">
        <v>81</v>
      </c>
      <c r="AV408" s="12" t="s">
        <v>81</v>
      </c>
      <c r="AW408" s="12" t="s">
        <v>33</v>
      </c>
      <c r="AX408" s="12" t="s">
        <v>72</v>
      </c>
      <c r="AY408" s="151" t="s">
        <v>122</v>
      </c>
    </row>
    <row r="409" spans="2:65" s="12" customFormat="1" ht="11.25">
      <c r="B409" s="150"/>
      <c r="D409" s="144" t="s">
        <v>135</v>
      </c>
      <c r="E409" s="151" t="s">
        <v>19</v>
      </c>
      <c r="F409" s="152" t="s">
        <v>624</v>
      </c>
      <c r="H409" s="153">
        <v>0.8</v>
      </c>
      <c r="I409" s="154"/>
      <c r="L409" s="150"/>
      <c r="M409" s="155"/>
      <c r="T409" s="156"/>
      <c r="AT409" s="151" t="s">
        <v>135</v>
      </c>
      <c r="AU409" s="151" t="s">
        <v>81</v>
      </c>
      <c r="AV409" s="12" t="s">
        <v>81</v>
      </c>
      <c r="AW409" s="12" t="s">
        <v>33</v>
      </c>
      <c r="AX409" s="12" t="s">
        <v>72</v>
      </c>
      <c r="AY409" s="151" t="s">
        <v>122</v>
      </c>
    </row>
    <row r="410" spans="2:65" s="12" customFormat="1" ht="11.25">
      <c r="B410" s="150"/>
      <c r="D410" s="144" t="s">
        <v>135</v>
      </c>
      <c r="E410" s="151" t="s">
        <v>19</v>
      </c>
      <c r="F410" s="152" t="s">
        <v>625</v>
      </c>
      <c r="H410" s="153">
        <v>1.5</v>
      </c>
      <c r="I410" s="154"/>
      <c r="L410" s="150"/>
      <c r="M410" s="155"/>
      <c r="T410" s="156"/>
      <c r="AT410" s="151" t="s">
        <v>135</v>
      </c>
      <c r="AU410" s="151" t="s">
        <v>81</v>
      </c>
      <c r="AV410" s="12" t="s">
        <v>81</v>
      </c>
      <c r="AW410" s="12" t="s">
        <v>33</v>
      </c>
      <c r="AX410" s="12" t="s">
        <v>72</v>
      </c>
      <c r="AY410" s="151" t="s">
        <v>122</v>
      </c>
    </row>
    <row r="411" spans="2:65" s="12" customFormat="1" ht="11.25">
      <c r="B411" s="150"/>
      <c r="D411" s="144" t="s">
        <v>135</v>
      </c>
      <c r="E411" s="151" t="s">
        <v>19</v>
      </c>
      <c r="F411" s="152" t="s">
        <v>626</v>
      </c>
      <c r="H411" s="153">
        <v>0.45</v>
      </c>
      <c r="I411" s="154"/>
      <c r="L411" s="150"/>
      <c r="M411" s="155"/>
      <c r="T411" s="156"/>
      <c r="AT411" s="151" t="s">
        <v>135</v>
      </c>
      <c r="AU411" s="151" t="s">
        <v>81</v>
      </c>
      <c r="AV411" s="12" t="s">
        <v>81</v>
      </c>
      <c r="AW411" s="12" t="s">
        <v>33</v>
      </c>
      <c r="AX411" s="12" t="s">
        <v>72</v>
      </c>
      <c r="AY411" s="151" t="s">
        <v>122</v>
      </c>
    </row>
    <row r="412" spans="2:65" s="14" customFormat="1" ht="11.25">
      <c r="B412" s="175"/>
      <c r="D412" s="144" t="s">
        <v>135</v>
      </c>
      <c r="E412" s="176" t="s">
        <v>19</v>
      </c>
      <c r="F412" s="177" t="s">
        <v>627</v>
      </c>
      <c r="H412" s="176" t="s">
        <v>19</v>
      </c>
      <c r="I412" s="178"/>
      <c r="L412" s="175"/>
      <c r="M412" s="179"/>
      <c r="T412" s="180"/>
      <c r="AT412" s="176" t="s">
        <v>135</v>
      </c>
      <c r="AU412" s="176" t="s">
        <v>81</v>
      </c>
      <c r="AV412" s="14" t="s">
        <v>79</v>
      </c>
      <c r="AW412" s="14" t="s">
        <v>33</v>
      </c>
      <c r="AX412" s="14" t="s">
        <v>72</v>
      </c>
      <c r="AY412" s="176" t="s">
        <v>122</v>
      </c>
    </row>
    <row r="413" spans="2:65" s="12" customFormat="1" ht="11.25">
      <c r="B413" s="150"/>
      <c r="D413" s="144" t="s">
        <v>135</v>
      </c>
      <c r="E413" s="151" t="s">
        <v>19</v>
      </c>
      <c r="F413" s="152" t="s">
        <v>628</v>
      </c>
      <c r="H413" s="153">
        <v>6.12</v>
      </c>
      <c r="I413" s="154"/>
      <c r="L413" s="150"/>
      <c r="M413" s="155"/>
      <c r="T413" s="156"/>
      <c r="AT413" s="151" t="s">
        <v>135</v>
      </c>
      <c r="AU413" s="151" t="s">
        <v>81</v>
      </c>
      <c r="AV413" s="12" t="s">
        <v>81</v>
      </c>
      <c r="AW413" s="12" t="s">
        <v>33</v>
      </c>
      <c r="AX413" s="12" t="s">
        <v>72</v>
      </c>
      <c r="AY413" s="151" t="s">
        <v>122</v>
      </c>
    </row>
    <row r="414" spans="2:65" s="12" customFormat="1" ht="11.25">
      <c r="B414" s="150"/>
      <c r="D414" s="144" t="s">
        <v>135</v>
      </c>
      <c r="E414" s="151" t="s">
        <v>19</v>
      </c>
      <c r="F414" s="152" t="s">
        <v>629</v>
      </c>
      <c r="H414" s="153">
        <v>6.4</v>
      </c>
      <c r="I414" s="154"/>
      <c r="L414" s="150"/>
      <c r="M414" s="155"/>
      <c r="T414" s="156"/>
      <c r="AT414" s="151" t="s">
        <v>135</v>
      </c>
      <c r="AU414" s="151" t="s">
        <v>81</v>
      </c>
      <c r="AV414" s="12" t="s">
        <v>81</v>
      </c>
      <c r="AW414" s="12" t="s">
        <v>33</v>
      </c>
      <c r="AX414" s="12" t="s">
        <v>72</v>
      </c>
      <c r="AY414" s="151" t="s">
        <v>122</v>
      </c>
    </row>
    <row r="415" spans="2:65" s="12" customFormat="1" ht="11.25">
      <c r="B415" s="150"/>
      <c r="D415" s="144" t="s">
        <v>135</v>
      </c>
      <c r="E415" s="151" t="s">
        <v>19</v>
      </c>
      <c r="F415" s="152" t="s">
        <v>630</v>
      </c>
      <c r="H415" s="153">
        <v>6.84</v>
      </c>
      <c r="I415" s="154"/>
      <c r="L415" s="150"/>
      <c r="M415" s="155"/>
      <c r="T415" s="156"/>
      <c r="AT415" s="151" t="s">
        <v>135</v>
      </c>
      <c r="AU415" s="151" t="s">
        <v>81</v>
      </c>
      <c r="AV415" s="12" t="s">
        <v>81</v>
      </c>
      <c r="AW415" s="12" t="s">
        <v>33</v>
      </c>
      <c r="AX415" s="12" t="s">
        <v>72</v>
      </c>
      <c r="AY415" s="151" t="s">
        <v>122</v>
      </c>
    </row>
    <row r="416" spans="2:65" s="12" customFormat="1" ht="11.25">
      <c r="B416" s="150"/>
      <c r="D416" s="144" t="s">
        <v>135</v>
      </c>
      <c r="E416" s="151" t="s">
        <v>19</v>
      </c>
      <c r="F416" s="152" t="s">
        <v>631</v>
      </c>
      <c r="H416" s="153">
        <v>32.340000000000003</v>
      </c>
      <c r="I416" s="154"/>
      <c r="L416" s="150"/>
      <c r="M416" s="155"/>
      <c r="T416" s="156"/>
      <c r="AT416" s="151" t="s">
        <v>135</v>
      </c>
      <c r="AU416" s="151" t="s">
        <v>81</v>
      </c>
      <c r="AV416" s="12" t="s">
        <v>81</v>
      </c>
      <c r="AW416" s="12" t="s">
        <v>33</v>
      </c>
      <c r="AX416" s="12" t="s">
        <v>72</v>
      </c>
      <c r="AY416" s="151" t="s">
        <v>122</v>
      </c>
    </row>
    <row r="417" spans="2:65" s="12" customFormat="1" ht="11.25">
      <c r="B417" s="150"/>
      <c r="D417" s="144" t="s">
        <v>135</v>
      </c>
      <c r="E417" s="151" t="s">
        <v>19</v>
      </c>
      <c r="F417" s="152" t="s">
        <v>632</v>
      </c>
      <c r="H417" s="153">
        <v>83.64</v>
      </c>
      <c r="I417" s="154"/>
      <c r="L417" s="150"/>
      <c r="M417" s="155"/>
      <c r="T417" s="156"/>
      <c r="AT417" s="151" t="s">
        <v>135</v>
      </c>
      <c r="AU417" s="151" t="s">
        <v>81</v>
      </c>
      <c r="AV417" s="12" t="s">
        <v>81</v>
      </c>
      <c r="AW417" s="12" t="s">
        <v>33</v>
      </c>
      <c r="AX417" s="12" t="s">
        <v>72</v>
      </c>
      <c r="AY417" s="151" t="s">
        <v>122</v>
      </c>
    </row>
    <row r="418" spans="2:65" s="12" customFormat="1" ht="11.25">
      <c r="B418" s="150"/>
      <c r="D418" s="144" t="s">
        <v>135</v>
      </c>
      <c r="E418" s="151" t="s">
        <v>19</v>
      </c>
      <c r="F418" s="152" t="s">
        <v>633</v>
      </c>
      <c r="H418" s="153">
        <v>233.84</v>
      </c>
      <c r="I418" s="154"/>
      <c r="L418" s="150"/>
      <c r="M418" s="155"/>
      <c r="T418" s="156"/>
      <c r="AT418" s="151" t="s">
        <v>135</v>
      </c>
      <c r="AU418" s="151" t="s">
        <v>81</v>
      </c>
      <c r="AV418" s="12" t="s">
        <v>81</v>
      </c>
      <c r="AW418" s="12" t="s">
        <v>33</v>
      </c>
      <c r="AX418" s="12" t="s">
        <v>72</v>
      </c>
      <c r="AY418" s="151" t="s">
        <v>122</v>
      </c>
    </row>
    <row r="419" spans="2:65" s="12" customFormat="1" ht="11.25">
      <c r="B419" s="150"/>
      <c r="D419" s="144" t="s">
        <v>135</v>
      </c>
      <c r="E419" s="151" t="s">
        <v>19</v>
      </c>
      <c r="F419" s="152" t="s">
        <v>634</v>
      </c>
      <c r="H419" s="153">
        <v>3.12</v>
      </c>
      <c r="I419" s="154"/>
      <c r="L419" s="150"/>
      <c r="M419" s="155"/>
      <c r="T419" s="156"/>
      <c r="AT419" s="151" t="s">
        <v>135</v>
      </c>
      <c r="AU419" s="151" t="s">
        <v>81</v>
      </c>
      <c r="AV419" s="12" t="s">
        <v>81</v>
      </c>
      <c r="AW419" s="12" t="s">
        <v>33</v>
      </c>
      <c r="AX419" s="12" t="s">
        <v>72</v>
      </c>
      <c r="AY419" s="151" t="s">
        <v>122</v>
      </c>
    </row>
    <row r="420" spans="2:65" s="12" customFormat="1" ht="11.25">
      <c r="B420" s="150"/>
      <c r="D420" s="144" t="s">
        <v>135</v>
      </c>
      <c r="E420" s="151" t="s">
        <v>19</v>
      </c>
      <c r="F420" s="152" t="s">
        <v>635</v>
      </c>
      <c r="H420" s="153">
        <v>1.74</v>
      </c>
      <c r="I420" s="154"/>
      <c r="L420" s="150"/>
      <c r="M420" s="155"/>
      <c r="T420" s="156"/>
      <c r="AT420" s="151" t="s">
        <v>135</v>
      </c>
      <c r="AU420" s="151" t="s">
        <v>81</v>
      </c>
      <c r="AV420" s="12" t="s">
        <v>81</v>
      </c>
      <c r="AW420" s="12" t="s">
        <v>33</v>
      </c>
      <c r="AX420" s="12" t="s">
        <v>72</v>
      </c>
      <c r="AY420" s="151" t="s">
        <v>122</v>
      </c>
    </row>
    <row r="421" spans="2:65" s="14" customFormat="1" ht="11.25">
      <c r="B421" s="175"/>
      <c r="D421" s="144" t="s">
        <v>135</v>
      </c>
      <c r="E421" s="176" t="s">
        <v>19</v>
      </c>
      <c r="F421" s="177" t="s">
        <v>636</v>
      </c>
      <c r="H421" s="176" t="s">
        <v>19</v>
      </c>
      <c r="I421" s="178"/>
      <c r="L421" s="175"/>
      <c r="M421" s="179"/>
      <c r="T421" s="180"/>
      <c r="AT421" s="176" t="s">
        <v>135</v>
      </c>
      <c r="AU421" s="176" t="s">
        <v>81</v>
      </c>
      <c r="AV421" s="14" t="s">
        <v>79</v>
      </c>
      <c r="AW421" s="14" t="s">
        <v>33</v>
      </c>
      <c r="AX421" s="14" t="s">
        <v>72</v>
      </c>
      <c r="AY421" s="176" t="s">
        <v>122</v>
      </c>
    </row>
    <row r="422" spans="2:65" s="12" customFormat="1" ht="11.25">
      <c r="B422" s="150"/>
      <c r="D422" s="144" t="s">
        <v>135</v>
      </c>
      <c r="E422" s="151" t="s">
        <v>19</v>
      </c>
      <c r="F422" s="152" t="s">
        <v>637</v>
      </c>
      <c r="H422" s="153">
        <v>88.968000000000004</v>
      </c>
      <c r="I422" s="154"/>
      <c r="L422" s="150"/>
      <c r="M422" s="155"/>
      <c r="T422" s="156"/>
      <c r="AT422" s="151" t="s">
        <v>135</v>
      </c>
      <c r="AU422" s="151" t="s">
        <v>81</v>
      </c>
      <c r="AV422" s="12" t="s">
        <v>81</v>
      </c>
      <c r="AW422" s="12" t="s">
        <v>33</v>
      </c>
      <c r="AX422" s="12" t="s">
        <v>72</v>
      </c>
      <c r="AY422" s="151" t="s">
        <v>122</v>
      </c>
    </row>
    <row r="423" spans="2:65" s="13" customFormat="1" ht="11.25">
      <c r="B423" s="157"/>
      <c r="D423" s="144" t="s">
        <v>135</v>
      </c>
      <c r="E423" s="158" t="s">
        <v>19</v>
      </c>
      <c r="F423" s="159" t="s">
        <v>138</v>
      </c>
      <c r="H423" s="160">
        <v>506.80900000000003</v>
      </c>
      <c r="I423" s="161"/>
      <c r="L423" s="157"/>
      <c r="M423" s="162"/>
      <c r="T423" s="163"/>
      <c r="AT423" s="158" t="s">
        <v>135</v>
      </c>
      <c r="AU423" s="158" t="s">
        <v>81</v>
      </c>
      <c r="AV423" s="13" t="s">
        <v>129</v>
      </c>
      <c r="AW423" s="13" t="s">
        <v>33</v>
      </c>
      <c r="AX423" s="13" t="s">
        <v>79</v>
      </c>
      <c r="AY423" s="158" t="s">
        <v>122</v>
      </c>
    </row>
    <row r="424" spans="2:65" s="1" customFormat="1" ht="16.5" customHeight="1">
      <c r="B424" s="32"/>
      <c r="C424" s="131" t="s">
        <v>638</v>
      </c>
      <c r="D424" s="131" t="s">
        <v>124</v>
      </c>
      <c r="E424" s="132" t="s">
        <v>639</v>
      </c>
      <c r="F424" s="133" t="s">
        <v>640</v>
      </c>
      <c r="G424" s="134" t="s">
        <v>241</v>
      </c>
      <c r="H424" s="135">
        <v>4561.2809999999999</v>
      </c>
      <c r="I424" s="136"/>
      <c r="J424" s="137">
        <f>ROUND(I424*H424,2)</f>
        <v>0</v>
      </c>
      <c r="K424" s="133" t="s">
        <v>128</v>
      </c>
      <c r="L424" s="32"/>
      <c r="M424" s="138" t="s">
        <v>19</v>
      </c>
      <c r="N424" s="139" t="s">
        <v>43</v>
      </c>
      <c r="P424" s="140">
        <f>O424*H424</f>
        <v>0</v>
      </c>
      <c r="Q424" s="140">
        <v>0</v>
      </c>
      <c r="R424" s="140">
        <f>Q424*H424</f>
        <v>0</v>
      </c>
      <c r="S424" s="140">
        <v>0</v>
      </c>
      <c r="T424" s="141">
        <f>S424*H424</f>
        <v>0</v>
      </c>
      <c r="AR424" s="142" t="s">
        <v>129</v>
      </c>
      <c r="AT424" s="142" t="s">
        <v>124</v>
      </c>
      <c r="AU424" s="142" t="s">
        <v>81</v>
      </c>
      <c r="AY424" s="17" t="s">
        <v>122</v>
      </c>
      <c r="BE424" s="143">
        <f>IF(N424="základní",J424,0)</f>
        <v>0</v>
      </c>
      <c r="BF424" s="143">
        <f>IF(N424="snížená",J424,0)</f>
        <v>0</v>
      </c>
      <c r="BG424" s="143">
        <f>IF(N424="zákl. přenesená",J424,0)</f>
        <v>0</v>
      </c>
      <c r="BH424" s="143">
        <f>IF(N424="sníž. přenesená",J424,0)</f>
        <v>0</v>
      </c>
      <c r="BI424" s="143">
        <f>IF(N424="nulová",J424,0)</f>
        <v>0</v>
      </c>
      <c r="BJ424" s="17" t="s">
        <v>79</v>
      </c>
      <c r="BK424" s="143">
        <f>ROUND(I424*H424,2)</f>
        <v>0</v>
      </c>
      <c r="BL424" s="17" t="s">
        <v>129</v>
      </c>
      <c r="BM424" s="142" t="s">
        <v>641</v>
      </c>
    </row>
    <row r="425" spans="2:65" s="1" customFormat="1" ht="19.5">
      <c r="B425" s="32"/>
      <c r="D425" s="144" t="s">
        <v>131</v>
      </c>
      <c r="F425" s="145" t="s">
        <v>642</v>
      </c>
      <c r="I425" s="146"/>
      <c r="L425" s="32"/>
      <c r="M425" s="147"/>
      <c r="T425" s="53"/>
      <c r="AT425" s="17" t="s">
        <v>131</v>
      </c>
      <c r="AU425" s="17" t="s">
        <v>81</v>
      </c>
    </row>
    <row r="426" spans="2:65" s="1" customFormat="1" ht="11.25">
      <c r="B426" s="32"/>
      <c r="D426" s="148" t="s">
        <v>133</v>
      </c>
      <c r="F426" s="149" t="s">
        <v>643</v>
      </c>
      <c r="I426" s="146"/>
      <c r="L426" s="32"/>
      <c r="M426" s="147"/>
      <c r="T426" s="53"/>
      <c r="AT426" s="17" t="s">
        <v>133</v>
      </c>
      <c r="AU426" s="17" t="s">
        <v>81</v>
      </c>
    </row>
    <row r="427" spans="2:65" s="1" customFormat="1" ht="48.75">
      <c r="B427" s="32"/>
      <c r="D427" s="144" t="s">
        <v>235</v>
      </c>
      <c r="F427" s="164" t="s">
        <v>619</v>
      </c>
      <c r="I427" s="146"/>
      <c r="L427" s="32"/>
      <c r="M427" s="147"/>
      <c r="T427" s="53"/>
      <c r="AT427" s="17" t="s">
        <v>235</v>
      </c>
      <c r="AU427" s="17" t="s">
        <v>81</v>
      </c>
    </row>
    <row r="428" spans="2:65" s="12" customFormat="1" ht="11.25">
      <c r="B428" s="150"/>
      <c r="D428" s="144" t="s">
        <v>135</v>
      </c>
      <c r="E428" s="151" t="s">
        <v>19</v>
      </c>
      <c r="F428" s="152" t="s">
        <v>644</v>
      </c>
      <c r="H428" s="153">
        <v>4561.2809999999999</v>
      </c>
      <c r="I428" s="154"/>
      <c r="L428" s="150"/>
      <c r="M428" s="155"/>
      <c r="T428" s="156"/>
      <c r="AT428" s="151" t="s">
        <v>135</v>
      </c>
      <c r="AU428" s="151" t="s">
        <v>81</v>
      </c>
      <c r="AV428" s="12" t="s">
        <v>81</v>
      </c>
      <c r="AW428" s="12" t="s">
        <v>33</v>
      </c>
      <c r="AX428" s="12" t="s">
        <v>79</v>
      </c>
      <c r="AY428" s="151" t="s">
        <v>122</v>
      </c>
    </row>
    <row r="429" spans="2:65" s="1" customFormat="1" ht="24.2" customHeight="1">
      <c r="B429" s="32"/>
      <c r="C429" s="131" t="s">
        <v>645</v>
      </c>
      <c r="D429" s="131" t="s">
        <v>124</v>
      </c>
      <c r="E429" s="132" t="s">
        <v>646</v>
      </c>
      <c r="F429" s="133" t="s">
        <v>647</v>
      </c>
      <c r="G429" s="134" t="s">
        <v>241</v>
      </c>
      <c r="H429" s="135">
        <v>43.801000000000002</v>
      </c>
      <c r="I429" s="136"/>
      <c r="J429" s="137">
        <f>ROUND(I429*H429,2)</f>
        <v>0</v>
      </c>
      <c r="K429" s="133" t="s">
        <v>128</v>
      </c>
      <c r="L429" s="32"/>
      <c r="M429" s="138" t="s">
        <v>19</v>
      </c>
      <c r="N429" s="139" t="s">
        <v>43</v>
      </c>
      <c r="P429" s="140">
        <f>O429*H429</f>
        <v>0</v>
      </c>
      <c r="Q429" s="140">
        <v>0</v>
      </c>
      <c r="R429" s="140">
        <f>Q429*H429</f>
        <v>0</v>
      </c>
      <c r="S429" s="140">
        <v>0</v>
      </c>
      <c r="T429" s="141">
        <f>S429*H429</f>
        <v>0</v>
      </c>
      <c r="AR429" s="142" t="s">
        <v>129</v>
      </c>
      <c r="AT429" s="142" t="s">
        <v>124</v>
      </c>
      <c r="AU429" s="142" t="s">
        <v>81</v>
      </c>
      <c r="AY429" s="17" t="s">
        <v>122</v>
      </c>
      <c r="BE429" s="143">
        <f>IF(N429="základní",J429,0)</f>
        <v>0</v>
      </c>
      <c r="BF429" s="143">
        <f>IF(N429="snížená",J429,0)</f>
        <v>0</v>
      </c>
      <c r="BG429" s="143">
        <f>IF(N429="zákl. přenesená",J429,0)</f>
        <v>0</v>
      </c>
      <c r="BH429" s="143">
        <f>IF(N429="sníž. přenesená",J429,0)</f>
        <v>0</v>
      </c>
      <c r="BI429" s="143">
        <f>IF(N429="nulová",J429,0)</f>
        <v>0</v>
      </c>
      <c r="BJ429" s="17" t="s">
        <v>79</v>
      </c>
      <c r="BK429" s="143">
        <f>ROUND(I429*H429,2)</f>
        <v>0</v>
      </c>
      <c r="BL429" s="17" t="s">
        <v>129</v>
      </c>
      <c r="BM429" s="142" t="s">
        <v>648</v>
      </c>
    </row>
    <row r="430" spans="2:65" s="1" customFormat="1" ht="19.5">
      <c r="B430" s="32"/>
      <c r="D430" s="144" t="s">
        <v>131</v>
      </c>
      <c r="F430" s="145" t="s">
        <v>649</v>
      </c>
      <c r="I430" s="146"/>
      <c r="L430" s="32"/>
      <c r="M430" s="147"/>
      <c r="T430" s="53"/>
      <c r="AT430" s="17" t="s">
        <v>131</v>
      </c>
      <c r="AU430" s="17" t="s">
        <v>81</v>
      </c>
    </row>
    <row r="431" spans="2:65" s="1" customFormat="1" ht="11.25">
      <c r="B431" s="32"/>
      <c r="D431" s="148" t="s">
        <v>133</v>
      </c>
      <c r="F431" s="149" t="s">
        <v>650</v>
      </c>
      <c r="I431" s="146"/>
      <c r="L431" s="32"/>
      <c r="M431" s="147"/>
      <c r="T431" s="53"/>
      <c r="AT431" s="17" t="s">
        <v>133</v>
      </c>
      <c r="AU431" s="17" t="s">
        <v>81</v>
      </c>
    </row>
    <row r="432" spans="2:65" s="1" customFormat="1" ht="39">
      <c r="B432" s="32"/>
      <c r="D432" s="144" t="s">
        <v>235</v>
      </c>
      <c r="F432" s="164" t="s">
        <v>245</v>
      </c>
      <c r="I432" s="146"/>
      <c r="L432" s="32"/>
      <c r="M432" s="147"/>
      <c r="T432" s="53"/>
      <c r="AT432" s="17" t="s">
        <v>235</v>
      </c>
      <c r="AU432" s="17" t="s">
        <v>81</v>
      </c>
    </row>
    <row r="433" spans="2:65" s="12" customFormat="1" ht="11.25">
      <c r="B433" s="150"/>
      <c r="D433" s="144" t="s">
        <v>135</v>
      </c>
      <c r="E433" s="151" t="s">
        <v>19</v>
      </c>
      <c r="F433" s="152" t="s">
        <v>651</v>
      </c>
      <c r="H433" s="153">
        <v>43.801000000000002</v>
      </c>
      <c r="I433" s="154"/>
      <c r="L433" s="150"/>
      <c r="M433" s="155"/>
      <c r="T433" s="156"/>
      <c r="AT433" s="151" t="s">
        <v>135</v>
      </c>
      <c r="AU433" s="151" t="s">
        <v>81</v>
      </c>
      <c r="AV433" s="12" t="s">
        <v>81</v>
      </c>
      <c r="AW433" s="12" t="s">
        <v>33</v>
      </c>
      <c r="AX433" s="12" t="s">
        <v>79</v>
      </c>
      <c r="AY433" s="151" t="s">
        <v>122</v>
      </c>
    </row>
    <row r="434" spans="2:65" s="1" customFormat="1" ht="24.2" customHeight="1">
      <c r="B434" s="32"/>
      <c r="C434" s="131" t="s">
        <v>652</v>
      </c>
      <c r="D434" s="131" t="s">
        <v>124</v>
      </c>
      <c r="E434" s="132" t="s">
        <v>653</v>
      </c>
      <c r="F434" s="133" t="s">
        <v>654</v>
      </c>
      <c r="G434" s="134" t="s">
        <v>241</v>
      </c>
      <c r="H434" s="135">
        <v>374.04</v>
      </c>
      <c r="I434" s="136"/>
      <c r="J434" s="137">
        <f>ROUND(I434*H434,2)</f>
        <v>0</v>
      </c>
      <c r="K434" s="133" t="s">
        <v>128</v>
      </c>
      <c r="L434" s="32"/>
      <c r="M434" s="138" t="s">
        <v>19</v>
      </c>
      <c r="N434" s="139" t="s">
        <v>43</v>
      </c>
      <c r="P434" s="140">
        <f>O434*H434</f>
        <v>0</v>
      </c>
      <c r="Q434" s="140">
        <v>0</v>
      </c>
      <c r="R434" s="140">
        <f>Q434*H434</f>
        <v>0</v>
      </c>
      <c r="S434" s="140">
        <v>0</v>
      </c>
      <c r="T434" s="141">
        <f>S434*H434</f>
        <v>0</v>
      </c>
      <c r="AR434" s="142" t="s">
        <v>129</v>
      </c>
      <c r="AT434" s="142" t="s">
        <v>124</v>
      </c>
      <c r="AU434" s="142" t="s">
        <v>81</v>
      </c>
      <c r="AY434" s="17" t="s">
        <v>122</v>
      </c>
      <c r="BE434" s="143">
        <f>IF(N434="základní",J434,0)</f>
        <v>0</v>
      </c>
      <c r="BF434" s="143">
        <f>IF(N434="snížená",J434,0)</f>
        <v>0</v>
      </c>
      <c r="BG434" s="143">
        <f>IF(N434="zákl. přenesená",J434,0)</f>
        <v>0</v>
      </c>
      <c r="BH434" s="143">
        <f>IF(N434="sníž. přenesená",J434,0)</f>
        <v>0</v>
      </c>
      <c r="BI434" s="143">
        <f>IF(N434="nulová",J434,0)</f>
        <v>0</v>
      </c>
      <c r="BJ434" s="17" t="s">
        <v>79</v>
      </c>
      <c r="BK434" s="143">
        <f>ROUND(I434*H434,2)</f>
        <v>0</v>
      </c>
      <c r="BL434" s="17" t="s">
        <v>129</v>
      </c>
      <c r="BM434" s="142" t="s">
        <v>655</v>
      </c>
    </row>
    <row r="435" spans="2:65" s="1" customFormat="1" ht="19.5">
      <c r="B435" s="32"/>
      <c r="D435" s="144" t="s">
        <v>131</v>
      </c>
      <c r="F435" s="145" t="s">
        <v>243</v>
      </c>
      <c r="I435" s="146"/>
      <c r="L435" s="32"/>
      <c r="M435" s="147"/>
      <c r="T435" s="53"/>
      <c r="AT435" s="17" t="s">
        <v>131</v>
      </c>
      <c r="AU435" s="17" t="s">
        <v>81</v>
      </c>
    </row>
    <row r="436" spans="2:65" s="1" customFormat="1" ht="11.25">
      <c r="B436" s="32"/>
      <c r="D436" s="148" t="s">
        <v>133</v>
      </c>
      <c r="F436" s="149" t="s">
        <v>656</v>
      </c>
      <c r="I436" s="146"/>
      <c r="L436" s="32"/>
      <c r="M436" s="147"/>
      <c r="T436" s="53"/>
      <c r="AT436" s="17" t="s">
        <v>133</v>
      </c>
      <c r="AU436" s="17" t="s">
        <v>81</v>
      </c>
    </row>
    <row r="437" spans="2:65" s="1" customFormat="1" ht="39">
      <c r="B437" s="32"/>
      <c r="D437" s="144" t="s">
        <v>235</v>
      </c>
      <c r="F437" s="164" t="s">
        <v>245</v>
      </c>
      <c r="I437" s="146"/>
      <c r="L437" s="32"/>
      <c r="M437" s="147"/>
      <c r="T437" s="53"/>
      <c r="AT437" s="17" t="s">
        <v>235</v>
      </c>
      <c r="AU437" s="17" t="s">
        <v>81</v>
      </c>
    </row>
    <row r="438" spans="2:65" s="12" customFormat="1" ht="11.25">
      <c r="B438" s="150"/>
      <c r="D438" s="144" t="s">
        <v>135</v>
      </c>
      <c r="E438" s="151" t="s">
        <v>19</v>
      </c>
      <c r="F438" s="152" t="s">
        <v>657</v>
      </c>
      <c r="H438" s="153">
        <v>374.04</v>
      </c>
      <c r="I438" s="154"/>
      <c r="L438" s="150"/>
      <c r="M438" s="155"/>
      <c r="T438" s="156"/>
      <c r="AT438" s="151" t="s">
        <v>135</v>
      </c>
      <c r="AU438" s="151" t="s">
        <v>81</v>
      </c>
      <c r="AV438" s="12" t="s">
        <v>81</v>
      </c>
      <c r="AW438" s="12" t="s">
        <v>33</v>
      </c>
      <c r="AX438" s="12" t="s">
        <v>79</v>
      </c>
      <c r="AY438" s="151" t="s">
        <v>122</v>
      </c>
    </row>
    <row r="439" spans="2:65" s="1" customFormat="1" ht="24.2" customHeight="1">
      <c r="B439" s="32"/>
      <c r="C439" s="131" t="s">
        <v>658</v>
      </c>
      <c r="D439" s="131" t="s">
        <v>124</v>
      </c>
      <c r="E439" s="132" t="s">
        <v>659</v>
      </c>
      <c r="F439" s="133" t="s">
        <v>660</v>
      </c>
      <c r="G439" s="134" t="s">
        <v>241</v>
      </c>
      <c r="H439" s="135">
        <v>88.968000000000004</v>
      </c>
      <c r="I439" s="136"/>
      <c r="J439" s="137">
        <f>ROUND(I439*H439,2)</f>
        <v>0</v>
      </c>
      <c r="K439" s="133" t="s">
        <v>128</v>
      </c>
      <c r="L439" s="32"/>
      <c r="M439" s="138" t="s">
        <v>19</v>
      </c>
      <c r="N439" s="139" t="s">
        <v>43</v>
      </c>
      <c r="P439" s="140">
        <f>O439*H439</f>
        <v>0</v>
      </c>
      <c r="Q439" s="140">
        <v>0</v>
      </c>
      <c r="R439" s="140">
        <f>Q439*H439</f>
        <v>0</v>
      </c>
      <c r="S439" s="140">
        <v>0</v>
      </c>
      <c r="T439" s="141">
        <f>S439*H439</f>
        <v>0</v>
      </c>
      <c r="AR439" s="142" t="s">
        <v>129</v>
      </c>
      <c r="AT439" s="142" t="s">
        <v>124</v>
      </c>
      <c r="AU439" s="142" t="s">
        <v>81</v>
      </c>
      <c r="AY439" s="17" t="s">
        <v>122</v>
      </c>
      <c r="BE439" s="143">
        <f>IF(N439="základní",J439,0)</f>
        <v>0</v>
      </c>
      <c r="BF439" s="143">
        <f>IF(N439="snížená",J439,0)</f>
        <v>0</v>
      </c>
      <c r="BG439" s="143">
        <f>IF(N439="zákl. přenesená",J439,0)</f>
        <v>0</v>
      </c>
      <c r="BH439" s="143">
        <f>IF(N439="sníž. přenesená",J439,0)</f>
        <v>0</v>
      </c>
      <c r="BI439" s="143">
        <f>IF(N439="nulová",J439,0)</f>
        <v>0</v>
      </c>
      <c r="BJ439" s="17" t="s">
        <v>79</v>
      </c>
      <c r="BK439" s="143">
        <f>ROUND(I439*H439,2)</f>
        <v>0</v>
      </c>
      <c r="BL439" s="17" t="s">
        <v>129</v>
      </c>
      <c r="BM439" s="142" t="s">
        <v>661</v>
      </c>
    </row>
    <row r="440" spans="2:65" s="1" customFormat="1" ht="19.5">
      <c r="B440" s="32"/>
      <c r="D440" s="144" t="s">
        <v>131</v>
      </c>
      <c r="F440" s="145" t="s">
        <v>662</v>
      </c>
      <c r="I440" s="146"/>
      <c r="L440" s="32"/>
      <c r="M440" s="147"/>
      <c r="T440" s="53"/>
      <c r="AT440" s="17" t="s">
        <v>131</v>
      </c>
      <c r="AU440" s="17" t="s">
        <v>81</v>
      </c>
    </row>
    <row r="441" spans="2:65" s="1" customFormat="1" ht="11.25">
      <c r="B441" s="32"/>
      <c r="D441" s="148" t="s">
        <v>133</v>
      </c>
      <c r="F441" s="149" t="s">
        <v>663</v>
      </c>
      <c r="I441" s="146"/>
      <c r="L441" s="32"/>
      <c r="M441" s="147"/>
      <c r="T441" s="53"/>
      <c r="AT441" s="17" t="s">
        <v>133</v>
      </c>
      <c r="AU441" s="17" t="s">
        <v>81</v>
      </c>
    </row>
    <row r="442" spans="2:65" s="1" customFormat="1" ht="39">
      <c r="B442" s="32"/>
      <c r="D442" s="144" t="s">
        <v>235</v>
      </c>
      <c r="F442" s="164" t="s">
        <v>245</v>
      </c>
      <c r="I442" s="146"/>
      <c r="L442" s="32"/>
      <c r="M442" s="147"/>
      <c r="T442" s="53"/>
      <c r="AT442" s="17" t="s">
        <v>235</v>
      </c>
      <c r="AU442" s="17" t="s">
        <v>81</v>
      </c>
    </row>
    <row r="443" spans="2:65" s="12" customFormat="1" ht="11.25">
      <c r="B443" s="150"/>
      <c r="D443" s="144" t="s">
        <v>135</v>
      </c>
      <c r="E443" s="151" t="s">
        <v>19</v>
      </c>
      <c r="F443" s="152" t="s">
        <v>664</v>
      </c>
      <c r="H443" s="153">
        <v>88.968000000000004</v>
      </c>
      <c r="I443" s="154"/>
      <c r="L443" s="150"/>
      <c r="M443" s="155"/>
      <c r="T443" s="156"/>
      <c r="AT443" s="151" t="s">
        <v>135</v>
      </c>
      <c r="AU443" s="151" t="s">
        <v>81</v>
      </c>
      <c r="AV443" s="12" t="s">
        <v>81</v>
      </c>
      <c r="AW443" s="12" t="s">
        <v>33</v>
      </c>
      <c r="AX443" s="12" t="s">
        <v>79</v>
      </c>
      <c r="AY443" s="151" t="s">
        <v>122</v>
      </c>
    </row>
    <row r="444" spans="2:65" s="11" customFormat="1" ht="22.9" customHeight="1">
      <c r="B444" s="119"/>
      <c r="D444" s="120" t="s">
        <v>71</v>
      </c>
      <c r="E444" s="129" t="s">
        <v>665</v>
      </c>
      <c r="F444" s="129" t="s">
        <v>666</v>
      </c>
      <c r="I444" s="122"/>
      <c r="J444" s="130">
        <f>BK444</f>
        <v>0</v>
      </c>
      <c r="L444" s="119"/>
      <c r="M444" s="124"/>
      <c r="P444" s="125">
        <f>SUM(P445:P447)</f>
        <v>0</v>
      </c>
      <c r="R444" s="125">
        <f>SUM(R445:R447)</f>
        <v>0</v>
      </c>
      <c r="T444" s="126">
        <f>SUM(T445:T447)</f>
        <v>0</v>
      </c>
      <c r="AR444" s="120" t="s">
        <v>79</v>
      </c>
      <c r="AT444" s="127" t="s">
        <v>71</v>
      </c>
      <c r="AU444" s="127" t="s">
        <v>79</v>
      </c>
      <c r="AY444" s="120" t="s">
        <v>122</v>
      </c>
      <c r="BK444" s="128">
        <f>SUM(BK445:BK447)</f>
        <v>0</v>
      </c>
    </row>
    <row r="445" spans="2:65" s="1" customFormat="1" ht="16.5" customHeight="1">
      <c r="B445" s="32"/>
      <c r="C445" s="131" t="s">
        <v>667</v>
      </c>
      <c r="D445" s="131" t="s">
        <v>124</v>
      </c>
      <c r="E445" s="132" t="s">
        <v>668</v>
      </c>
      <c r="F445" s="133" t="s">
        <v>669</v>
      </c>
      <c r="G445" s="134" t="s">
        <v>241</v>
      </c>
      <c r="H445" s="135">
        <v>230.5</v>
      </c>
      <c r="I445" s="136"/>
      <c r="J445" s="137">
        <f>ROUND(I445*H445,2)</f>
        <v>0</v>
      </c>
      <c r="K445" s="133" t="s">
        <v>128</v>
      </c>
      <c r="L445" s="32"/>
      <c r="M445" s="138" t="s">
        <v>19</v>
      </c>
      <c r="N445" s="139" t="s">
        <v>43</v>
      </c>
      <c r="P445" s="140">
        <f>O445*H445</f>
        <v>0</v>
      </c>
      <c r="Q445" s="140">
        <v>0</v>
      </c>
      <c r="R445" s="140">
        <f>Q445*H445</f>
        <v>0</v>
      </c>
      <c r="S445" s="140">
        <v>0</v>
      </c>
      <c r="T445" s="141">
        <f>S445*H445</f>
        <v>0</v>
      </c>
      <c r="AR445" s="142" t="s">
        <v>129</v>
      </c>
      <c r="AT445" s="142" t="s">
        <v>124</v>
      </c>
      <c r="AU445" s="142" t="s">
        <v>81</v>
      </c>
      <c r="AY445" s="17" t="s">
        <v>122</v>
      </c>
      <c r="BE445" s="143">
        <f>IF(N445="základní",J445,0)</f>
        <v>0</v>
      </c>
      <c r="BF445" s="143">
        <f>IF(N445="snížená",J445,0)</f>
        <v>0</v>
      </c>
      <c r="BG445" s="143">
        <f>IF(N445="zákl. přenesená",J445,0)</f>
        <v>0</v>
      </c>
      <c r="BH445" s="143">
        <f>IF(N445="sníž. přenesená",J445,0)</f>
        <v>0</v>
      </c>
      <c r="BI445" s="143">
        <f>IF(N445="nulová",J445,0)</f>
        <v>0</v>
      </c>
      <c r="BJ445" s="17" t="s">
        <v>79</v>
      </c>
      <c r="BK445" s="143">
        <f>ROUND(I445*H445,2)</f>
        <v>0</v>
      </c>
      <c r="BL445" s="17" t="s">
        <v>129</v>
      </c>
      <c r="BM445" s="142" t="s">
        <v>670</v>
      </c>
    </row>
    <row r="446" spans="2:65" s="1" customFormat="1" ht="11.25">
      <c r="B446" s="32"/>
      <c r="D446" s="144" t="s">
        <v>131</v>
      </c>
      <c r="F446" s="145" t="s">
        <v>671</v>
      </c>
      <c r="I446" s="146"/>
      <c r="L446" s="32"/>
      <c r="M446" s="147"/>
      <c r="T446" s="53"/>
      <c r="AT446" s="17" t="s">
        <v>131</v>
      </c>
      <c r="AU446" s="17" t="s">
        <v>81</v>
      </c>
    </row>
    <row r="447" spans="2:65" s="1" customFormat="1" ht="11.25">
      <c r="B447" s="32"/>
      <c r="D447" s="148" t="s">
        <v>133</v>
      </c>
      <c r="F447" s="149" t="s">
        <v>672</v>
      </c>
      <c r="I447" s="146"/>
      <c r="L447" s="32"/>
      <c r="M447" s="147"/>
      <c r="T447" s="53"/>
      <c r="AT447" s="17" t="s">
        <v>133</v>
      </c>
      <c r="AU447" s="17" t="s">
        <v>81</v>
      </c>
    </row>
    <row r="448" spans="2:65" s="11" customFormat="1" ht="25.9" customHeight="1">
      <c r="B448" s="119"/>
      <c r="D448" s="120" t="s">
        <v>71</v>
      </c>
      <c r="E448" s="121" t="s">
        <v>673</v>
      </c>
      <c r="F448" s="121" t="s">
        <v>674</v>
      </c>
      <c r="I448" s="122"/>
      <c r="J448" s="123">
        <f>BK448</f>
        <v>0</v>
      </c>
      <c r="L448" s="119"/>
      <c r="M448" s="124"/>
      <c r="P448" s="125">
        <f>P449</f>
        <v>0</v>
      </c>
      <c r="R448" s="125">
        <f>R449</f>
        <v>0</v>
      </c>
      <c r="T448" s="126">
        <f>T449</f>
        <v>0</v>
      </c>
      <c r="AR448" s="120" t="s">
        <v>81</v>
      </c>
      <c r="AT448" s="127" t="s">
        <v>71</v>
      </c>
      <c r="AU448" s="127" t="s">
        <v>72</v>
      </c>
      <c r="AY448" s="120" t="s">
        <v>122</v>
      </c>
      <c r="BK448" s="128">
        <f>BK449</f>
        <v>0</v>
      </c>
    </row>
    <row r="449" spans="2:65" s="11" customFormat="1" ht="22.9" customHeight="1">
      <c r="B449" s="119"/>
      <c r="D449" s="120" t="s">
        <v>71</v>
      </c>
      <c r="E449" s="129" t="s">
        <v>675</v>
      </c>
      <c r="F449" s="129" t="s">
        <v>676</v>
      </c>
      <c r="I449" s="122"/>
      <c r="J449" s="130">
        <f>BK449</f>
        <v>0</v>
      </c>
      <c r="L449" s="119"/>
      <c r="M449" s="124"/>
      <c r="P449" s="125">
        <f>SUM(P450:P455)</f>
        <v>0</v>
      </c>
      <c r="R449" s="125">
        <f>SUM(R450:R455)</f>
        <v>0</v>
      </c>
      <c r="T449" s="126">
        <f>SUM(T450:T455)</f>
        <v>0</v>
      </c>
      <c r="AR449" s="120" t="s">
        <v>81</v>
      </c>
      <c r="AT449" s="127" t="s">
        <v>71</v>
      </c>
      <c r="AU449" s="127" t="s">
        <v>79</v>
      </c>
      <c r="AY449" s="120" t="s">
        <v>122</v>
      </c>
      <c r="BK449" s="128">
        <f>SUM(BK450:BK455)</f>
        <v>0</v>
      </c>
    </row>
    <row r="450" spans="2:65" s="1" customFormat="1" ht="16.5" customHeight="1">
      <c r="B450" s="32"/>
      <c r="C450" s="131" t="s">
        <v>677</v>
      </c>
      <c r="D450" s="131" t="s">
        <v>124</v>
      </c>
      <c r="E450" s="132" t="s">
        <v>678</v>
      </c>
      <c r="F450" s="133" t="s">
        <v>679</v>
      </c>
      <c r="G450" s="134" t="s">
        <v>468</v>
      </c>
      <c r="H450" s="135">
        <v>1</v>
      </c>
      <c r="I450" s="136"/>
      <c r="J450" s="137">
        <f>ROUND(I450*H450,2)</f>
        <v>0</v>
      </c>
      <c r="K450" s="133" t="s">
        <v>19</v>
      </c>
      <c r="L450" s="32"/>
      <c r="M450" s="138" t="s">
        <v>19</v>
      </c>
      <c r="N450" s="139" t="s">
        <v>43</v>
      </c>
      <c r="P450" s="140">
        <f>O450*H450</f>
        <v>0</v>
      </c>
      <c r="Q450" s="140">
        <v>0</v>
      </c>
      <c r="R450" s="140">
        <f>Q450*H450</f>
        <v>0</v>
      </c>
      <c r="S450" s="140">
        <v>0</v>
      </c>
      <c r="T450" s="141">
        <f>S450*H450</f>
        <v>0</v>
      </c>
      <c r="AR450" s="142" t="s">
        <v>247</v>
      </c>
      <c r="AT450" s="142" t="s">
        <v>124</v>
      </c>
      <c r="AU450" s="142" t="s">
        <v>81</v>
      </c>
      <c r="AY450" s="17" t="s">
        <v>122</v>
      </c>
      <c r="BE450" s="143">
        <f>IF(N450="základní",J450,0)</f>
        <v>0</v>
      </c>
      <c r="BF450" s="143">
        <f>IF(N450="snížená",J450,0)</f>
        <v>0</v>
      </c>
      <c r="BG450" s="143">
        <f>IF(N450="zákl. přenesená",J450,0)</f>
        <v>0</v>
      </c>
      <c r="BH450" s="143">
        <f>IF(N450="sníž. přenesená",J450,0)</f>
        <v>0</v>
      </c>
      <c r="BI450" s="143">
        <f>IF(N450="nulová",J450,0)</f>
        <v>0</v>
      </c>
      <c r="BJ450" s="17" t="s">
        <v>79</v>
      </c>
      <c r="BK450" s="143">
        <f>ROUND(I450*H450,2)</f>
        <v>0</v>
      </c>
      <c r="BL450" s="17" t="s">
        <v>247</v>
      </c>
      <c r="BM450" s="142" t="s">
        <v>680</v>
      </c>
    </row>
    <row r="451" spans="2:65" s="1" customFormat="1" ht="11.25">
      <c r="B451" s="32"/>
      <c r="D451" s="144" t="s">
        <v>131</v>
      </c>
      <c r="F451" s="145" t="s">
        <v>679</v>
      </c>
      <c r="I451" s="146"/>
      <c r="L451" s="32"/>
      <c r="M451" s="147"/>
      <c r="T451" s="53"/>
      <c r="AT451" s="17" t="s">
        <v>131</v>
      </c>
      <c r="AU451" s="17" t="s">
        <v>81</v>
      </c>
    </row>
    <row r="452" spans="2:65" s="12" customFormat="1" ht="11.25">
      <c r="B452" s="150"/>
      <c r="D452" s="144" t="s">
        <v>135</v>
      </c>
      <c r="E452" s="151" t="s">
        <v>19</v>
      </c>
      <c r="F452" s="152" t="s">
        <v>681</v>
      </c>
      <c r="H452" s="153">
        <v>1</v>
      </c>
      <c r="I452" s="154"/>
      <c r="L452" s="150"/>
      <c r="M452" s="155"/>
      <c r="T452" s="156"/>
      <c r="AT452" s="151" t="s">
        <v>135</v>
      </c>
      <c r="AU452" s="151" t="s">
        <v>81</v>
      </c>
      <c r="AV452" s="12" t="s">
        <v>81</v>
      </c>
      <c r="AW452" s="12" t="s">
        <v>33</v>
      </c>
      <c r="AX452" s="12" t="s">
        <v>79</v>
      </c>
      <c r="AY452" s="151" t="s">
        <v>122</v>
      </c>
    </row>
    <row r="453" spans="2:65" s="1" customFormat="1" ht="16.5" customHeight="1">
      <c r="B453" s="32"/>
      <c r="C453" s="131" t="s">
        <v>682</v>
      </c>
      <c r="D453" s="131" t="s">
        <v>124</v>
      </c>
      <c r="E453" s="132" t="s">
        <v>683</v>
      </c>
      <c r="F453" s="133" t="s">
        <v>684</v>
      </c>
      <c r="G453" s="134" t="s">
        <v>468</v>
      </c>
      <c r="H453" s="135">
        <v>1</v>
      </c>
      <c r="I453" s="136"/>
      <c r="J453" s="137">
        <f>ROUND(I453*H453,2)</f>
        <v>0</v>
      </c>
      <c r="K453" s="133" t="s">
        <v>19</v>
      </c>
      <c r="L453" s="32"/>
      <c r="M453" s="138" t="s">
        <v>19</v>
      </c>
      <c r="N453" s="139" t="s">
        <v>43</v>
      </c>
      <c r="P453" s="140">
        <f>O453*H453</f>
        <v>0</v>
      </c>
      <c r="Q453" s="140">
        <v>0</v>
      </c>
      <c r="R453" s="140">
        <f>Q453*H453</f>
        <v>0</v>
      </c>
      <c r="S453" s="140">
        <v>0</v>
      </c>
      <c r="T453" s="141">
        <f>S453*H453</f>
        <v>0</v>
      </c>
      <c r="AR453" s="142" t="s">
        <v>247</v>
      </c>
      <c r="AT453" s="142" t="s">
        <v>124</v>
      </c>
      <c r="AU453" s="142" t="s">
        <v>81</v>
      </c>
      <c r="AY453" s="17" t="s">
        <v>122</v>
      </c>
      <c r="BE453" s="143">
        <f>IF(N453="základní",J453,0)</f>
        <v>0</v>
      </c>
      <c r="BF453" s="143">
        <f>IF(N453="snížená",J453,0)</f>
        <v>0</v>
      </c>
      <c r="BG453" s="143">
        <f>IF(N453="zákl. přenesená",J453,0)</f>
        <v>0</v>
      </c>
      <c r="BH453" s="143">
        <f>IF(N453="sníž. přenesená",J453,0)</f>
        <v>0</v>
      </c>
      <c r="BI453" s="143">
        <f>IF(N453="nulová",J453,0)</f>
        <v>0</v>
      </c>
      <c r="BJ453" s="17" t="s">
        <v>79</v>
      </c>
      <c r="BK453" s="143">
        <f>ROUND(I453*H453,2)</f>
        <v>0</v>
      </c>
      <c r="BL453" s="17" t="s">
        <v>247</v>
      </c>
      <c r="BM453" s="142" t="s">
        <v>685</v>
      </c>
    </row>
    <row r="454" spans="2:65" s="1" customFormat="1" ht="11.25">
      <c r="B454" s="32"/>
      <c r="D454" s="144" t="s">
        <v>131</v>
      </c>
      <c r="F454" s="145" t="s">
        <v>684</v>
      </c>
      <c r="I454" s="146"/>
      <c r="L454" s="32"/>
      <c r="M454" s="147"/>
      <c r="T454" s="53"/>
      <c r="AT454" s="17" t="s">
        <v>131</v>
      </c>
      <c r="AU454" s="17" t="s">
        <v>81</v>
      </c>
    </row>
    <row r="455" spans="2:65" s="12" customFormat="1" ht="11.25">
      <c r="B455" s="150"/>
      <c r="D455" s="144" t="s">
        <v>135</v>
      </c>
      <c r="E455" s="151" t="s">
        <v>19</v>
      </c>
      <c r="F455" s="152" t="s">
        <v>686</v>
      </c>
      <c r="H455" s="153">
        <v>1</v>
      </c>
      <c r="I455" s="154"/>
      <c r="L455" s="150"/>
      <c r="M455" s="181"/>
      <c r="N455" s="182"/>
      <c r="O455" s="182"/>
      <c r="P455" s="182"/>
      <c r="Q455" s="182"/>
      <c r="R455" s="182"/>
      <c r="S455" s="182"/>
      <c r="T455" s="183"/>
      <c r="AT455" s="151" t="s">
        <v>135</v>
      </c>
      <c r="AU455" s="151" t="s">
        <v>81</v>
      </c>
      <c r="AV455" s="12" t="s">
        <v>81</v>
      </c>
      <c r="AW455" s="12" t="s">
        <v>33</v>
      </c>
      <c r="AX455" s="12" t="s">
        <v>79</v>
      </c>
      <c r="AY455" s="151" t="s">
        <v>122</v>
      </c>
    </row>
    <row r="456" spans="2:65" s="1" customFormat="1" ht="6.95" customHeight="1">
      <c r="B456" s="41"/>
      <c r="C456" s="42"/>
      <c r="D456" s="42"/>
      <c r="E456" s="42"/>
      <c r="F456" s="42"/>
      <c r="G456" s="42"/>
      <c r="H456" s="42"/>
      <c r="I456" s="42"/>
      <c r="J456" s="42"/>
      <c r="K456" s="42"/>
      <c r="L456" s="32"/>
    </row>
  </sheetData>
  <sheetProtection algorithmName="SHA-512" hashValue="n1Bm0wWuL8y+GpQxQgFPvTJ/s5ugzeBMcyOoVE2JbbzAXoMXW5T3KlIVXCH3dMAqhrgnkSfzl/MCYL59rb9grw==" saltValue="wBYBBuTFpE8LHUV95+QbZcnM1TrT13itiSeSnXzlzw0Nzkd8hnifDuQLQ9cLmc0O0LMsuRr83NY0gSPY/LQE5A==" spinCount="100000" sheet="1" objects="1" scenarios="1" formatColumns="0" formatRows="0" autoFilter="0"/>
  <autoFilter ref="C94:K455" xr:uid="{00000000-0009-0000-0000-000001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100" r:id="rId1" xr:uid="{00000000-0004-0000-0100-000000000000}"/>
    <hyperlink ref="F106" r:id="rId2" xr:uid="{00000000-0004-0000-0100-000001000000}"/>
    <hyperlink ref="F110" r:id="rId3" xr:uid="{00000000-0004-0000-0100-000002000000}"/>
    <hyperlink ref="F117" r:id="rId4" xr:uid="{00000000-0004-0000-0100-000003000000}"/>
    <hyperlink ref="F121" r:id="rId5" xr:uid="{00000000-0004-0000-0100-000004000000}"/>
    <hyperlink ref="F125" r:id="rId6" xr:uid="{00000000-0004-0000-0100-000005000000}"/>
    <hyperlink ref="F131" r:id="rId7" xr:uid="{00000000-0004-0000-0100-000006000000}"/>
    <hyperlink ref="F135" r:id="rId8" xr:uid="{00000000-0004-0000-0100-000007000000}"/>
    <hyperlink ref="F139" r:id="rId9" xr:uid="{00000000-0004-0000-0100-000008000000}"/>
    <hyperlink ref="F143" r:id="rId10" xr:uid="{00000000-0004-0000-0100-000009000000}"/>
    <hyperlink ref="F149" r:id="rId11" xr:uid="{00000000-0004-0000-0100-00000A000000}"/>
    <hyperlink ref="F155" r:id="rId12" xr:uid="{00000000-0004-0000-0100-00000B000000}"/>
    <hyperlink ref="F161" r:id="rId13" xr:uid="{00000000-0004-0000-0100-00000C000000}"/>
    <hyperlink ref="F167" r:id="rId14" xr:uid="{00000000-0004-0000-0100-00000D000000}"/>
    <hyperlink ref="F172" r:id="rId15" xr:uid="{00000000-0004-0000-0100-00000E000000}"/>
    <hyperlink ref="F177" r:id="rId16" xr:uid="{00000000-0004-0000-0100-00000F000000}"/>
    <hyperlink ref="F181" r:id="rId17" xr:uid="{00000000-0004-0000-0100-000010000000}"/>
    <hyperlink ref="F190" r:id="rId18" xr:uid="{00000000-0004-0000-0100-000011000000}"/>
    <hyperlink ref="F197" r:id="rId19" xr:uid="{00000000-0004-0000-0100-000012000000}"/>
    <hyperlink ref="F203" r:id="rId20" xr:uid="{00000000-0004-0000-0100-000013000000}"/>
    <hyperlink ref="F209" r:id="rId21" xr:uid="{00000000-0004-0000-0100-000014000000}"/>
    <hyperlink ref="F214" r:id="rId22" xr:uid="{00000000-0004-0000-0100-000015000000}"/>
    <hyperlink ref="F221" r:id="rId23" xr:uid="{00000000-0004-0000-0100-000016000000}"/>
    <hyperlink ref="F225" r:id="rId24" xr:uid="{00000000-0004-0000-0100-000017000000}"/>
    <hyperlink ref="F233" r:id="rId25" xr:uid="{00000000-0004-0000-0100-000018000000}"/>
    <hyperlink ref="F237" r:id="rId26" xr:uid="{00000000-0004-0000-0100-000019000000}"/>
    <hyperlink ref="F241" r:id="rId27" xr:uid="{00000000-0004-0000-0100-00001A000000}"/>
    <hyperlink ref="F247" r:id="rId28" xr:uid="{00000000-0004-0000-0100-00001B000000}"/>
    <hyperlink ref="F250" r:id="rId29" xr:uid="{00000000-0004-0000-0100-00001C000000}"/>
    <hyperlink ref="F254" r:id="rId30" xr:uid="{00000000-0004-0000-0100-00001D000000}"/>
    <hyperlink ref="F266" r:id="rId31" xr:uid="{00000000-0004-0000-0100-00001E000000}"/>
    <hyperlink ref="F272" r:id="rId32" xr:uid="{00000000-0004-0000-0100-00001F000000}"/>
    <hyperlink ref="F291" r:id="rId33" xr:uid="{00000000-0004-0000-0100-000020000000}"/>
    <hyperlink ref="F298" r:id="rId34" xr:uid="{00000000-0004-0000-0100-000021000000}"/>
    <hyperlink ref="F302" r:id="rId35" xr:uid="{00000000-0004-0000-0100-000022000000}"/>
    <hyperlink ref="F307" r:id="rId36" xr:uid="{00000000-0004-0000-0100-000023000000}"/>
    <hyperlink ref="F320" r:id="rId37" xr:uid="{00000000-0004-0000-0100-000024000000}"/>
    <hyperlink ref="F324" r:id="rId38" xr:uid="{00000000-0004-0000-0100-000025000000}"/>
    <hyperlink ref="F336" r:id="rId39" xr:uid="{00000000-0004-0000-0100-000026000000}"/>
    <hyperlink ref="F345" r:id="rId40" xr:uid="{00000000-0004-0000-0100-000027000000}"/>
    <hyperlink ref="F360" r:id="rId41" xr:uid="{00000000-0004-0000-0100-000028000000}"/>
    <hyperlink ref="F364" r:id="rId42" xr:uid="{00000000-0004-0000-0100-000029000000}"/>
    <hyperlink ref="F367" r:id="rId43" xr:uid="{00000000-0004-0000-0100-00002A000000}"/>
    <hyperlink ref="F382" r:id="rId44" xr:uid="{00000000-0004-0000-0100-00002B000000}"/>
    <hyperlink ref="F388" r:id="rId45" xr:uid="{00000000-0004-0000-0100-00002C000000}"/>
    <hyperlink ref="F392" r:id="rId46" xr:uid="{00000000-0004-0000-0100-00002D000000}"/>
    <hyperlink ref="F398" r:id="rId47" xr:uid="{00000000-0004-0000-0100-00002E000000}"/>
    <hyperlink ref="F403" r:id="rId48" xr:uid="{00000000-0004-0000-0100-00002F000000}"/>
    <hyperlink ref="F426" r:id="rId49" xr:uid="{00000000-0004-0000-0100-000030000000}"/>
    <hyperlink ref="F431" r:id="rId50" xr:uid="{00000000-0004-0000-0100-000031000000}"/>
    <hyperlink ref="F436" r:id="rId51" xr:uid="{00000000-0004-0000-0100-000032000000}"/>
    <hyperlink ref="F441" r:id="rId52" xr:uid="{00000000-0004-0000-0100-000033000000}"/>
    <hyperlink ref="F447" r:id="rId53" xr:uid="{00000000-0004-0000-0100-00003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89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3" t="str">
        <f>'Rekapitulace stavby'!K6</f>
        <v>Valtice - Coop, parkoviště</v>
      </c>
      <c r="F7" s="314"/>
      <c r="G7" s="314"/>
      <c r="H7" s="314"/>
      <c r="L7" s="20"/>
    </row>
    <row r="8" spans="2:46" ht="12" customHeight="1">
      <c r="B8" s="20"/>
      <c r="D8" s="27" t="s">
        <v>90</v>
      </c>
      <c r="L8" s="20"/>
    </row>
    <row r="9" spans="2:46" s="1" customFormat="1" ht="16.5" customHeight="1">
      <c r="B9" s="32"/>
      <c r="E9" s="313" t="s">
        <v>687</v>
      </c>
      <c r="F9" s="315"/>
      <c r="G9" s="315"/>
      <c r="H9" s="315"/>
      <c r="L9" s="32"/>
    </row>
    <row r="10" spans="2:46" s="1" customFormat="1" ht="12" customHeight="1">
      <c r="B10" s="32"/>
      <c r="D10" s="27" t="s">
        <v>92</v>
      </c>
      <c r="L10" s="32"/>
    </row>
    <row r="11" spans="2:46" s="1" customFormat="1" ht="16.5" customHeight="1">
      <c r="B11" s="32"/>
      <c r="E11" s="272" t="s">
        <v>687</v>
      </c>
      <c r="F11" s="315"/>
      <c r="G11" s="315"/>
      <c r="H11" s="315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8. 8. 2024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16" t="str">
        <f>'Rekapitulace stavby'!E14</f>
        <v>Vyplň údaj</v>
      </c>
      <c r="F20" s="297"/>
      <c r="G20" s="297"/>
      <c r="H20" s="297"/>
      <c r="I20" s="27" t="s">
        <v>28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28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1"/>
      <c r="E29" s="302" t="s">
        <v>19</v>
      </c>
      <c r="F29" s="302"/>
      <c r="G29" s="302"/>
      <c r="H29" s="302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38</v>
      </c>
      <c r="J32" s="63">
        <f>ROUND(J89,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2" t="s">
        <v>42</v>
      </c>
      <c r="E35" s="27" t="s">
        <v>43</v>
      </c>
      <c r="F35" s="83">
        <f>ROUND((SUM(BE89:BE109)),  2)</f>
        <v>0</v>
      </c>
      <c r="I35" s="93">
        <v>0.21</v>
      </c>
      <c r="J35" s="83">
        <f>ROUND(((SUM(BE89:BE109))*I35),  2)</f>
        <v>0</v>
      </c>
      <c r="L35" s="32"/>
    </row>
    <row r="36" spans="2:12" s="1" customFormat="1" ht="14.45" customHeight="1">
      <c r="B36" s="32"/>
      <c r="E36" s="27" t="s">
        <v>44</v>
      </c>
      <c r="F36" s="83">
        <f>ROUND((SUM(BF89:BF109)),  2)</f>
        <v>0</v>
      </c>
      <c r="I36" s="93">
        <v>0.12</v>
      </c>
      <c r="J36" s="83">
        <f>ROUND(((SUM(BF89:BF109))*I36),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3">
        <f>ROUND((SUM(BG89:BG109)),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3">
        <f>ROUND((SUM(BH89:BH109)),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3">
        <f>ROUND((SUM(BI89:BI109)),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48</v>
      </c>
      <c r="E41" s="54"/>
      <c r="F41" s="54"/>
      <c r="G41" s="96" t="s">
        <v>49</v>
      </c>
      <c r="H41" s="97" t="s">
        <v>50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93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13" t="str">
        <f>E7</f>
        <v>Valtice - Coop, parkoviště</v>
      </c>
      <c r="F50" s="314"/>
      <c r="G50" s="314"/>
      <c r="H50" s="314"/>
      <c r="L50" s="32"/>
    </row>
    <row r="51" spans="2:47" ht="12" customHeight="1">
      <c r="B51" s="20"/>
      <c r="C51" s="27" t="s">
        <v>90</v>
      </c>
      <c r="L51" s="20"/>
    </row>
    <row r="52" spans="2:47" s="1" customFormat="1" ht="16.5" customHeight="1">
      <c r="B52" s="32"/>
      <c r="E52" s="313" t="s">
        <v>687</v>
      </c>
      <c r="F52" s="315"/>
      <c r="G52" s="315"/>
      <c r="H52" s="315"/>
      <c r="L52" s="32"/>
    </row>
    <row r="53" spans="2:47" s="1" customFormat="1" ht="12" customHeight="1">
      <c r="B53" s="32"/>
      <c r="C53" s="27" t="s">
        <v>92</v>
      </c>
      <c r="L53" s="32"/>
    </row>
    <row r="54" spans="2:47" s="1" customFormat="1" ht="16.5" customHeight="1">
      <c r="B54" s="32"/>
      <c r="E54" s="272" t="str">
        <f>E11</f>
        <v>VRN - Vedlejší rozpočtové náklady</v>
      </c>
      <c r="F54" s="315"/>
      <c r="G54" s="315"/>
      <c r="H54" s="315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Valtice</v>
      </c>
      <c r="I56" s="27" t="s">
        <v>23</v>
      </c>
      <c r="J56" s="49" t="str">
        <f>IF(J14="","",J14)</f>
        <v>8. 8. 2024</v>
      </c>
      <c r="L56" s="32"/>
    </row>
    <row r="57" spans="2:47" s="1" customFormat="1" ht="6.95" customHeight="1">
      <c r="B57" s="32"/>
      <c r="L57" s="32"/>
    </row>
    <row r="58" spans="2:47" s="1" customFormat="1" ht="15.2" customHeight="1">
      <c r="B58" s="32"/>
      <c r="C58" s="27" t="s">
        <v>25</v>
      </c>
      <c r="F58" s="25" t="str">
        <f>E17</f>
        <v>město Valtice</v>
      </c>
      <c r="I58" s="27" t="s">
        <v>31</v>
      </c>
      <c r="J58" s="30" t="str">
        <f>E23</f>
        <v>ViaDesigne s.r.o.</v>
      </c>
      <c r="L58" s="32"/>
    </row>
    <row r="59" spans="2:47" s="1" customFormat="1" ht="15.2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 xml:space="preserve"> 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94</v>
      </c>
      <c r="D61" s="94"/>
      <c r="E61" s="94"/>
      <c r="F61" s="94"/>
      <c r="G61" s="94"/>
      <c r="H61" s="94"/>
      <c r="I61" s="94"/>
      <c r="J61" s="101" t="s">
        <v>95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70</v>
      </c>
      <c r="J63" s="63">
        <f>J89</f>
        <v>0</v>
      </c>
      <c r="L63" s="32"/>
      <c r="AU63" s="17" t="s">
        <v>96</v>
      </c>
    </row>
    <row r="64" spans="2:47" s="8" customFormat="1" ht="24.95" customHeight="1">
      <c r="B64" s="103"/>
      <c r="D64" s="104" t="s">
        <v>687</v>
      </c>
      <c r="E64" s="105"/>
      <c r="F64" s="105"/>
      <c r="G64" s="105"/>
      <c r="H64" s="105"/>
      <c r="I64" s="105"/>
      <c r="J64" s="106">
        <f>J90</f>
        <v>0</v>
      </c>
      <c r="L64" s="103"/>
    </row>
    <row r="65" spans="2:12" s="9" customFormat="1" ht="19.899999999999999" customHeight="1">
      <c r="B65" s="107"/>
      <c r="D65" s="108" t="s">
        <v>688</v>
      </c>
      <c r="E65" s="109"/>
      <c r="F65" s="109"/>
      <c r="G65" s="109"/>
      <c r="H65" s="109"/>
      <c r="I65" s="109"/>
      <c r="J65" s="110">
        <f>J91</f>
        <v>0</v>
      </c>
      <c r="L65" s="107"/>
    </row>
    <row r="66" spans="2:12" s="9" customFormat="1" ht="19.899999999999999" customHeight="1">
      <c r="B66" s="107"/>
      <c r="D66" s="108" t="s">
        <v>689</v>
      </c>
      <c r="E66" s="109"/>
      <c r="F66" s="109"/>
      <c r="G66" s="109"/>
      <c r="H66" s="109"/>
      <c r="I66" s="109"/>
      <c r="J66" s="110">
        <f>J100</f>
        <v>0</v>
      </c>
      <c r="L66" s="107"/>
    </row>
    <row r="67" spans="2:12" s="9" customFormat="1" ht="19.899999999999999" customHeight="1">
      <c r="B67" s="107"/>
      <c r="D67" s="108" t="s">
        <v>690</v>
      </c>
      <c r="E67" s="109"/>
      <c r="F67" s="109"/>
      <c r="G67" s="109"/>
      <c r="H67" s="109"/>
      <c r="I67" s="109"/>
      <c r="J67" s="110">
        <f>J107</f>
        <v>0</v>
      </c>
      <c r="L67" s="107"/>
    </row>
    <row r="68" spans="2:12" s="1" customFormat="1" ht="21.75" customHeight="1">
      <c r="B68" s="32"/>
      <c r="L68" s="32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107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13" t="str">
        <f>E7</f>
        <v>Valtice - Coop, parkoviště</v>
      </c>
      <c r="F77" s="314"/>
      <c r="G77" s="314"/>
      <c r="H77" s="314"/>
      <c r="L77" s="32"/>
    </row>
    <row r="78" spans="2:12" ht="12" customHeight="1">
      <c r="B78" s="20"/>
      <c r="C78" s="27" t="s">
        <v>90</v>
      </c>
      <c r="L78" s="20"/>
    </row>
    <row r="79" spans="2:12" s="1" customFormat="1" ht="16.5" customHeight="1">
      <c r="B79" s="32"/>
      <c r="E79" s="313" t="s">
        <v>687</v>
      </c>
      <c r="F79" s="315"/>
      <c r="G79" s="315"/>
      <c r="H79" s="315"/>
      <c r="L79" s="32"/>
    </row>
    <row r="80" spans="2:12" s="1" customFormat="1" ht="12" customHeight="1">
      <c r="B80" s="32"/>
      <c r="C80" s="27" t="s">
        <v>92</v>
      </c>
      <c r="L80" s="32"/>
    </row>
    <row r="81" spans="2:65" s="1" customFormat="1" ht="16.5" customHeight="1">
      <c r="B81" s="32"/>
      <c r="E81" s="272" t="str">
        <f>E11</f>
        <v>VRN - Vedlejší rozpočtové náklady</v>
      </c>
      <c r="F81" s="315"/>
      <c r="G81" s="315"/>
      <c r="H81" s="315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21</v>
      </c>
      <c r="F83" s="25" t="str">
        <f>F14</f>
        <v>Valtice</v>
      </c>
      <c r="I83" s="27" t="s">
        <v>23</v>
      </c>
      <c r="J83" s="49" t="str">
        <f>IF(J14="","",J14)</f>
        <v>8. 8. 2024</v>
      </c>
      <c r="L83" s="32"/>
    </row>
    <row r="84" spans="2:65" s="1" customFormat="1" ht="6.95" customHeight="1">
      <c r="B84" s="32"/>
      <c r="L84" s="32"/>
    </row>
    <row r="85" spans="2:65" s="1" customFormat="1" ht="15.2" customHeight="1">
      <c r="B85" s="32"/>
      <c r="C85" s="27" t="s">
        <v>25</v>
      </c>
      <c r="F85" s="25" t="str">
        <f>E17</f>
        <v>město Valtice</v>
      </c>
      <c r="I85" s="27" t="s">
        <v>31</v>
      </c>
      <c r="J85" s="30" t="str">
        <f>E23</f>
        <v>ViaDesigne s.r.o.</v>
      </c>
      <c r="L85" s="32"/>
    </row>
    <row r="86" spans="2:65" s="1" customFormat="1" ht="15.2" customHeight="1">
      <c r="B86" s="32"/>
      <c r="C86" s="27" t="s">
        <v>29</v>
      </c>
      <c r="F86" s="25" t="str">
        <f>IF(E20="","",E20)</f>
        <v>Vyplň údaj</v>
      </c>
      <c r="I86" s="27" t="s">
        <v>34</v>
      </c>
      <c r="J86" s="30" t="str">
        <f>E26</f>
        <v xml:space="preserve"> </v>
      </c>
      <c r="L86" s="32"/>
    </row>
    <row r="87" spans="2:65" s="1" customFormat="1" ht="10.35" customHeight="1">
      <c r="B87" s="32"/>
      <c r="L87" s="32"/>
    </row>
    <row r="88" spans="2:65" s="10" customFormat="1" ht="29.25" customHeight="1">
      <c r="B88" s="111"/>
      <c r="C88" s="112" t="s">
        <v>108</v>
      </c>
      <c r="D88" s="113" t="s">
        <v>57</v>
      </c>
      <c r="E88" s="113" t="s">
        <v>53</v>
      </c>
      <c r="F88" s="113" t="s">
        <v>54</v>
      </c>
      <c r="G88" s="113" t="s">
        <v>109</v>
      </c>
      <c r="H88" s="113" t="s">
        <v>110</v>
      </c>
      <c r="I88" s="113" t="s">
        <v>111</v>
      </c>
      <c r="J88" s="113" t="s">
        <v>95</v>
      </c>
      <c r="K88" s="114" t="s">
        <v>112</v>
      </c>
      <c r="L88" s="111"/>
      <c r="M88" s="56" t="s">
        <v>19</v>
      </c>
      <c r="N88" s="57" t="s">
        <v>42</v>
      </c>
      <c r="O88" s="57" t="s">
        <v>113</v>
      </c>
      <c r="P88" s="57" t="s">
        <v>114</v>
      </c>
      <c r="Q88" s="57" t="s">
        <v>115</v>
      </c>
      <c r="R88" s="57" t="s">
        <v>116</v>
      </c>
      <c r="S88" s="57" t="s">
        <v>117</v>
      </c>
      <c r="T88" s="58" t="s">
        <v>118</v>
      </c>
    </row>
    <row r="89" spans="2:65" s="1" customFormat="1" ht="22.9" customHeight="1">
      <c r="B89" s="32"/>
      <c r="C89" s="61" t="s">
        <v>119</v>
      </c>
      <c r="J89" s="115">
        <f>BK89</f>
        <v>0</v>
      </c>
      <c r="L89" s="32"/>
      <c r="M89" s="59"/>
      <c r="N89" s="50"/>
      <c r="O89" s="50"/>
      <c r="P89" s="116">
        <f>P90</f>
        <v>0</v>
      </c>
      <c r="Q89" s="50"/>
      <c r="R89" s="116">
        <f>R90</f>
        <v>0</v>
      </c>
      <c r="S89" s="50"/>
      <c r="T89" s="117">
        <f>T90</f>
        <v>0</v>
      </c>
      <c r="AT89" s="17" t="s">
        <v>71</v>
      </c>
      <c r="AU89" s="17" t="s">
        <v>96</v>
      </c>
      <c r="BK89" s="118">
        <f>BK90</f>
        <v>0</v>
      </c>
    </row>
    <row r="90" spans="2:65" s="11" customFormat="1" ht="25.9" customHeight="1">
      <c r="B90" s="119"/>
      <c r="D90" s="120" t="s">
        <v>71</v>
      </c>
      <c r="E90" s="121" t="s">
        <v>85</v>
      </c>
      <c r="F90" s="121" t="s">
        <v>86</v>
      </c>
      <c r="I90" s="122"/>
      <c r="J90" s="123">
        <f>BK90</f>
        <v>0</v>
      </c>
      <c r="L90" s="119"/>
      <c r="M90" s="124"/>
      <c r="P90" s="125">
        <f>P91+P100+P107</f>
        <v>0</v>
      </c>
      <c r="R90" s="125">
        <f>R91+R100+R107</f>
        <v>0</v>
      </c>
      <c r="T90" s="126">
        <f>T91+T100+T107</f>
        <v>0</v>
      </c>
      <c r="AR90" s="120" t="s">
        <v>160</v>
      </c>
      <c r="AT90" s="127" t="s">
        <v>71</v>
      </c>
      <c r="AU90" s="127" t="s">
        <v>72</v>
      </c>
      <c r="AY90" s="120" t="s">
        <v>122</v>
      </c>
      <c r="BK90" s="128">
        <f>BK91+BK100+BK107</f>
        <v>0</v>
      </c>
    </row>
    <row r="91" spans="2:65" s="11" customFormat="1" ht="22.9" customHeight="1">
      <c r="B91" s="119"/>
      <c r="D91" s="120" t="s">
        <v>71</v>
      </c>
      <c r="E91" s="129" t="s">
        <v>691</v>
      </c>
      <c r="F91" s="129" t="s">
        <v>692</v>
      </c>
      <c r="I91" s="122"/>
      <c r="J91" s="130">
        <f>BK91</f>
        <v>0</v>
      </c>
      <c r="L91" s="119"/>
      <c r="M91" s="124"/>
      <c r="P91" s="125">
        <f>SUM(P92:P99)</f>
        <v>0</v>
      </c>
      <c r="R91" s="125">
        <f>SUM(R92:R99)</f>
        <v>0</v>
      </c>
      <c r="T91" s="126">
        <f>SUM(T92:T99)</f>
        <v>0</v>
      </c>
      <c r="AR91" s="120" t="s">
        <v>160</v>
      </c>
      <c r="AT91" s="127" t="s">
        <v>71</v>
      </c>
      <c r="AU91" s="127" t="s">
        <v>79</v>
      </c>
      <c r="AY91" s="120" t="s">
        <v>122</v>
      </c>
      <c r="BK91" s="128">
        <f>SUM(BK92:BK99)</f>
        <v>0</v>
      </c>
    </row>
    <row r="92" spans="2:65" s="1" customFormat="1" ht="16.5" customHeight="1">
      <c r="B92" s="32"/>
      <c r="C92" s="131" t="s">
        <v>79</v>
      </c>
      <c r="D92" s="131" t="s">
        <v>124</v>
      </c>
      <c r="E92" s="132" t="s">
        <v>693</v>
      </c>
      <c r="F92" s="133" t="s">
        <v>694</v>
      </c>
      <c r="G92" s="134" t="s">
        <v>695</v>
      </c>
      <c r="H92" s="135">
        <v>1</v>
      </c>
      <c r="I92" s="136"/>
      <c r="J92" s="137">
        <f>ROUND(I92*H92,2)</f>
        <v>0</v>
      </c>
      <c r="K92" s="133" t="s">
        <v>19</v>
      </c>
      <c r="L92" s="32"/>
      <c r="M92" s="138" t="s">
        <v>19</v>
      </c>
      <c r="N92" s="139" t="s">
        <v>43</v>
      </c>
      <c r="P92" s="140">
        <f>O92*H92</f>
        <v>0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AR92" s="142" t="s">
        <v>696</v>
      </c>
      <c r="AT92" s="142" t="s">
        <v>124</v>
      </c>
      <c r="AU92" s="142" t="s">
        <v>81</v>
      </c>
      <c r="AY92" s="17" t="s">
        <v>122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7" t="s">
        <v>79</v>
      </c>
      <c r="BK92" s="143">
        <f>ROUND(I92*H92,2)</f>
        <v>0</v>
      </c>
      <c r="BL92" s="17" t="s">
        <v>696</v>
      </c>
      <c r="BM92" s="142" t="s">
        <v>697</v>
      </c>
    </row>
    <row r="93" spans="2:65" s="1" customFormat="1" ht="11.25">
      <c r="B93" s="32"/>
      <c r="D93" s="144" t="s">
        <v>131</v>
      </c>
      <c r="F93" s="145" t="s">
        <v>694</v>
      </c>
      <c r="I93" s="146"/>
      <c r="L93" s="32"/>
      <c r="M93" s="147"/>
      <c r="T93" s="53"/>
      <c r="AT93" s="17" t="s">
        <v>131</v>
      </c>
      <c r="AU93" s="17" t="s">
        <v>81</v>
      </c>
    </row>
    <row r="94" spans="2:65" s="1" customFormat="1" ht="16.5" customHeight="1">
      <c r="B94" s="32"/>
      <c r="C94" s="131" t="s">
        <v>81</v>
      </c>
      <c r="D94" s="131" t="s">
        <v>124</v>
      </c>
      <c r="E94" s="132" t="s">
        <v>698</v>
      </c>
      <c r="F94" s="133" t="s">
        <v>699</v>
      </c>
      <c r="G94" s="134" t="s">
        <v>695</v>
      </c>
      <c r="H94" s="135">
        <v>1</v>
      </c>
      <c r="I94" s="136"/>
      <c r="J94" s="137">
        <f>ROUND(I94*H94,2)</f>
        <v>0</v>
      </c>
      <c r="K94" s="133" t="s">
        <v>19</v>
      </c>
      <c r="L94" s="32"/>
      <c r="M94" s="138" t="s">
        <v>19</v>
      </c>
      <c r="N94" s="139" t="s">
        <v>43</v>
      </c>
      <c r="P94" s="140">
        <f>O94*H94</f>
        <v>0</v>
      </c>
      <c r="Q94" s="140">
        <v>0</v>
      </c>
      <c r="R94" s="140">
        <f>Q94*H94</f>
        <v>0</v>
      </c>
      <c r="S94" s="140">
        <v>0</v>
      </c>
      <c r="T94" s="141">
        <f>S94*H94</f>
        <v>0</v>
      </c>
      <c r="AR94" s="142" t="s">
        <v>696</v>
      </c>
      <c r="AT94" s="142" t="s">
        <v>124</v>
      </c>
      <c r="AU94" s="142" t="s">
        <v>81</v>
      </c>
      <c r="AY94" s="17" t="s">
        <v>122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17" t="s">
        <v>79</v>
      </c>
      <c r="BK94" s="143">
        <f>ROUND(I94*H94,2)</f>
        <v>0</v>
      </c>
      <c r="BL94" s="17" t="s">
        <v>696</v>
      </c>
      <c r="BM94" s="142" t="s">
        <v>700</v>
      </c>
    </row>
    <row r="95" spans="2:65" s="1" customFormat="1" ht="11.25">
      <c r="B95" s="32"/>
      <c r="D95" s="144" t="s">
        <v>131</v>
      </c>
      <c r="F95" s="145" t="s">
        <v>699</v>
      </c>
      <c r="I95" s="146"/>
      <c r="L95" s="32"/>
      <c r="M95" s="147"/>
      <c r="T95" s="53"/>
      <c r="AT95" s="17" t="s">
        <v>131</v>
      </c>
      <c r="AU95" s="17" t="s">
        <v>81</v>
      </c>
    </row>
    <row r="96" spans="2:65" s="1" customFormat="1" ht="16.5" customHeight="1">
      <c r="B96" s="32"/>
      <c r="C96" s="131" t="s">
        <v>145</v>
      </c>
      <c r="D96" s="131" t="s">
        <v>124</v>
      </c>
      <c r="E96" s="132" t="s">
        <v>701</v>
      </c>
      <c r="F96" s="133" t="s">
        <v>702</v>
      </c>
      <c r="G96" s="134" t="s">
        <v>695</v>
      </c>
      <c r="H96" s="135">
        <v>1</v>
      </c>
      <c r="I96" s="136"/>
      <c r="J96" s="137">
        <f>ROUND(I96*H96,2)</f>
        <v>0</v>
      </c>
      <c r="K96" s="133" t="s">
        <v>19</v>
      </c>
      <c r="L96" s="32"/>
      <c r="M96" s="138" t="s">
        <v>19</v>
      </c>
      <c r="N96" s="139" t="s">
        <v>43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AR96" s="142" t="s">
        <v>696</v>
      </c>
      <c r="AT96" s="142" t="s">
        <v>124</v>
      </c>
      <c r="AU96" s="142" t="s">
        <v>81</v>
      </c>
      <c r="AY96" s="17" t="s">
        <v>122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7" t="s">
        <v>79</v>
      </c>
      <c r="BK96" s="143">
        <f>ROUND(I96*H96,2)</f>
        <v>0</v>
      </c>
      <c r="BL96" s="17" t="s">
        <v>696</v>
      </c>
      <c r="BM96" s="142" t="s">
        <v>703</v>
      </c>
    </row>
    <row r="97" spans="2:65" s="1" customFormat="1" ht="11.25">
      <c r="B97" s="32"/>
      <c r="D97" s="144" t="s">
        <v>131</v>
      </c>
      <c r="F97" s="145" t="s">
        <v>702</v>
      </c>
      <c r="I97" s="146"/>
      <c r="L97" s="32"/>
      <c r="M97" s="147"/>
      <c r="T97" s="53"/>
      <c r="AT97" s="17" t="s">
        <v>131</v>
      </c>
      <c r="AU97" s="17" t="s">
        <v>81</v>
      </c>
    </row>
    <row r="98" spans="2:65" s="1" customFormat="1" ht="16.5" customHeight="1">
      <c r="B98" s="32"/>
      <c r="C98" s="131" t="s">
        <v>129</v>
      </c>
      <c r="D98" s="131" t="s">
        <v>124</v>
      </c>
      <c r="E98" s="132" t="s">
        <v>704</v>
      </c>
      <c r="F98" s="133" t="s">
        <v>705</v>
      </c>
      <c r="G98" s="134" t="s">
        <v>695</v>
      </c>
      <c r="H98" s="135">
        <v>1</v>
      </c>
      <c r="I98" s="136"/>
      <c r="J98" s="137">
        <f>ROUND(I98*H98,2)</f>
        <v>0</v>
      </c>
      <c r="K98" s="133" t="s">
        <v>19</v>
      </c>
      <c r="L98" s="32"/>
      <c r="M98" s="138" t="s">
        <v>19</v>
      </c>
      <c r="N98" s="139" t="s">
        <v>43</v>
      </c>
      <c r="P98" s="140">
        <f>O98*H98</f>
        <v>0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AR98" s="142" t="s">
        <v>696</v>
      </c>
      <c r="AT98" s="142" t="s">
        <v>124</v>
      </c>
      <c r="AU98" s="142" t="s">
        <v>81</v>
      </c>
      <c r="AY98" s="17" t="s">
        <v>122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7" t="s">
        <v>79</v>
      </c>
      <c r="BK98" s="143">
        <f>ROUND(I98*H98,2)</f>
        <v>0</v>
      </c>
      <c r="BL98" s="17" t="s">
        <v>696</v>
      </c>
      <c r="BM98" s="142" t="s">
        <v>706</v>
      </c>
    </row>
    <row r="99" spans="2:65" s="1" customFormat="1" ht="11.25">
      <c r="B99" s="32"/>
      <c r="D99" s="144" t="s">
        <v>131</v>
      </c>
      <c r="F99" s="145" t="s">
        <v>705</v>
      </c>
      <c r="I99" s="146"/>
      <c r="L99" s="32"/>
      <c r="M99" s="147"/>
      <c r="T99" s="53"/>
      <c r="AT99" s="17" t="s">
        <v>131</v>
      </c>
      <c r="AU99" s="17" t="s">
        <v>81</v>
      </c>
    </row>
    <row r="100" spans="2:65" s="11" customFormat="1" ht="22.9" customHeight="1">
      <c r="B100" s="119"/>
      <c r="D100" s="120" t="s">
        <v>71</v>
      </c>
      <c r="E100" s="129" t="s">
        <v>707</v>
      </c>
      <c r="F100" s="129" t="s">
        <v>708</v>
      </c>
      <c r="I100" s="122"/>
      <c r="J100" s="130">
        <f>BK100</f>
        <v>0</v>
      </c>
      <c r="L100" s="119"/>
      <c r="M100" s="124"/>
      <c r="P100" s="125">
        <f>SUM(P101:P106)</f>
        <v>0</v>
      </c>
      <c r="R100" s="125">
        <f>SUM(R101:R106)</f>
        <v>0</v>
      </c>
      <c r="T100" s="126">
        <f>SUM(T101:T106)</f>
        <v>0</v>
      </c>
      <c r="AR100" s="120" t="s">
        <v>160</v>
      </c>
      <c r="AT100" s="127" t="s">
        <v>71</v>
      </c>
      <c r="AU100" s="127" t="s">
        <v>79</v>
      </c>
      <c r="AY100" s="120" t="s">
        <v>122</v>
      </c>
      <c r="BK100" s="128">
        <f>SUM(BK101:BK106)</f>
        <v>0</v>
      </c>
    </row>
    <row r="101" spans="2:65" s="1" customFormat="1" ht="16.5" customHeight="1">
      <c r="B101" s="32"/>
      <c r="C101" s="131" t="s">
        <v>160</v>
      </c>
      <c r="D101" s="131" t="s">
        <v>124</v>
      </c>
      <c r="E101" s="132" t="s">
        <v>709</v>
      </c>
      <c r="F101" s="133" t="s">
        <v>710</v>
      </c>
      <c r="G101" s="134" t="s">
        <v>695</v>
      </c>
      <c r="H101" s="135">
        <v>1</v>
      </c>
      <c r="I101" s="136"/>
      <c r="J101" s="137">
        <f>ROUND(I101*H101,2)</f>
        <v>0</v>
      </c>
      <c r="K101" s="133" t="s">
        <v>19</v>
      </c>
      <c r="L101" s="32"/>
      <c r="M101" s="138" t="s">
        <v>19</v>
      </c>
      <c r="N101" s="139" t="s">
        <v>43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696</v>
      </c>
      <c r="AT101" s="142" t="s">
        <v>124</v>
      </c>
      <c r="AU101" s="142" t="s">
        <v>81</v>
      </c>
      <c r="AY101" s="17" t="s">
        <v>122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7" t="s">
        <v>79</v>
      </c>
      <c r="BK101" s="143">
        <f>ROUND(I101*H101,2)</f>
        <v>0</v>
      </c>
      <c r="BL101" s="17" t="s">
        <v>696</v>
      </c>
      <c r="BM101" s="142" t="s">
        <v>711</v>
      </c>
    </row>
    <row r="102" spans="2:65" s="1" customFormat="1" ht="11.25">
      <c r="B102" s="32"/>
      <c r="D102" s="144" t="s">
        <v>131</v>
      </c>
      <c r="F102" s="145" t="s">
        <v>710</v>
      </c>
      <c r="I102" s="146"/>
      <c r="L102" s="32"/>
      <c r="M102" s="147"/>
      <c r="T102" s="53"/>
      <c r="AT102" s="17" t="s">
        <v>131</v>
      </c>
      <c r="AU102" s="17" t="s">
        <v>81</v>
      </c>
    </row>
    <row r="103" spans="2:65" s="1" customFormat="1" ht="16.5" customHeight="1">
      <c r="B103" s="32"/>
      <c r="C103" s="131" t="s">
        <v>167</v>
      </c>
      <c r="D103" s="131" t="s">
        <v>124</v>
      </c>
      <c r="E103" s="132" t="s">
        <v>712</v>
      </c>
      <c r="F103" s="133" t="s">
        <v>713</v>
      </c>
      <c r="G103" s="134" t="s">
        <v>695</v>
      </c>
      <c r="H103" s="135">
        <v>1</v>
      </c>
      <c r="I103" s="136"/>
      <c r="J103" s="137">
        <f>ROUND(I103*H103,2)</f>
        <v>0</v>
      </c>
      <c r="K103" s="133" t="s">
        <v>19</v>
      </c>
      <c r="L103" s="32"/>
      <c r="M103" s="138" t="s">
        <v>19</v>
      </c>
      <c r="N103" s="139" t="s">
        <v>43</v>
      </c>
      <c r="P103" s="140">
        <f>O103*H103</f>
        <v>0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AR103" s="142" t="s">
        <v>696</v>
      </c>
      <c r="AT103" s="142" t="s">
        <v>124</v>
      </c>
      <c r="AU103" s="142" t="s">
        <v>81</v>
      </c>
      <c r="AY103" s="17" t="s">
        <v>122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7" t="s">
        <v>79</v>
      </c>
      <c r="BK103" s="143">
        <f>ROUND(I103*H103,2)</f>
        <v>0</v>
      </c>
      <c r="BL103" s="17" t="s">
        <v>696</v>
      </c>
      <c r="BM103" s="142" t="s">
        <v>714</v>
      </c>
    </row>
    <row r="104" spans="2:65" s="1" customFormat="1" ht="11.25">
      <c r="B104" s="32"/>
      <c r="D104" s="144" t="s">
        <v>131</v>
      </c>
      <c r="F104" s="145" t="s">
        <v>713</v>
      </c>
      <c r="I104" s="146"/>
      <c r="L104" s="32"/>
      <c r="M104" s="147"/>
      <c r="T104" s="53"/>
      <c r="AT104" s="17" t="s">
        <v>131</v>
      </c>
      <c r="AU104" s="17" t="s">
        <v>81</v>
      </c>
    </row>
    <row r="105" spans="2:65" s="1" customFormat="1" ht="16.5" customHeight="1">
      <c r="B105" s="32"/>
      <c r="C105" s="131" t="s">
        <v>175</v>
      </c>
      <c r="D105" s="131" t="s">
        <v>124</v>
      </c>
      <c r="E105" s="132" t="s">
        <v>715</v>
      </c>
      <c r="F105" s="133" t="s">
        <v>716</v>
      </c>
      <c r="G105" s="134" t="s">
        <v>695</v>
      </c>
      <c r="H105" s="135">
        <v>1</v>
      </c>
      <c r="I105" s="136"/>
      <c r="J105" s="137">
        <f>ROUND(I105*H105,2)</f>
        <v>0</v>
      </c>
      <c r="K105" s="133" t="s">
        <v>19</v>
      </c>
      <c r="L105" s="32"/>
      <c r="M105" s="138" t="s">
        <v>19</v>
      </c>
      <c r="N105" s="139" t="s">
        <v>43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696</v>
      </c>
      <c r="AT105" s="142" t="s">
        <v>124</v>
      </c>
      <c r="AU105" s="142" t="s">
        <v>81</v>
      </c>
      <c r="AY105" s="17" t="s">
        <v>122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7" t="s">
        <v>79</v>
      </c>
      <c r="BK105" s="143">
        <f>ROUND(I105*H105,2)</f>
        <v>0</v>
      </c>
      <c r="BL105" s="17" t="s">
        <v>696</v>
      </c>
      <c r="BM105" s="142" t="s">
        <v>717</v>
      </c>
    </row>
    <row r="106" spans="2:65" s="1" customFormat="1" ht="11.25">
      <c r="B106" s="32"/>
      <c r="D106" s="144" t="s">
        <v>131</v>
      </c>
      <c r="F106" s="145" t="s">
        <v>716</v>
      </c>
      <c r="I106" s="146"/>
      <c r="L106" s="32"/>
      <c r="M106" s="147"/>
      <c r="T106" s="53"/>
      <c r="AT106" s="17" t="s">
        <v>131</v>
      </c>
      <c r="AU106" s="17" t="s">
        <v>81</v>
      </c>
    </row>
    <row r="107" spans="2:65" s="11" customFormat="1" ht="22.9" customHeight="1">
      <c r="B107" s="119"/>
      <c r="D107" s="120" t="s">
        <v>71</v>
      </c>
      <c r="E107" s="129" t="s">
        <v>718</v>
      </c>
      <c r="F107" s="129" t="s">
        <v>719</v>
      </c>
      <c r="I107" s="122"/>
      <c r="J107" s="130">
        <f>BK107</f>
        <v>0</v>
      </c>
      <c r="L107" s="119"/>
      <c r="M107" s="124"/>
      <c r="P107" s="125">
        <f>SUM(P108:P109)</f>
        <v>0</v>
      </c>
      <c r="R107" s="125">
        <f>SUM(R108:R109)</f>
        <v>0</v>
      </c>
      <c r="T107" s="126">
        <f>SUM(T108:T109)</f>
        <v>0</v>
      </c>
      <c r="AR107" s="120" t="s">
        <v>160</v>
      </c>
      <c r="AT107" s="127" t="s">
        <v>71</v>
      </c>
      <c r="AU107" s="127" t="s">
        <v>79</v>
      </c>
      <c r="AY107" s="120" t="s">
        <v>122</v>
      </c>
      <c r="BK107" s="128">
        <f>SUM(BK108:BK109)</f>
        <v>0</v>
      </c>
    </row>
    <row r="108" spans="2:65" s="1" customFormat="1" ht="16.5" customHeight="1">
      <c r="B108" s="32"/>
      <c r="C108" s="131" t="s">
        <v>182</v>
      </c>
      <c r="D108" s="131" t="s">
        <v>124</v>
      </c>
      <c r="E108" s="132" t="s">
        <v>720</v>
      </c>
      <c r="F108" s="133" t="s">
        <v>721</v>
      </c>
      <c r="G108" s="134" t="s">
        <v>695</v>
      </c>
      <c r="H108" s="135">
        <v>1</v>
      </c>
      <c r="I108" s="136"/>
      <c r="J108" s="137">
        <f>ROUND(I108*H108,2)</f>
        <v>0</v>
      </c>
      <c r="K108" s="133" t="s">
        <v>19</v>
      </c>
      <c r="L108" s="32"/>
      <c r="M108" s="138" t="s">
        <v>19</v>
      </c>
      <c r="N108" s="139" t="s">
        <v>43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696</v>
      </c>
      <c r="AT108" s="142" t="s">
        <v>124</v>
      </c>
      <c r="AU108" s="142" t="s">
        <v>81</v>
      </c>
      <c r="AY108" s="17" t="s">
        <v>122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7" t="s">
        <v>79</v>
      </c>
      <c r="BK108" s="143">
        <f>ROUND(I108*H108,2)</f>
        <v>0</v>
      </c>
      <c r="BL108" s="17" t="s">
        <v>696</v>
      </c>
      <c r="BM108" s="142" t="s">
        <v>722</v>
      </c>
    </row>
    <row r="109" spans="2:65" s="1" customFormat="1" ht="11.25">
      <c r="B109" s="32"/>
      <c r="D109" s="144" t="s">
        <v>131</v>
      </c>
      <c r="F109" s="145" t="s">
        <v>721</v>
      </c>
      <c r="I109" s="146"/>
      <c r="L109" s="32"/>
      <c r="M109" s="184"/>
      <c r="N109" s="185"/>
      <c r="O109" s="185"/>
      <c r="P109" s="185"/>
      <c r="Q109" s="185"/>
      <c r="R109" s="185"/>
      <c r="S109" s="185"/>
      <c r="T109" s="186"/>
      <c r="AT109" s="17" t="s">
        <v>131</v>
      </c>
      <c r="AU109" s="17" t="s">
        <v>81</v>
      </c>
    </row>
    <row r="110" spans="2:65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2"/>
    </row>
  </sheetData>
  <sheetProtection algorithmName="SHA-512" hashValue="cpQjUXerUvZ6pCLSL3CryzSMHO0la09RwLvPPvz3NAjCKlUpPZoKlUmNLKyLTnxeJpBWy8c4HdNY6z+KKamInw==" saltValue="XNVavXiqFL08ffPy8Y7BA0TVe3LL4qAchp0CDp6DqZ9HL9vGak0x3jnKu3v1PgQ7QFFPyIXm0a3xaL5n2cSvXQ==" spinCount="100000" sheet="1" objects="1" scenarios="1" formatColumns="0" formatRows="0" autoFilter="0"/>
  <autoFilter ref="C88:K109" xr:uid="{00000000-0009-0000-0000-000002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87" customWidth="1"/>
    <col min="2" max="2" width="1.6640625" style="187" customWidth="1"/>
    <col min="3" max="4" width="5" style="187" customWidth="1"/>
    <col min="5" max="5" width="11.6640625" style="187" customWidth="1"/>
    <col min="6" max="6" width="9.1640625" style="187" customWidth="1"/>
    <col min="7" max="7" width="5" style="187" customWidth="1"/>
    <col min="8" max="8" width="77.83203125" style="187" customWidth="1"/>
    <col min="9" max="10" width="20" style="187" customWidth="1"/>
    <col min="11" max="11" width="1.6640625" style="187" customWidth="1"/>
  </cols>
  <sheetData>
    <row r="1" spans="2:11" customFormat="1" ht="37.5" customHeight="1"/>
    <row r="2" spans="2:11" customFormat="1" ht="7.5" customHeight="1">
      <c r="B2" s="188"/>
      <c r="C2" s="189"/>
      <c r="D2" s="189"/>
      <c r="E2" s="189"/>
      <c r="F2" s="189"/>
      <c r="G2" s="189"/>
      <c r="H2" s="189"/>
      <c r="I2" s="189"/>
      <c r="J2" s="189"/>
      <c r="K2" s="190"/>
    </row>
    <row r="3" spans="2:11" s="15" customFormat="1" ht="45" customHeight="1">
      <c r="B3" s="191"/>
      <c r="C3" s="319" t="s">
        <v>723</v>
      </c>
      <c r="D3" s="319"/>
      <c r="E3" s="319"/>
      <c r="F3" s="319"/>
      <c r="G3" s="319"/>
      <c r="H3" s="319"/>
      <c r="I3" s="319"/>
      <c r="J3" s="319"/>
      <c r="K3" s="192"/>
    </row>
    <row r="4" spans="2:11" customFormat="1" ht="25.5" customHeight="1">
      <c r="B4" s="193"/>
      <c r="C4" s="318" t="s">
        <v>724</v>
      </c>
      <c r="D4" s="318"/>
      <c r="E4" s="318"/>
      <c r="F4" s="318"/>
      <c r="G4" s="318"/>
      <c r="H4" s="318"/>
      <c r="I4" s="318"/>
      <c r="J4" s="318"/>
      <c r="K4" s="194"/>
    </row>
    <row r="5" spans="2:11" customFormat="1" ht="5.25" customHeight="1">
      <c r="B5" s="193"/>
      <c r="C5" s="195"/>
      <c r="D5" s="195"/>
      <c r="E5" s="195"/>
      <c r="F5" s="195"/>
      <c r="G5" s="195"/>
      <c r="H5" s="195"/>
      <c r="I5" s="195"/>
      <c r="J5" s="195"/>
      <c r="K5" s="194"/>
    </row>
    <row r="6" spans="2:11" customFormat="1" ht="15" customHeight="1">
      <c r="B6" s="193"/>
      <c r="C6" s="317" t="s">
        <v>725</v>
      </c>
      <c r="D6" s="317"/>
      <c r="E6" s="317"/>
      <c r="F6" s="317"/>
      <c r="G6" s="317"/>
      <c r="H6" s="317"/>
      <c r="I6" s="317"/>
      <c r="J6" s="317"/>
      <c r="K6" s="194"/>
    </row>
    <row r="7" spans="2:11" customFormat="1" ht="15" customHeight="1">
      <c r="B7" s="197"/>
      <c r="C7" s="317" t="s">
        <v>726</v>
      </c>
      <c r="D7" s="317"/>
      <c r="E7" s="317"/>
      <c r="F7" s="317"/>
      <c r="G7" s="317"/>
      <c r="H7" s="317"/>
      <c r="I7" s="317"/>
      <c r="J7" s="317"/>
      <c r="K7" s="194"/>
    </row>
    <row r="8" spans="2:11" customFormat="1" ht="12.75" customHeight="1">
      <c r="B8" s="197"/>
      <c r="C8" s="196"/>
      <c r="D8" s="196"/>
      <c r="E8" s="196"/>
      <c r="F8" s="196"/>
      <c r="G8" s="196"/>
      <c r="H8" s="196"/>
      <c r="I8" s="196"/>
      <c r="J8" s="196"/>
      <c r="K8" s="194"/>
    </row>
    <row r="9" spans="2:11" customFormat="1" ht="15" customHeight="1">
      <c r="B9" s="197"/>
      <c r="C9" s="317" t="s">
        <v>727</v>
      </c>
      <c r="D9" s="317"/>
      <c r="E9" s="317"/>
      <c r="F9" s="317"/>
      <c r="G9" s="317"/>
      <c r="H9" s="317"/>
      <c r="I9" s="317"/>
      <c r="J9" s="317"/>
      <c r="K9" s="194"/>
    </row>
    <row r="10" spans="2:11" customFormat="1" ht="15" customHeight="1">
      <c r="B10" s="197"/>
      <c r="C10" s="196"/>
      <c r="D10" s="317" t="s">
        <v>728</v>
      </c>
      <c r="E10" s="317"/>
      <c r="F10" s="317"/>
      <c r="G10" s="317"/>
      <c r="H10" s="317"/>
      <c r="I10" s="317"/>
      <c r="J10" s="317"/>
      <c r="K10" s="194"/>
    </row>
    <row r="11" spans="2:11" customFormat="1" ht="15" customHeight="1">
      <c r="B11" s="197"/>
      <c r="C11" s="198"/>
      <c r="D11" s="317" t="s">
        <v>729</v>
      </c>
      <c r="E11" s="317"/>
      <c r="F11" s="317"/>
      <c r="G11" s="317"/>
      <c r="H11" s="317"/>
      <c r="I11" s="317"/>
      <c r="J11" s="317"/>
      <c r="K11" s="194"/>
    </row>
    <row r="12" spans="2:11" customFormat="1" ht="15" customHeight="1">
      <c r="B12" s="197"/>
      <c r="C12" s="198"/>
      <c r="D12" s="196"/>
      <c r="E12" s="196"/>
      <c r="F12" s="196"/>
      <c r="G12" s="196"/>
      <c r="H12" s="196"/>
      <c r="I12" s="196"/>
      <c r="J12" s="196"/>
      <c r="K12" s="194"/>
    </row>
    <row r="13" spans="2:11" customFormat="1" ht="15" customHeight="1">
      <c r="B13" s="197"/>
      <c r="C13" s="198"/>
      <c r="D13" s="199" t="s">
        <v>730</v>
      </c>
      <c r="E13" s="196"/>
      <c r="F13" s="196"/>
      <c r="G13" s="196"/>
      <c r="H13" s="196"/>
      <c r="I13" s="196"/>
      <c r="J13" s="196"/>
      <c r="K13" s="194"/>
    </row>
    <row r="14" spans="2:11" customFormat="1" ht="12.75" customHeight="1">
      <c r="B14" s="197"/>
      <c r="C14" s="198"/>
      <c r="D14" s="198"/>
      <c r="E14" s="198"/>
      <c r="F14" s="198"/>
      <c r="G14" s="198"/>
      <c r="H14" s="198"/>
      <c r="I14" s="198"/>
      <c r="J14" s="198"/>
      <c r="K14" s="194"/>
    </row>
    <row r="15" spans="2:11" customFormat="1" ht="15" customHeight="1">
      <c r="B15" s="197"/>
      <c r="C15" s="198"/>
      <c r="D15" s="317" t="s">
        <v>731</v>
      </c>
      <c r="E15" s="317"/>
      <c r="F15" s="317"/>
      <c r="G15" s="317"/>
      <c r="H15" s="317"/>
      <c r="I15" s="317"/>
      <c r="J15" s="317"/>
      <c r="K15" s="194"/>
    </row>
    <row r="16" spans="2:11" customFormat="1" ht="15" customHeight="1">
      <c r="B16" s="197"/>
      <c r="C16" s="198"/>
      <c r="D16" s="317" t="s">
        <v>732</v>
      </c>
      <c r="E16" s="317"/>
      <c r="F16" s="317"/>
      <c r="G16" s="317"/>
      <c r="H16" s="317"/>
      <c r="I16" s="317"/>
      <c r="J16" s="317"/>
      <c r="K16" s="194"/>
    </row>
    <row r="17" spans="2:11" customFormat="1" ht="15" customHeight="1">
      <c r="B17" s="197"/>
      <c r="C17" s="198"/>
      <c r="D17" s="317" t="s">
        <v>733</v>
      </c>
      <c r="E17" s="317"/>
      <c r="F17" s="317"/>
      <c r="G17" s="317"/>
      <c r="H17" s="317"/>
      <c r="I17" s="317"/>
      <c r="J17" s="317"/>
      <c r="K17" s="194"/>
    </row>
    <row r="18" spans="2:11" customFormat="1" ht="15" customHeight="1">
      <c r="B18" s="197"/>
      <c r="C18" s="198"/>
      <c r="D18" s="198"/>
      <c r="E18" s="200" t="s">
        <v>78</v>
      </c>
      <c r="F18" s="317" t="s">
        <v>734</v>
      </c>
      <c r="G18" s="317"/>
      <c r="H18" s="317"/>
      <c r="I18" s="317"/>
      <c r="J18" s="317"/>
      <c r="K18" s="194"/>
    </row>
    <row r="19" spans="2:11" customFormat="1" ht="15" customHeight="1">
      <c r="B19" s="197"/>
      <c r="C19" s="198"/>
      <c r="D19" s="198"/>
      <c r="E19" s="200" t="s">
        <v>735</v>
      </c>
      <c r="F19" s="317" t="s">
        <v>736</v>
      </c>
      <c r="G19" s="317"/>
      <c r="H19" s="317"/>
      <c r="I19" s="317"/>
      <c r="J19" s="317"/>
      <c r="K19" s="194"/>
    </row>
    <row r="20" spans="2:11" customFormat="1" ht="15" customHeight="1">
      <c r="B20" s="197"/>
      <c r="C20" s="198"/>
      <c r="D20" s="198"/>
      <c r="E20" s="200" t="s">
        <v>737</v>
      </c>
      <c r="F20" s="317" t="s">
        <v>738</v>
      </c>
      <c r="G20" s="317"/>
      <c r="H20" s="317"/>
      <c r="I20" s="317"/>
      <c r="J20" s="317"/>
      <c r="K20" s="194"/>
    </row>
    <row r="21" spans="2:11" customFormat="1" ht="15" customHeight="1">
      <c r="B21" s="197"/>
      <c r="C21" s="198"/>
      <c r="D21" s="198"/>
      <c r="E21" s="200" t="s">
        <v>739</v>
      </c>
      <c r="F21" s="317" t="s">
        <v>740</v>
      </c>
      <c r="G21" s="317"/>
      <c r="H21" s="317"/>
      <c r="I21" s="317"/>
      <c r="J21" s="317"/>
      <c r="K21" s="194"/>
    </row>
    <row r="22" spans="2:11" customFormat="1" ht="15" customHeight="1">
      <c r="B22" s="197"/>
      <c r="C22" s="198"/>
      <c r="D22" s="198"/>
      <c r="E22" s="200" t="s">
        <v>741</v>
      </c>
      <c r="F22" s="317" t="s">
        <v>742</v>
      </c>
      <c r="G22" s="317"/>
      <c r="H22" s="317"/>
      <c r="I22" s="317"/>
      <c r="J22" s="317"/>
      <c r="K22" s="194"/>
    </row>
    <row r="23" spans="2:11" customFormat="1" ht="15" customHeight="1">
      <c r="B23" s="197"/>
      <c r="C23" s="198"/>
      <c r="D23" s="198"/>
      <c r="E23" s="200" t="s">
        <v>83</v>
      </c>
      <c r="F23" s="317" t="s">
        <v>743</v>
      </c>
      <c r="G23" s="317"/>
      <c r="H23" s="317"/>
      <c r="I23" s="317"/>
      <c r="J23" s="317"/>
      <c r="K23" s="194"/>
    </row>
    <row r="24" spans="2:11" customFormat="1" ht="12.75" customHeight="1">
      <c r="B24" s="197"/>
      <c r="C24" s="198"/>
      <c r="D24" s="198"/>
      <c r="E24" s="198"/>
      <c r="F24" s="198"/>
      <c r="G24" s="198"/>
      <c r="H24" s="198"/>
      <c r="I24" s="198"/>
      <c r="J24" s="198"/>
      <c r="K24" s="194"/>
    </row>
    <row r="25" spans="2:11" customFormat="1" ht="15" customHeight="1">
      <c r="B25" s="197"/>
      <c r="C25" s="317" t="s">
        <v>744</v>
      </c>
      <c r="D25" s="317"/>
      <c r="E25" s="317"/>
      <c r="F25" s="317"/>
      <c r="G25" s="317"/>
      <c r="H25" s="317"/>
      <c r="I25" s="317"/>
      <c r="J25" s="317"/>
      <c r="K25" s="194"/>
    </row>
    <row r="26" spans="2:11" customFormat="1" ht="15" customHeight="1">
      <c r="B26" s="197"/>
      <c r="C26" s="317" t="s">
        <v>745</v>
      </c>
      <c r="D26" s="317"/>
      <c r="E26" s="317"/>
      <c r="F26" s="317"/>
      <c r="G26" s="317"/>
      <c r="H26" s="317"/>
      <c r="I26" s="317"/>
      <c r="J26" s="317"/>
      <c r="K26" s="194"/>
    </row>
    <row r="27" spans="2:11" customFormat="1" ht="15" customHeight="1">
      <c r="B27" s="197"/>
      <c r="C27" s="196"/>
      <c r="D27" s="317" t="s">
        <v>746</v>
      </c>
      <c r="E27" s="317"/>
      <c r="F27" s="317"/>
      <c r="G27" s="317"/>
      <c r="H27" s="317"/>
      <c r="I27" s="317"/>
      <c r="J27" s="317"/>
      <c r="K27" s="194"/>
    </row>
    <row r="28" spans="2:11" customFormat="1" ht="15" customHeight="1">
      <c r="B28" s="197"/>
      <c r="C28" s="198"/>
      <c r="D28" s="317" t="s">
        <v>747</v>
      </c>
      <c r="E28" s="317"/>
      <c r="F28" s="317"/>
      <c r="G28" s="317"/>
      <c r="H28" s="317"/>
      <c r="I28" s="317"/>
      <c r="J28" s="317"/>
      <c r="K28" s="194"/>
    </row>
    <row r="29" spans="2:11" customFormat="1" ht="12.75" customHeight="1">
      <c r="B29" s="197"/>
      <c r="C29" s="198"/>
      <c r="D29" s="198"/>
      <c r="E29" s="198"/>
      <c r="F29" s="198"/>
      <c r="G29" s="198"/>
      <c r="H29" s="198"/>
      <c r="I29" s="198"/>
      <c r="J29" s="198"/>
      <c r="K29" s="194"/>
    </row>
    <row r="30" spans="2:11" customFormat="1" ht="15" customHeight="1">
      <c r="B30" s="197"/>
      <c r="C30" s="198"/>
      <c r="D30" s="317" t="s">
        <v>748</v>
      </c>
      <c r="E30" s="317"/>
      <c r="F30" s="317"/>
      <c r="G30" s="317"/>
      <c r="H30" s="317"/>
      <c r="I30" s="317"/>
      <c r="J30" s="317"/>
      <c r="K30" s="194"/>
    </row>
    <row r="31" spans="2:11" customFormat="1" ht="15" customHeight="1">
      <c r="B31" s="197"/>
      <c r="C31" s="198"/>
      <c r="D31" s="317" t="s">
        <v>749</v>
      </c>
      <c r="E31" s="317"/>
      <c r="F31" s="317"/>
      <c r="G31" s="317"/>
      <c r="H31" s="317"/>
      <c r="I31" s="317"/>
      <c r="J31" s="317"/>
      <c r="K31" s="194"/>
    </row>
    <row r="32" spans="2:11" customFormat="1" ht="12.75" customHeight="1">
      <c r="B32" s="197"/>
      <c r="C32" s="198"/>
      <c r="D32" s="198"/>
      <c r="E32" s="198"/>
      <c r="F32" s="198"/>
      <c r="G32" s="198"/>
      <c r="H32" s="198"/>
      <c r="I32" s="198"/>
      <c r="J32" s="198"/>
      <c r="K32" s="194"/>
    </row>
    <row r="33" spans="2:11" customFormat="1" ht="15" customHeight="1">
      <c r="B33" s="197"/>
      <c r="C33" s="198"/>
      <c r="D33" s="317" t="s">
        <v>750</v>
      </c>
      <c r="E33" s="317"/>
      <c r="F33" s="317"/>
      <c r="G33" s="317"/>
      <c r="H33" s="317"/>
      <c r="I33" s="317"/>
      <c r="J33" s="317"/>
      <c r="K33" s="194"/>
    </row>
    <row r="34" spans="2:11" customFormat="1" ht="15" customHeight="1">
      <c r="B34" s="197"/>
      <c r="C34" s="198"/>
      <c r="D34" s="317" t="s">
        <v>751</v>
      </c>
      <c r="E34" s="317"/>
      <c r="F34" s="317"/>
      <c r="G34" s="317"/>
      <c r="H34" s="317"/>
      <c r="I34" s="317"/>
      <c r="J34" s="317"/>
      <c r="K34" s="194"/>
    </row>
    <row r="35" spans="2:11" customFormat="1" ht="15" customHeight="1">
      <c r="B35" s="197"/>
      <c r="C35" s="198"/>
      <c r="D35" s="317" t="s">
        <v>752</v>
      </c>
      <c r="E35" s="317"/>
      <c r="F35" s="317"/>
      <c r="G35" s="317"/>
      <c r="H35" s="317"/>
      <c r="I35" s="317"/>
      <c r="J35" s="317"/>
      <c r="K35" s="194"/>
    </row>
    <row r="36" spans="2:11" customFormat="1" ht="15" customHeight="1">
      <c r="B36" s="197"/>
      <c r="C36" s="198"/>
      <c r="D36" s="196"/>
      <c r="E36" s="199" t="s">
        <v>108</v>
      </c>
      <c r="F36" s="196"/>
      <c r="G36" s="317" t="s">
        <v>753</v>
      </c>
      <c r="H36" s="317"/>
      <c r="I36" s="317"/>
      <c r="J36" s="317"/>
      <c r="K36" s="194"/>
    </row>
    <row r="37" spans="2:11" customFormat="1" ht="30.75" customHeight="1">
      <c r="B37" s="197"/>
      <c r="C37" s="198"/>
      <c r="D37" s="196"/>
      <c r="E37" s="199" t="s">
        <v>754</v>
      </c>
      <c r="F37" s="196"/>
      <c r="G37" s="317" t="s">
        <v>755</v>
      </c>
      <c r="H37" s="317"/>
      <c r="I37" s="317"/>
      <c r="J37" s="317"/>
      <c r="K37" s="194"/>
    </row>
    <row r="38" spans="2:11" customFormat="1" ht="15" customHeight="1">
      <c r="B38" s="197"/>
      <c r="C38" s="198"/>
      <c r="D38" s="196"/>
      <c r="E38" s="199" t="s">
        <v>53</v>
      </c>
      <c r="F38" s="196"/>
      <c r="G38" s="317" t="s">
        <v>756</v>
      </c>
      <c r="H38" s="317"/>
      <c r="I38" s="317"/>
      <c r="J38" s="317"/>
      <c r="K38" s="194"/>
    </row>
    <row r="39" spans="2:11" customFormat="1" ht="15" customHeight="1">
      <c r="B39" s="197"/>
      <c r="C39" s="198"/>
      <c r="D39" s="196"/>
      <c r="E39" s="199" t="s">
        <v>54</v>
      </c>
      <c r="F39" s="196"/>
      <c r="G39" s="317" t="s">
        <v>757</v>
      </c>
      <c r="H39" s="317"/>
      <c r="I39" s="317"/>
      <c r="J39" s="317"/>
      <c r="K39" s="194"/>
    </row>
    <row r="40" spans="2:11" customFormat="1" ht="15" customHeight="1">
      <c r="B40" s="197"/>
      <c r="C40" s="198"/>
      <c r="D40" s="196"/>
      <c r="E40" s="199" t="s">
        <v>109</v>
      </c>
      <c r="F40" s="196"/>
      <c r="G40" s="317" t="s">
        <v>758</v>
      </c>
      <c r="H40" s="317"/>
      <c r="I40" s="317"/>
      <c r="J40" s="317"/>
      <c r="K40" s="194"/>
    </row>
    <row r="41" spans="2:11" customFormat="1" ht="15" customHeight="1">
      <c r="B41" s="197"/>
      <c r="C41" s="198"/>
      <c r="D41" s="196"/>
      <c r="E41" s="199" t="s">
        <v>110</v>
      </c>
      <c r="F41" s="196"/>
      <c r="G41" s="317" t="s">
        <v>759</v>
      </c>
      <c r="H41" s="317"/>
      <c r="I41" s="317"/>
      <c r="J41" s="317"/>
      <c r="K41" s="194"/>
    </row>
    <row r="42" spans="2:11" customFormat="1" ht="15" customHeight="1">
      <c r="B42" s="197"/>
      <c r="C42" s="198"/>
      <c r="D42" s="196"/>
      <c r="E42" s="199" t="s">
        <v>760</v>
      </c>
      <c r="F42" s="196"/>
      <c r="G42" s="317" t="s">
        <v>761</v>
      </c>
      <c r="H42" s="317"/>
      <c r="I42" s="317"/>
      <c r="J42" s="317"/>
      <c r="K42" s="194"/>
    </row>
    <row r="43" spans="2:11" customFormat="1" ht="15" customHeight="1">
      <c r="B43" s="197"/>
      <c r="C43" s="198"/>
      <c r="D43" s="196"/>
      <c r="E43" s="199"/>
      <c r="F43" s="196"/>
      <c r="G43" s="317" t="s">
        <v>762</v>
      </c>
      <c r="H43" s="317"/>
      <c r="I43" s="317"/>
      <c r="J43" s="317"/>
      <c r="K43" s="194"/>
    </row>
    <row r="44" spans="2:11" customFormat="1" ht="15" customHeight="1">
      <c r="B44" s="197"/>
      <c r="C44" s="198"/>
      <c r="D44" s="196"/>
      <c r="E44" s="199" t="s">
        <v>763</v>
      </c>
      <c r="F44" s="196"/>
      <c r="G44" s="317" t="s">
        <v>764</v>
      </c>
      <c r="H44" s="317"/>
      <c r="I44" s="317"/>
      <c r="J44" s="317"/>
      <c r="K44" s="194"/>
    </row>
    <row r="45" spans="2:11" customFormat="1" ht="15" customHeight="1">
      <c r="B45" s="197"/>
      <c r="C45" s="198"/>
      <c r="D45" s="196"/>
      <c r="E45" s="199" t="s">
        <v>112</v>
      </c>
      <c r="F45" s="196"/>
      <c r="G45" s="317" t="s">
        <v>765</v>
      </c>
      <c r="H45" s="317"/>
      <c r="I45" s="317"/>
      <c r="J45" s="317"/>
      <c r="K45" s="194"/>
    </row>
    <row r="46" spans="2:11" customFormat="1" ht="12.75" customHeight="1">
      <c r="B46" s="197"/>
      <c r="C46" s="198"/>
      <c r="D46" s="196"/>
      <c r="E46" s="196"/>
      <c r="F46" s="196"/>
      <c r="G46" s="196"/>
      <c r="H46" s="196"/>
      <c r="I46" s="196"/>
      <c r="J46" s="196"/>
      <c r="K46" s="194"/>
    </row>
    <row r="47" spans="2:11" customFormat="1" ht="15" customHeight="1">
      <c r="B47" s="197"/>
      <c r="C47" s="198"/>
      <c r="D47" s="317" t="s">
        <v>766</v>
      </c>
      <c r="E47" s="317"/>
      <c r="F47" s="317"/>
      <c r="G47" s="317"/>
      <c r="H47" s="317"/>
      <c r="I47" s="317"/>
      <c r="J47" s="317"/>
      <c r="K47" s="194"/>
    </row>
    <row r="48" spans="2:11" customFormat="1" ht="15" customHeight="1">
      <c r="B48" s="197"/>
      <c r="C48" s="198"/>
      <c r="D48" s="198"/>
      <c r="E48" s="317" t="s">
        <v>767</v>
      </c>
      <c r="F48" s="317"/>
      <c r="G48" s="317"/>
      <c r="H48" s="317"/>
      <c r="I48" s="317"/>
      <c r="J48" s="317"/>
      <c r="K48" s="194"/>
    </row>
    <row r="49" spans="2:11" customFormat="1" ht="15" customHeight="1">
      <c r="B49" s="197"/>
      <c r="C49" s="198"/>
      <c r="D49" s="198"/>
      <c r="E49" s="317" t="s">
        <v>768</v>
      </c>
      <c r="F49" s="317"/>
      <c r="G49" s="317"/>
      <c r="H49" s="317"/>
      <c r="I49" s="317"/>
      <c r="J49" s="317"/>
      <c r="K49" s="194"/>
    </row>
    <row r="50" spans="2:11" customFormat="1" ht="15" customHeight="1">
      <c r="B50" s="197"/>
      <c r="C50" s="198"/>
      <c r="D50" s="198"/>
      <c r="E50" s="317" t="s">
        <v>769</v>
      </c>
      <c r="F50" s="317"/>
      <c r="G50" s="317"/>
      <c r="H50" s="317"/>
      <c r="I50" s="317"/>
      <c r="J50" s="317"/>
      <c r="K50" s="194"/>
    </row>
    <row r="51" spans="2:11" customFormat="1" ht="15" customHeight="1">
      <c r="B51" s="197"/>
      <c r="C51" s="198"/>
      <c r="D51" s="317" t="s">
        <v>770</v>
      </c>
      <c r="E51" s="317"/>
      <c r="F51" s="317"/>
      <c r="G51" s="317"/>
      <c r="H51" s="317"/>
      <c r="I51" s="317"/>
      <c r="J51" s="317"/>
      <c r="K51" s="194"/>
    </row>
    <row r="52" spans="2:11" customFormat="1" ht="25.5" customHeight="1">
      <c r="B52" s="193"/>
      <c r="C52" s="318" t="s">
        <v>771</v>
      </c>
      <c r="D52" s="318"/>
      <c r="E52" s="318"/>
      <c r="F52" s="318"/>
      <c r="G52" s="318"/>
      <c r="H52" s="318"/>
      <c r="I52" s="318"/>
      <c r="J52" s="318"/>
      <c r="K52" s="194"/>
    </row>
    <row r="53" spans="2:11" customFormat="1" ht="5.25" customHeight="1">
      <c r="B53" s="193"/>
      <c r="C53" s="195"/>
      <c r="D53" s="195"/>
      <c r="E53" s="195"/>
      <c r="F53" s="195"/>
      <c r="G53" s="195"/>
      <c r="H53" s="195"/>
      <c r="I53" s="195"/>
      <c r="J53" s="195"/>
      <c r="K53" s="194"/>
    </row>
    <row r="54" spans="2:11" customFormat="1" ht="15" customHeight="1">
      <c r="B54" s="193"/>
      <c r="C54" s="317" t="s">
        <v>772</v>
      </c>
      <c r="D54" s="317"/>
      <c r="E54" s="317"/>
      <c r="F54" s="317"/>
      <c r="G54" s="317"/>
      <c r="H54" s="317"/>
      <c r="I54" s="317"/>
      <c r="J54" s="317"/>
      <c r="K54" s="194"/>
    </row>
    <row r="55" spans="2:11" customFormat="1" ht="15" customHeight="1">
      <c r="B55" s="193"/>
      <c r="C55" s="317" t="s">
        <v>773</v>
      </c>
      <c r="D55" s="317"/>
      <c r="E55" s="317"/>
      <c r="F55" s="317"/>
      <c r="G55" s="317"/>
      <c r="H55" s="317"/>
      <c r="I55" s="317"/>
      <c r="J55" s="317"/>
      <c r="K55" s="194"/>
    </row>
    <row r="56" spans="2:11" customFormat="1" ht="12.75" customHeight="1">
      <c r="B56" s="193"/>
      <c r="C56" s="196"/>
      <c r="D56" s="196"/>
      <c r="E56" s="196"/>
      <c r="F56" s="196"/>
      <c r="G56" s="196"/>
      <c r="H56" s="196"/>
      <c r="I56" s="196"/>
      <c r="J56" s="196"/>
      <c r="K56" s="194"/>
    </row>
    <row r="57" spans="2:11" customFormat="1" ht="15" customHeight="1">
      <c r="B57" s="193"/>
      <c r="C57" s="317" t="s">
        <v>774</v>
      </c>
      <c r="D57" s="317"/>
      <c r="E57" s="317"/>
      <c r="F57" s="317"/>
      <c r="G57" s="317"/>
      <c r="H57" s="317"/>
      <c r="I57" s="317"/>
      <c r="J57" s="317"/>
      <c r="K57" s="194"/>
    </row>
    <row r="58" spans="2:11" customFormat="1" ht="15" customHeight="1">
      <c r="B58" s="193"/>
      <c r="C58" s="198"/>
      <c r="D58" s="317" t="s">
        <v>775</v>
      </c>
      <c r="E58" s="317"/>
      <c r="F58" s="317"/>
      <c r="G58" s="317"/>
      <c r="H58" s="317"/>
      <c r="I58" s="317"/>
      <c r="J58" s="317"/>
      <c r="K58" s="194"/>
    </row>
    <row r="59" spans="2:11" customFormat="1" ht="15" customHeight="1">
      <c r="B59" s="193"/>
      <c r="C59" s="198"/>
      <c r="D59" s="317" t="s">
        <v>776</v>
      </c>
      <c r="E59" s="317"/>
      <c r="F59" s="317"/>
      <c r="G59" s="317"/>
      <c r="H59" s="317"/>
      <c r="I59" s="317"/>
      <c r="J59" s="317"/>
      <c r="K59" s="194"/>
    </row>
    <row r="60" spans="2:11" customFormat="1" ht="15" customHeight="1">
      <c r="B60" s="193"/>
      <c r="C60" s="198"/>
      <c r="D60" s="317" t="s">
        <v>777</v>
      </c>
      <c r="E60" s="317"/>
      <c r="F60" s="317"/>
      <c r="G60" s="317"/>
      <c r="H60" s="317"/>
      <c r="I60" s="317"/>
      <c r="J60" s="317"/>
      <c r="K60" s="194"/>
    </row>
    <row r="61" spans="2:11" customFormat="1" ht="15" customHeight="1">
      <c r="B61" s="193"/>
      <c r="C61" s="198"/>
      <c r="D61" s="317" t="s">
        <v>778</v>
      </c>
      <c r="E61" s="317"/>
      <c r="F61" s="317"/>
      <c r="G61" s="317"/>
      <c r="H61" s="317"/>
      <c r="I61" s="317"/>
      <c r="J61" s="317"/>
      <c r="K61" s="194"/>
    </row>
    <row r="62" spans="2:11" customFormat="1" ht="15" customHeight="1">
      <c r="B62" s="193"/>
      <c r="C62" s="198"/>
      <c r="D62" s="320" t="s">
        <v>779</v>
      </c>
      <c r="E62" s="320"/>
      <c r="F62" s="320"/>
      <c r="G62" s="320"/>
      <c r="H62" s="320"/>
      <c r="I62" s="320"/>
      <c r="J62" s="320"/>
      <c r="K62" s="194"/>
    </row>
    <row r="63" spans="2:11" customFormat="1" ht="15" customHeight="1">
      <c r="B63" s="193"/>
      <c r="C63" s="198"/>
      <c r="D63" s="317" t="s">
        <v>780</v>
      </c>
      <c r="E63" s="317"/>
      <c r="F63" s="317"/>
      <c r="G63" s="317"/>
      <c r="H63" s="317"/>
      <c r="I63" s="317"/>
      <c r="J63" s="317"/>
      <c r="K63" s="194"/>
    </row>
    <row r="64" spans="2:11" customFormat="1" ht="12.75" customHeight="1">
      <c r="B64" s="193"/>
      <c r="C64" s="198"/>
      <c r="D64" s="198"/>
      <c r="E64" s="201"/>
      <c r="F64" s="198"/>
      <c r="G64" s="198"/>
      <c r="H64" s="198"/>
      <c r="I64" s="198"/>
      <c r="J64" s="198"/>
      <c r="K64" s="194"/>
    </row>
    <row r="65" spans="2:11" customFormat="1" ht="15" customHeight="1">
      <c r="B65" s="193"/>
      <c r="C65" s="198"/>
      <c r="D65" s="317" t="s">
        <v>781</v>
      </c>
      <c r="E65" s="317"/>
      <c r="F65" s="317"/>
      <c r="G65" s="317"/>
      <c r="H65" s="317"/>
      <c r="I65" s="317"/>
      <c r="J65" s="317"/>
      <c r="K65" s="194"/>
    </row>
    <row r="66" spans="2:11" customFormat="1" ht="15" customHeight="1">
      <c r="B66" s="193"/>
      <c r="C66" s="198"/>
      <c r="D66" s="320" t="s">
        <v>782</v>
      </c>
      <c r="E66" s="320"/>
      <c r="F66" s="320"/>
      <c r="G66" s="320"/>
      <c r="H66" s="320"/>
      <c r="I66" s="320"/>
      <c r="J66" s="320"/>
      <c r="K66" s="194"/>
    </row>
    <row r="67" spans="2:11" customFormat="1" ht="15" customHeight="1">
      <c r="B67" s="193"/>
      <c r="C67" s="198"/>
      <c r="D67" s="317" t="s">
        <v>783</v>
      </c>
      <c r="E67" s="317"/>
      <c r="F67" s="317"/>
      <c r="G67" s="317"/>
      <c r="H67" s="317"/>
      <c r="I67" s="317"/>
      <c r="J67" s="317"/>
      <c r="K67" s="194"/>
    </row>
    <row r="68" spans="2:11" customFormat="1" ht="15" customHeight="1">
      <c r="B68" s="193"/>
      <c r="C68" s="198"/>
      <c r="D68" s="317" t="s">
        <v>784</v>
      </c>
      <c r="E68" s="317"/>
      <c r="F68" s="317"/>
      <c r="G68" s="317"/>
      <c r="H68" s="317"/>
      <c r="I68" s="317"/>
      <c r="J68" s="317"/>
      <c r="K68" s="194"/>
    </row>
    <row r="69" spans="2:11" customFormat="1" ht="15" customHeight="1">
      <c r="B69" s="193"/>
      <c r="C69" s="198"/>
      <c r="D69" s="317" t="s">
        <v>785</v>
      </c>
      <c r="E69" s="317"/>
      <c r="F69" s="317"/>
      <c r="G69" s="317"/>
      <c r="H69" s="317"/>
      <c r="I69" s="317"/>
      <c r="J69" s="317"/>
      <c r="K69" s="194"/>
    </row>
    <row r="70" spans="2:11" customFormat="1" ht="15" customHeight="1">
      <c r="B70" s="193"/>
      <c r="C70" s="198"/>
      <c r="D70" s="317" t="s">
        <v>786</v>
      </c>
      <c r="E70" s="317"/>
      <c r="F70" s="317"/>
      <c r="G70" s="317"/>
      <c r="H70" s="317"/>
      <c r="I70" s="317"/>
      <c r="J70" s="317"/>
      <c r="K70" s="194"/>
    </row>
    <row r="71" spans="2:11" customFormat="1" ht="12.75" customHeight="1">
      <c r="B71" s="202"/>
      <c r="C71" s="203"/>
      <c r="D71" s="203"/>
      <c r="E71" s="203"/>
      <c r="F71" s="203"/>
      <c r="G71" s="203"/>
      <c r="H71" s="203"/>
      <c r="I71" s="203"/>
      <c r="J71" s="203"/>
      <c r="K71" s="204"/>
    </row>
    <row r="72" spans="2:11" customFormat="1" ht="18.75" customHeight="1">
      <c r="B72" s="205"/>
      <c r="C72" s="205"/>
      <c r="D72" s="205"/>
      <c r="E72" s="205"/>
      <c r="F72" s="205"/>
      <c r="G72" s="205"/>
      <c r="H72" s="205"/>
      <c r="I72" s="205"/>
      <c r="J72" s="205"/>
      <c r="K72" s="206"/>
    </row>
    <row r="73" spans="2:11" customFormat="1" ht="18.75" customHeight="1">
      <c r="B73" s="206"/>
      <c r="C73" s="206"/>
      <c r="D73" s="206"/>
      <c r="E73" s="206"/>
      <c r="F73" s="206"/>
      <c r="G73" s="206"/>
      <c r="H73" s="206"/>
      <c r="I73" s="206"/>
      <c r="J73" s="206"/>
      <c r="K73" s="206"/>
    </row>
    <row r="74" spans="2:11" customFormat="1" ht="7.5" customHeight="1">
      <c r="B74" s="207"/>
      <c r="C74" s="208"/>
      <c r="D74" s="208"/>
      <c r="E74" s="208"/>
      <c r="F74" s="208"/>
      <c r="G74" s="208"/>
      <c r="H74" s="208"/>
      <c r="I74" s="208"/>
      <c r="J74" s="208"/>
      <c r="K74" s="209"/>
    </row>
    <row r="75" spans="2:11" customFormat="1" ht="45" customHeight="1">
      <c r="B75" s="210"/>
      <c r="C75" s="321" t="s">
        <v>787</v>
      </c>
      <c r="D75" s="321"/>
      <c r="E75" s="321"/>
      <c r="F75" s="321"/>
      <c r="G75" s="321"/>
      <c r="H75" s="321"/>
      <c r="I75" s="321"/>
      <c r="J75" s="321"/>
      <c r="K75" s="211"/>
    </row>
    <row r="76" spans="2:11" customFormat="1" ht="17.25" customHeight="1">
      <c r="B76" s="210"/>
      <c r="C76" s="212" t="s">
        <v>788</v>
      </c>
      <c r="D76" s="212"/>
      <c r="E76" s="212"/>
      <c r="F76" s="212" t="s">
        <v>789</v>
      </c>
      <c r="G76" s="213"/>
      <c r="H76" s="212" t="s">
        <v>54</v>
      </c>
      <c r="I76" s="212" t="s">
        <v>57</v>
      </c>
      <c r="J76" s="212" t="s">
        <v>790</v>
      </c>
      <c r="K76" s="211"/>
    </row>
    <row r="77" spans="2:11" customFormat="1" ht="17.25" customHeight="1">
      <c r="B77" s="210"/>
      <c r="C77" s="214" t="s">
        <v>791</v>
      </c>
      <c r="D77" s="214"/>
      <c r="E77" s="214"/>
      <c r="F77" s="215" t="s">
        <v>792</v>
      </c>
      <c r="G77" s="216"/>
      <c r="H77" s="214"/>
      <c r="I77" s="214"/>
      <c r="J77" s="214" t="s">
        <v>793</v>
      </c>
      <c r="K77" s="211"/>
    </row>
    <row r="78" spans="2:11" customFormat="1" ht="5.25" customHeight="1">
      <c r="B78" s="210"/>
      <c r="C78" s="217"/>
      <c r="D78" s="217"/>
      <c r="E78" s="217"/>
      <c r="F78" s="217"/>
      <c r="G78" s="218"/>
      <c r="H78" s="217"/>
      <c r="I78" s="217"/>
      <c r="J78" s="217"/>
      <c r="K78" s="211"/>
    </row>
    <row r="79" spans="2:11" customFormat="1" ht="15" customHeight="1">
      <c r="B79" s="210"/>
      <c r="C79" s="199" t="s">
        <v>53</v>
      </c>
      <c r="D79" s="219"/>
      <c r="E79" s="219"/>
      <c r="F79" s="220" t="s">
        <v>794</v>
      </c>
      <c r="G79" s="221"/>
      <c r="H79" s="199" t="s">
        <v>795</v>
      </c>
      <c r="I79" s="199" t="s">
        <v>796</v>
      </c>
      <c r="J79" s="199">
        <v>20</v>
      </c>
      <c r="K79" s="211"/>
    </row>
    <row r="80" spans="2:11" customFormat="1" ht="15" customHeight="1">
      <c r="B80" s="210"/>
      <c r="C80" s="199" t="s">
        <v>797</v>
      </c>
      <c r="D80" s="199"/>
      <c r="E80" s="199"/>
      <c r="F80" s="220" t="s">
        <v>794</v>
      </c>
      <c r="G80" s="221"/>
      <c r="H80" s="199" t="s">
        <v>798</v>
      </c>
      <c r="I80" s="199" t="s">
        <v>796</v>
      </c>
      <c r="J80" s="199">
        <v>120</v>
      </c>
      <c r="K80" s="211"/>
    </row>
    <row r="81" spans="2:11" customFormat="1" ht="15" customHeight="1">
      <c r="B81" s="222"/>
      <c r="C81" s="199" t="s">
        <v>799</v>
      </c>
      <c r="D81" s="199"/>
      <c r="E81" s="199"/>
      <c r="F81" s="220" t="s">
        <v>800</v>
      </c>
      <c r="G81" s="221"/>
      <c r="H81" s="199" t="s">
        <v>801</v>
      </c>
      <c r="I81" s="199" t="s">
        <v>796</v>
      </c>
      <c r="J81" s="199">
        <v>50</v>
      </c>
      <c r="K81" s="211"/>
    </row>
    <row r="82" spans="2:11" customFormat="1" ht="15" customHeight="1">
      <c r="B82" s="222"/>
      <c r="C82" s="199" t="s">
        <v>802</v>
      </c>
      <c r="D82" s="199"/>
      <c r="E82" s="199"/>
      <c r="F82" s="220" t="s">
        <v>794</v>
      </c>
      <c r="G82" s="221"/>
      <c r="H82" s="199" t="s">
        <v>803</v>
      </c>
      <c r="I82" s="199" t="s">
        <v>804</v>
      </c>
      <c r="J82" s="199"/>
      <c r="K82" s="211"/>
    </row>
    <row r="83" spans="2:11" customFormat="1" ht="15" customHeight="1">
      <c r="B83" s="222"/>
      <c r="C83" s="199" t="s">
        <v>805</v>
      </c>
      <c r="D83" s="199"/>
      <c r="E83" s="199"/>
      <c r="F83" s="220" t="s">
        <v>800</v>
      </c>
      <c r="G83" s="199"/>
      <c r="H83" s="199" t="s">
        <v>806</v>
      </c>
      <c r="I83" s="199" t="s">
        <v>796</v>
      </c>
      <c r="J83" s="199">
        <v>15</v>
      </c>
      <c r="K83" s="211"/>
    </row>
    <row r="84" spans="2:11" customFormat="1" ht="15" customHeight="1">
      <c r="B84" s="222"/>
      <c r="C84" s="199" t="s">
        <v>807</v>
      </c>
      <c r="D84" s="199"/>
      <c r="E84" s="199"/>
      <c r="F84" s="220" t="s">
        <v>800</v>
      </c>
      <c r="G84" s="199"/>
      <c r="H84" s="199" t="s">
        <v>808</v>
      </c>
      <c r="I84" s="199" t="s">
        <v>796</v>
      </c>
      <c r="J84" s="199">
        <v>15</v>
      </c>
      <c r="K84" s="211"/>
    </row>
    <row r="85" spans="2:11" customFormat="1" ht="15" customHeight="1">
      <c r="B85" s="222"/>
      <c r="C85" s="199" t="s">
        <v>809</v>
      </c>
      <c r="D85" s="199"/>
      <c r="E85" s="199"/>
      <c r="F85" s="220" t="s">
        <v>800</v>
      </c>
      <c r="G85" s="199"/>
      <c r="H85" s="199" t="s">
        <v>810</v>
      </c>
      <c r="I85" s="199" t="s">
        <v>796</v>
      </c>
      <c r="J85" s="199">
        <v>20</v>
      </c>
      <c r="K85" s="211"/>
    </row>
    <row r="86" spans="2:11" customFormat="1" ht="15" customHeight="1">
      <c r="B86" s="222"/>
      <c r="C86" s="199" t="s">
        <v>811</v>
      </c>
      <c r="D86" s="199"/>
      <c r="E86" s="199"/>
      <c r="F86" s="220" t="s">
        <v>800</v>
      </c>
      <c r="G86" s="199"/>
      <c r="H86" s="199" t="s">
        <v>812</v>
      </c>
      <c r="I86" s="199" t="s">
        <v>796</v>
      </c>
      <c r="J86" s="199">
        <v>20</v>
      </c>
      <c r="K86" s="211"/>
    </row>
    <row r="87" spans="2:11" customFormat="1" ht="15" customHeight="1">
      <c r="B87" s="222"/>
      <c r="C87" s="199" t="s">
        <v>813</v>
      </c>
      <c r="D87" s="199"/>
      <c r="E87" s="199"/>
      <c r="F87" s="220" t="s">
        <v>800</v>
      </c>
      <c r="G87" s="221"/>
      <c r="H87" s="199" t="s">
        <v>814</v>
      </c>
      <c r="I87" s="199" t="s">
        <v>796</v>
      </c>
      <c r="J87" s="199">
        <v>50</v>
      </c>
      <c r="K87" s="211"/>
    </row>
    <row r="88" spans="2:11" customFormat="1" ht="15" customHeight="1">
      <c r="B88" s="222"/>
      <c r="C88" s="199" t="s">
        <v>815</v>
      </c>
      <c r="D88" s="199"/>
      <c r="E88" s="199"/>
      <c r="F88" s="220" t="s">
        <v>800</v>
      </c>
      <c r="G88" s="221"/>
      <c r="H88" s="199" t="s">
        <v>816</v>
      </c>
      <c r="I88" s="199" t="s">
        <v>796</v>
      </c>
      <c r="J88" s="199">
        <v>20</v>
      </c>
      <c r="K88" s="211"/>
    </row>
    <row r="89" spans="2:11" customFormat="1" ht="15" customHeight="1">
      <c r="B89" s="222"/>
      <c r="C89" s="199" t="s">
        <v>817</v>
      </c>
      <c r="D89" s="199"/>
      <c r="E89" s="199"/>
      <c r="F89" s="220" t="s">
        <v>800</v>
      </c>
      <c r="G89" s="221"/>
      <c r="H89" s="199" t="s">
        <v>818</v>
      </c>
      <c r="I89" s="199" t="s">
        <v>796</v>
      </c>
      <c r="J89" s="199">
        <v>20</v>
      </c>
      <c r="K89" s="211"/>
    </row>
    <row r="90" spans="2:11" customFormat="1" ht="15" customHeight="1">
      <c r="B90" s="222"/>
      <c r="C90" s="199" t="s">
        <v>819</v>
      </c>
      <c r="D90" s="199"/>
      <c r="E90" s="199"/>
      <c r="F90" s="220" t="s">
        <v>800</v>
      </c>
      <c r="G90" s="221"/>
      <c r="H90" s="199" t="s">
        <v>820</v>
      </c>
      <c r="I90" s="199" t="s">
        <v>796</v>
      </c>
      <c r="J90" s="199">
        <v>50</v>
      </c>
      <c r="K90" s="211"/>
    </row>
    <row r="91" spans="2:11" customFormat="1" ht="15" customHeight="1">
      <c r="B91" s="222"/>
      <c r="C91" s="199" t="s">
        <v>821</v>
      </c>
      <c r="D91" s="199"/>
      <c r="E91" s="199"/>
      <c r="F91" s="220" t="s">
        <v>800</v>
      </c>
      <c r="G91" s="221"/>
      <c r="H91" s="199" t="s">
        <v>821</v>
      </c>
      <c r="I91" s="199" t="s">
        <v>796</v>
      </c>
      <c r="J91" s="199">
        <v>50</v>
      </c>
      <c r="K91" s="211"/>
    </row>
    <row r="92" spans="2:11" customFormat="1" ht="15" customHeight="1">
      <c r="B92" s="222"/>
      <c r="C92" s="199" t="s">
        <v>822</v>
      </c>
      <c r="D92" s="199"/>
      <c r="E92" s="199"/>
      <c r="F92" s="220" t="s">
        <v>800</v>
      </c>
      <c r="G92" s="221"/>
      <c r="H92" s="199" t="s">
        <v>823</v>
      </c>
      <c r="I92" s="199" t="s">
        <v>796</v>
      </c>
      <c r="J92" s="199">
        <v>255</v>
      </c>
      <c r="K92" s="211"/>
    </row>
    <row r="93" spans="2:11" customFormat="1" ht="15" customHeight="1">
      <c r="B93" s="222"/>
      <c r="C93" s="199" t="s">
        <v>824</v>
      </c>
      <c r="D93" s="199"/>
      <c r="E93" s="199"/>
      <c r="F93" s="220" t="s">
        <v>794</v>
      </c>
      <c r="G93" s="221"/>
      <c r="H93" s="199" t="s">
        <v>825</v>
      </c>
      <c r="I93" s="199" t="s">
        <v>826</v>
      </c>
      <c r="J93" s="199"/>
      <c r="K93" s="211"/>
    </row>
    <row r="94" spans="2:11" customFormat="1" ht="15" customHeight="1">
      <c r="B94" s="222"/>
      <c r="C94" s="199" t="s">
        <v>827</v>
      </c>
      <c r="D94" s="199"/>
      <c r="E94" s="199"/>
      <c r="F94" s="220" t="s">
        <v>794</v>
      </c>
      <c r="G94" s="221"/>
      <c r="H94" s="199" t="s">
        <v>828</v>
      </c>
      <c r="I94" s="199" t="s">
        <v>829</v>
      </c>
      <c r="J94" s="199"/>
      <c r="K94" s="211"/>
    </row>
    <row r="95" spans="2:11" customFormat="1" ht="15" customHeight="1">
      <c r="B95" s="222"/>
      <c r="C95" s="199" t="s">
        <v>830</v>
      </c>
      <c r="D95" s="199"/>
      <c r="E95" s="199"/>
      <c r="F95" s="220" t="s">
        <v>794</v>
      </c>
      <c r="G95" s="221"/>
      <c r="H95" s="199" t="s">
        <v>830</v>
      </c>
      <c r="I95" s="199" t="s">
        <v>829</v>
      </c>
      <c r="J95" s="199"/>
      <c r="K95" s="211"/>
    </row>
    <row r="96" spans="2:11" customFormat="1" ht="15" customHeight="1">
      <c r="B96" s="222"/>
      <c r="C96" s="199" t="s">
        <v>38</v>
      </c>
      <c r="D96" s="199"/>
      <c r="E96" s="199"/>
      <c r="F96" s="220" t="s">
        <v>794</v>
      </c>
      <c r="G96" s="221"/>
      <c r="H96" s="199" t="s">
        <v>831</v>
      </c>
      <c r="I96" s="199" t="s">
        <v>829</v>
      </c>
      <c r="J96" s="199"/>
      <c r="K96" s="211"/>
    </row>
    <row r="97" spans="2:11" customFormat="1" ht="15" customHeight="1">
      <c r="B97" s="222"/>
      <c r="C97" s="199" t="s">
        <v>48</v>
      </c>
      <c r="D97" s="199"/>
      <c r="E97" s="199"/>
      <c r="F97" s="220" t="s">
        <v>794</v>
      </c>
      <c r="G97" s="221"/>
      <c r="H97" s="199" t="s">
        <v>832</v>
      </c>
      <c r="I97" s="199" t="s">
        <v>829</v>
      </c>
      <c r="J97" s="199"/>
      <c r="K97" s="211"/>
    </row>
    <row r="98" spans="2:11" customFormat="1" ht="15" customHeight="1">
      <c r="B98" s="223"/>
      <c r="C98" s="224"/>
      <c r="D98" s="224"/>
      <c r="E98" s="224"/>
      <c r="F98" s="224"/>
      <c r="G98" s="224"/>
      <c r="H98" s="224"/>
      <c r="I98" s="224"/>
      <c r="J98" s="224"/>
      <c r="K98" s="225"/>
    </row>
    <row r="99" spans="2:11" customFormat="1" ht="18.75" customHeight="1">
      <c r="B99" s="226"/>
      <c r="C99" s="227"/>
      <c r="D99" s="227"/>
      <c r="E99" s="227"/>
      <c r="F99" s="227"/>
      <c r="G99" s="227"/>
      <c r="H99" s="227"/>
      <c r="I99" s="227"/>
      <c r="J99" s="227"/>
      <c r="K99" s="226"/>
    </row>
    <row r="100" spans="2:11" customFormat="1" ht="18.75" customHeight="1"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</row>
    <row r="101" spans="2:11" customFormat="1" ht="7.5" customHeight="1">
      <c r="B101" s="207"/>
      <c r="C101" s="208"/>
      <c r="D101" s="208"/>
      <c r="E101" s="208"/>
      <c r="F101" s="208"/>
      <c r="G101" s="208"/>
      <c r="H101" s="208"/>
      <c r="I101" s="208"/>
      <c r="J101" s="208"/>
      <c r="K101" s="209"/>
    </row>
    <row r="102" spans="2:11" customFormat="1" ht="45" customHeight="1">
      <c r="B102" s="210"/>
      <c r="C102" s="321" t="s">
        <v>833</v>
      </c>
      <c r="D102" s="321"/>
      <c r="E102" s="321"/>
      <c r="F102" s="321"/>
      <c r="G102" s="321"/>
      <c r="H102" s="321"/>
      <c r="I102" s="321"/>
      <c r="J102" s="321"/>
      <c r="K102" s="211"/>
    </row>
    <row r="103" spans="2:11" customFormat="1" ht="17.25" customHeight="1">
      <c r="B103" s="210"/>
      <c r="C103" s="212" t="s">
        <v>788</v>
      </c>
      <c r="D103" s="212"/>
      <c r="E103" s="212"/>
      <c r="F103" s="212" t="s">
        <v>789</v>
      </c>
      <c r="G103" s="213"/>
      <c r="H103" s="212" t="s">
        <v>54</v>
      </c>
      <c r="I103" s="212" t="s">
        <v>57</v>
      </c>
      <c r="J103" s="212" t="s">
        <v>790</v>
      </c>
      <c r="K103" s="211"/>
    </row>
    <row r="104" spans="2:11" customFormat="1" ht="17.25" customHeight="1">
      <c r="B104" s="210"/>
      <c r="C104" s="214" t="s">
        <v>791</v>
      </c>
      <c r="D104" s="214"/>
      <c r="E104" s="214"/>
      <c r="F104" s="215" t="s">
        <v>792</v>
      </c>
      <c r="G104" s="216"/>
      <c r="H104" s="214"/>
      <c r="I104" s="214"/>
      <c r="J104" s="214" t="s">
        <v>793</v>
      </c>
      <c r="K104" s="211"/>
    </row>
    <row r="105" spans="2:11" customFormat="1" ht="5.25" customHeight="1">
      <c r="B105" s="210"/>
      <c r="C105" s="212"/>
      <c r="D105" s="212"/>
      <c r="E105" s="212"/>
      <c r="F105" s="212"/>
      <c r="G105" s="228"/>
      <c r="H105" s="212"/>
      <c r="I105" s="212"/>
      <c r="J105" s="212"/>
      <c r="K105" s="211"/>
    </row>
    <row r="106" spans="2:11" customFormat="1" ht="15" customHeight="1">
      <c r="B106" s="210"/>
      <c r="C106" s="199" t="s">
        <v>53</v>
      </c>
      <c r="D106" s="219"/>
      <c r="E106" s="219"/>
      <c r="F106" s="220" t="s">
        <v>794</v>
      </c>
      <c r="G106" s="199"/>
      <c r="H106" s="199" t="s">
        <v>834</v>
      </c>
      <c r="I106" s="199" t="s">
        <v>796</v>
      </c>
      <c r="J106" s="199">
        <v>20</v>
      </c>
      <c r="K106" s="211"/>
    </row>
    <row r="107" spans="2:11" customFormat="1" ht="15" customHeight="1">
      <c r="B107" s="210"/>
      <c r="C107" s="199" t="s">
        <v>797</v>
      </c>
      <c r="D107" s="199"/>
      <c r="E107" s="199"/>
      <c r="F107" s="220" t="s">
        <v>794</v>
      </c>
      <c r="G107" s="199"/>
      <c r="H107" s="199" t="s">
        <v>834</v>
      </c>
      <c r="I107" s="199" t="s">
        <v>796</v>
      </c>
      <c r="J107" s="199">
        <v>120</v>
      </c>
      <c r="K107" s="211"/>
    </row>
    <row r="108" spans="2:11" customFormat="1" ht="15" customHeight="1">
      <c r="B108" s="222"/>
      <c r="C108" s="199" t="s">
        <v>799</v>
      </c>
      <c r="D108" s="199"/>
      <c r="E108" s="199"/>
      <c r="F108" s="220" t="s">
        <v>800</v>
      </c>
      <c r="G108" s="199"/>
      <c r="H108" s="199" t="s">
        <v>834</v>
      </c>
      <c r="I108" s="199" t="s">
        <v>796</v>
      </c>
      <c r="J108" s="199">
        <v>50</v>
      </c>
      <c r="K108" s="211"/>
    </row>
    <row r="109" spans="2:11" customFormat="1" ht="15" customHeight="1">
      <c r="B109" s="222"/>
      <c r="C109" s="199" t="s">
        <v>802</v>
      </c>
      <c r="D109" s="199"/>
      <c r="E109" s="199"/>
      <c r="F109" s="220" t="s">
        <v>794</v>
      </c>
      <c r="G109" s="199"/>
      <c r="H109" s="199" t="s">
        <v>834</v>
      </c>
      <c r="I109" s="199" t="s">
        <v>804</v>
      </c>
      <c r="J109" s="199"/>
      <c r="K109" s="211"/>
    </row>
    <row r="110" spans="2:11" customFormat="1" ht="15" customHeight="1">
      <c r="B110" s="222"/>
      <c r="C110" s="199" t="s">
        <v>813</v>
      </c>
      <c r="D110" s="199"/>
      <c r="E110" s="199"/>
      <c r="F110" s="220" t="s">
        <v>800</v>
      </c>
      <c r="G110" s="199"/>
      <c r="H110" s="199" t="s">
        <v>834</v>
      </c>
      <c r="I110" s="199" t="s">
        <v>796</v>
      </c>
      <c r="J110" s="199">
        <v>50</v>
      </c>
      <c r="K110" s="211"/>
    </row>
    <row r="111" spans="2:11" customFormat="1" ht="15" customHeight="1">
      <c r="B111" s="222"/>
      <c r="C111" s="199" t="s">
        <v>821</v>
      </c>
      <c r="D111" s="199"/>
      <c r="E111" s="199"/>
      <c r="F111" s="220" t="s">
        <v>800</v>
      </c>
      <c r="G111" s="199"/>
      <c r="H111" s="199" t="s">
        <v>834</v>
      </c>
      <c r="I111" s="199" t="s">
        <v>796</v>
      </c>
      <c r="J111" s="199">
        <v>50</v>
      </c>
      <c r="K111" s="211"/>
    </row>
    <row r="112" spans="2:11" customFormat="1" ht="15" customHeight="1">
      <c r="B112" s="222"/>
      <c r="C112" s="199" t="s">
        <v>819</v>
      </c>
      <c r="D112" s="199"/>
      <c r="E112" s="199"/>
      <c r="F112" s="220" t="s">
        <v>800</v>
      </c>
      <c r="G112" s="199"/>
      <c r="H112" s="199" t="s">
        <v>834</v>
      </c>
      <c r="I112" s="199" t="s">
        <v>796</v>
      </c>
      <c r="J112" s="199">
        <v>50</v>
      </c>
      <c r="K112" s="211"/>
    </row>
    <row r="113" spans="2:11" customFormat="1" ht="15" customHeight="1">
      <c r="B113" s="222"/>
      <c r="C113" s="199" t="s">
        <v>53</v>
      </c>
      <c r="D113" s="199"/>
      <c r="E113" s="199"/>
      <c r="F113" s="220" t="s">
        <v>794</v>
      </c>
      <c r="G113" s="199"/>
      <c r="H113" s="199" t="s">
        <v>835</v>
      </c>
      <c r="I113" s="199" t="s">
        <v>796</v>
      </c>
      <c r="J113" s="199">
        <v>20</v>
      </c>
      <c r="K113" s="211"/>
    </row>
    <row r="114" spans="2:11" customFormat="1" ht="15" customHeight="1">
      <c r="B114" s="222"/>
      <c r="C114" s="199" t="s">
        <v>836</v>
      </c>
      <c r="D114" s="199"/>
      <c r="E114" s="199"/>
      <c r="F114" s="220" t="s">
        <v>794</v>
      </c>
      <c r="G114" s="199"/>
      <c r="H114" s="199" t="s">
        <v>837</v>
      </c>
      <c r="I114" s="199" t="s">
        <v>796</v>
      </c>
      <c r="J114" s="199">
        <v>120</v>
      </c>
      <c r="K114" s="211"/>
    </row>
    <row r="115" spans="2:11" customFormat="1" ht="15" customHeight="1">
      <c r="B115" s="222"/>
      <c r="C115" s="199" t="s">
        <v>38</v>
      </c>
      <c r="D115" s="199"/>
      <c r="E115" s="199"/>
      <c r="F115" s="220" t="s">
        <v>794</v>
      </c>
      <c r="G115" s="199"/>
      <c r="H115" s="199" t="s">
        <v>838</v>
      </c>
      <c r="I115" s="199" t="s">
        <v>829</v>
      </c>
      <c r="J115" s="199"/>
      <c r="K115" s="211"/>
    </row>
    <row r="116" spans="2:11" customFormat="1" ht="15" customHeight="1">
      <c r="B116" s="222"/>
      <c r="C116" s="199" t="s">
        <v>48</v>
      </c>
      <c r="D116" s="199"/>
      <c r="E116" s="199"/>
      <c r="F116" s="220" t="s">
        <v>794</v>
      </c>
      <c r="G116" s="199"/>
      <c r="H116" s="199" t="s">
        <v>839</v>
      </c>
      <c r="I116" s="199" t="s">
        <v>829</v>
      </c>
      <c r="J116" s="199"/>
      <c r="K116" s="211"/>
    </row>
    <row r="117" spans="2:11" customFormat="1" ht="15" customHeight="1">
      <c r="B117" s="222"/>
      <c r="C117" s="199" t="s">
        <v>57</v>
      </c>
      <c r="D117" s="199"/>
      <c r="E117" s="199"/>
      <c r="F117" s="220" t="s">
        <v>794</v>
      </c>
      <c r="G117" s="199"/>
      <c r="H117" s="199" t="s">
        <v>840</v>
      </c>
      <c r="I117" s="199" t="s">
        <v>841</v>
      </c>
      <c r="J117" s="199"/>
      <c r="K117" s="211"/>
    </row>
    <row r="118" spans="2:11" customFormat="1" ht="15" customHeight="1">
      <c r="B118" s="223"/>
      <c r="C118" s="229"/>
      <c r="D118" s="229"/>
      <c r="E118" s="229"/>
      <c r="F118" s="229"/>
      <c r="G118" s="229"/>
      <c r="H118" s="229"/>
      <c r="I118" s="229"/>
      <c r="J118" s="229"/>
      <c r="K118" s="225"/>
    </row>
    <row r="119" spans="2:11" customFormat="1" ht="18.75" customHeight="1">
      <c r="B119" s="230"/>
      <c r="C119" s="231"/>
      <c r="D119" s="231"/>
      <c r="E119" s="231"/>
      <c r="F119" s="232"/>
      <c r="G119" s="231"/>
      <c r="H119" s="231"/>
      <c r="I119" s="231"/>
      <c r="J119" s="231"/>
      <c r="K119" s="230"/>
    </row>
    <row r="120" spans="2:11" customFormat="1" ht="18.75" customHeight="1"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</row>
    <row r="121" spans="2:11" customFormat="1" ht="7.5" customHeight="1">
      <c r="B121" s="233"/>
      <c r="C121" s="234"/>
      <c r="D121" s="234"/>
      <c r="E121" s="234"/>
      <c r="F121" s="234"/>
      <c r="G121" s="234"/>
      <c r="H121" s="234"/>
      <c r="I121" s="234"/>
      <c r="J121" s="234"/>
      <c r="K121" s="235"/>
    </row>
    <row r="122" spans="2:11" customFormat="1" ht="45" customHeight="1">
      <c r="B122" s="236"/>
      <c r="C122" s="319" t="s">
        <v>842</v>
      </c>
      <c r="D122" s="319"/>
      <c r="E122" s="319"/>
      <c r="F122" s="319"/>
      <c r="G122" s="319"/>
      <c r="H122" s="319"/>
      <c r="I122" s="319"/>
      <c r="J122" s="319"/>
      <c r="K122" s="237"/>
    </row>
    <row r="123" spans="2:11" customFormat="1" ht="17.25" customHeight="1">
      <c r="B123" s="238"/>
      <c r="C123" s="212" t="s">
        <v>788</v>
      </c>
      <c r="D123" s="212"/>
      <c r="E123" s="212"/>
      <c r="F123" s="212" t="s">
        <v>789</v>
      </c>
      <c r="G123" s="213"/>
      <c r="H123" s="212" t="s">
        <v>54</v>
      </c>
      <c r="I123" s="212" t="s">
        <v>57</v>
      </c>
      <c r="J123" s="212" t="s">
        <v>790</v>
      </c>
      <c r="K123" s="239"/>
    </row>
    <row r="124" spans="2:11" customFormat="1" ht="17.25" customHeight="1">
      <c r="B124" s="238"/>
      <c r="C124" s="214" t="s">
        <v>791</v>
      </c>
      <c r="D124" s="214"/>
      <c r="E124" s="214"/>
      <c r="F124" s="215" t="s">
        <v>792</v>
      </c>
      <c r="G124" s="216"/>
      <c r="H124" s="214"/>
      <c r="I124" s="214"/>
      <c r="J124" s="214" t="s">
        <v>793</v>
      </c>
      <c r="K124" s="239"/>
    </row>
    <row r="125" spans="2:11" customFormat="1" ht="5.25" customHeight="1">
      <c r="B125" s="240"/>
      <c r="C125" s="217"/>
      <c r="D125" s="217"/>
      <c r="E125" s="217"/>
      <c r="F125" s="217"/>
      <c r="G125" s="241"/>
      <c r="H125" s="217"/>
      <c r="I125" s="217"/>
      <c r="J125" s="217"/>
      <c r="K125" s="242"/>
    </row>
    <row r="126" spans="2:11" customFormat="1" ht="15" customHeight="1">
      <c r="B126" s="240"/>
      <c r="C126" s="199" t="s">
        <v>797</v>
      </c>
      <c r="D126" s="219"/>
      <c r="E126" s="219"/>
      <c r="F126" s="220" t="s">
        <v>794</v>
      </c>
      <c r="G126" s="199"/>
      <c r="H126" s="199" t="s">
        <v>834</v>
      </c>
      <c r="I126" s="199" t="s">
        <v>796</v>
      </c>
      <c r="J126" s="199">
        <v>120</v>
      </c>
      <c r="K126" s="243"/>
    </row>
    <row r="127" spans="2:11" customFormat="1" ht="15" customHeight="1">
      <c r="B127" s="240"/>
      <c r="C127" s="199" t="s">
        <v>843</v>
      </c>
      <c r="D127" s="199"/>
      <c r="E127" s="199"/>
      <c r="F127" s="220" t="s">
        <v>794</v>
      </c>
      <c r="G127" s="199"/>
      <c r="H127" s="199" t="s">
        <v>844</v>
      </c>
      <c r="I127" s="199" t="s">
        <v>796</v>
      </c>
      <c r="J127" s="199" t="s">
        <v>845</v>
      </c>
      <c r="K127" s="243"/>
    </row>
    <row r="128" spans="2:11" customFormat="1" ht="15" customHeight="1">
      <c r="B128" s="240"/>
      <c r="C128" s="199" t="s">
        <v>83</v>
      </c>
      <c r="D128" s="199"/>
      <c r="E128" s="199"/>
      <c r="F128" s="220" t="s">
        <v>794</v>
      </c>
      <c r="G128" s="199"/>
      <c r="H128" s="199" t="s">
        <v>846</v>
      </c>
      <c r="I128" s="199" t="s">
        <v>796</v>
      </c>
      <c r="J128" s="199" t="s">
        <v>845</v>
      </c>
      <c r="K128" s="243"/>
    </row>
    <row r="129" spans="2:11" customFormat="1" ht="15" customHeight="1">
      <c r="B129" s="240"/>
      <c r="C129" s="199" t="s">
        <v>805</v>
      </c>
      <c r="D129" s="199"/>
      <c r="E129" s="199"/>
      <c r="F129" s="220" t="s">
        <v>800</v>
      </c>
      <c r="G129" s="199"/>
      <c r="H129" s="199" t="s">
        <v>806</v>
      </c>
      <c r="I129" s="199" t="s">
        <v>796</v>
      </c>
      <c r="J129" s="199">
        <v>15</v>
      </c>
      <c r="K129" s="243"/>
    </row>
    <row r="130" spans="2:11" customFormat="1" ht="15" customHeight="1">
      <c r="B130" s="240"/>
      <c r="C130" s="199" t="s">
        <v>807</v>
      </c>
      <c r="D130" s="199"/>
      <c r="E130" s="199"/>
      <c r="F130" s="220" t="s">
        <v>800</v>
      </c>
      <c r="G130" s="199"/>
      <c r="H130" s="199" t="s">
        <v>808</v>
      </c>
      <c r="I130" s="199" t="s">
        <v>796</v>
      </c>
      <c r="J130" s="199">
        <v>15</v>
      </c>
      <c r="K130" s="243"/>
    </row>
    <row r="131" spans="2:11" customFormat="1" ht="15" customHeight="1">
      <c r="B131" s="240"/>
      <c r="C131" s="199" t="s">
        <v>809</v>
      </c>
      <c r="D131" s="199"/>
      <c r="E131" s="199"/>
      <c r="F131" s="220" t="s">
        <v>800</v>
      </c>
      <c r="G131" s="199"/>
      <c r="H131" s="199" t="s">
        <v>810</v>
      </c>
      <c r="I131" s="199" t="s">
        <v>796</v>
      </c>
      <c r="J131" s="199">
        <v>20</v>
      </c>
      <c r="K131" s="243"/>
    </row>
    <row r="132" spans="2:11" customFormat="1" ht="15" customHeight="1">
      <c r="B132" s="240"/>
      <c r="C132" s="199" t="s">
        <v>811</v>
      </c>
      <c r="D132" s="199"/>
      <c r="E132" s="199"/>
      <c r="F132" s="220" t="s">
        <v>800</v>
      </c>
      <c r="G132" s="199"/>
      <c r="H132" s="199" t="s">
        <v>812</v>
      </c>
      <c r="I132" s="199" t="s">
        <v>796</v>
      </c>
      <c r="J132" s="199">
        <v>20</v>
      </c>
      <c r="K132" s="243"/>
    </row>
    <row r="133" spans="2:11" customFormat="1" ht="15" customHeight="1">
      <c r="B133" s="240"/>
      <c r="C133" s="199" t="s">
        <v>799</v>
      </c>
      <c r="D133" s="199"/>
      <c r="E133" s="199"/>
      <c r="F133" s="220" t="s">
        <v>800</v>
      </c>
      <c r="G133" s="199"/>
      <c r="H133" s="199" t="s">
        <v>834</v>
      </c>
      <c r="I133" s="199" t="s">
        <v>796</v>
      </c>
      <c r="J133" s="199">
        <v>50</v>
      </c>
      <c r="K133" s="243"/>
    </row>
    <row r="134" spans="2:11" customFormat="1" ht="15" customHeight="1">
      <c r="B134" s="240"/>
      <c r="C134" s="199" t="s">
        <v>813</v>
      </c>
      <c r="D134" s="199"/>
      <c r="E134" s="199"/>
      <c r="F134" s="220" t="s">
        <v>800</v>
      </c>
      <c r="G134" s="199"/>
      <c r="H134" s="199" t="s">
        <v>834</v>
      </c>
      <c r="I134" s="199" t="s">
        <v>796</v>
      </c>
      <c r="J134" s="199">
        <v>50</v>
      </c>
      <c r="K134" s="243"/>
    </row>
    <row r="135" spans="2:11" customFormat="1" ht="15" customHeight="1">
      <c r="B135" s="240"/>
      <c r="C135" s="199" t="s">
        <v>819</v>
      </c>
      <c r="D135" s="199"/>
      <c r="E135" s="199"/>
      <c r="F135" s="220" t="s">
        <v>800</v>
      </c>
      <c r="G135" s="199"/>
      <c r="H135" s="199" t="s">
        <v>834</v>
      </c>
      <c r="I135" s="199" t="s">
        <v>796</v>
      </c>
      <c r="J135" s="199">
        <v>50</v>
      </c>
      <c r="K135" s="243"/>
    </row>
    <row r="136" spans="2:11" customFormat="1" ht="15" customHeight="1">
      <c r="B136" s="240"/>
      <c r="C136" s="199" t="s">
        <v>821</v>
      </c>
      <c r="D136" s="199"/>
      <c r="E136" s="199"/>
      <c r="F136" s="220" t="s">
        <v>800</v>
      </c>
      <c r="G136" s="199"/>
      <c r="H136" s="199" t="s">
        <v>834</v>
      </c>
      <c r="I136" s="199" t="s">
        <v>796</v>
      </c>
      <c r="J136" s="199">
        <v>50</v>
      </c>
      <c r="K136" s="243"/>
    </row>
    <row r="137" spans="2:11" customFormat="1" ht="15" customHeight="1">
      <c r="B137" s="240"/>
      <c r="C137" s="199" t="s">
        <v>822</v>
      </c>
      <c r="D137" s="199"/>
      <c r="E137" s="199"/>
      <c r="F137" s="220" t="s">
        <v>800</v>
      </c>
      <c r="G137" s="199"/>
      <c r="H137" s="199" t="s">
        <v>847</v>
      </c>
      <c r="I137" s="199" t="s">
        <v>796</v>
      </c>
      <c r="J137" s="199">
        <v>255</v>
      </c>
      <c r="K137" s="243"/>
    </row>
    <row r="138" spans="2:11" customFormat="1" ht="15" customHeight="1">
      <c r="B138" s="240"/>
      <c r="C138" s="199" t="s">
        <v>824</v>
      </c>
      <c r="D138" s="199"/>
      <c r="E138" s="199"/>
      <c r="F138" s="220" t="s">
        <v>794</v>
      </c>
      <c r="G138" s="199"/>
      <c r="H138" s="199" t="s">
        <v>848</v>
      </c>
      <c r="I138" s="199" t="s">
        <v>826</v>
      </c>
      <c r="J138" s="199"/>
      <c r="K138" s="243"/>
    </row>
    <row r="139" spans="2:11" customFormat="1" ht="15" customHeight="1">
      <c r="B139" s="240"/>
      <c r="C139" s="199" t="s">
        <v>827</v>
      </c>
      <c r="D139" s="199"/>
      <c r="E139" s="199"/>
      <c r="F139" s="220" t="s">
        <v>794</v>
      </c>
      <c r="G139" s="199"/>
      <c r="H139" s="199" t="s">
        <v>849</v>
      </c>
      <c r="I139" s="199" t="s">
        <v>829</v>
      </c>
      <c r="J139" s="199"/>
      <c r="K139" s="243"/>
    </row>
    <row r="140" spans="2:11" customFormat="1" ht="15" customHeight="1">
      <c r="B140" s="240"/>
      <c r="C140" s="199" t="s">
        <v>830</v>
      </c>
      <c r="D140" s="199"/>
      <c r="E140" s="199"/>
      <c r="F140" s="220" t="s">
        <v>794</v>
      </c>
      <c r="G140" s="199"/>
      <c r="H140" s="199" t="s">
        <v>830</v>
      </c>
      <c r="I140" s="199" t="s">
        <v>829</v>
      </c>
      <c r="J140" s="199"/>
      <c r="K140" s="243"/>
    </row>
    <row r="141" spans="2:11" customFormat="1" ht="15" customHeight="1">
      <c r="B141" s="240"/>
      <c r="C141" s="199" t="s">
        <v>38</v>
      </c>
      <c r="D141" s="199"/>
      <c r="E141" s="199"/>
      <c r="F141" s="220" t="s">
        <v>794</v>
      </c>
      <c r="G141" s="199"/>
      <c r="H141" s="199" t="s">
        <v>850</v>
      </c>
      <c r="I141" s="199" t="s">
        <v>829</v>
      </c>
      <c r="J141" s="199"/>
      <c r="K141" s="243"/>
    </row>
    <row r="142" spans="2:11" customFormat="1" ht="15" customHeight="1">
      <c r="B142" s="240"/>
      <c r="C142" s="199" t="s">
        <v>851</v>
      </c>
      <c r="D142" s="199"/>
      <c r="E142" s="199"/>
      <c r="F142" s="220" t="s">
        <v>794</v>
      </c>
      <c r="G142" s="199"/>
      <c r="H142" s="199" t="s">
        <v>852</v>
      </c>
      <c r="I142" s="199" t="s">
        <v>829</v>
      </c>
      <c r="J142" s="199"/>
      <c r="K142" s="243"/>
    </row>
    <row r="143" spans="2:11" customFormat="1" ht="15" customHeight="1">
      <c r="B143" s="244"/>
      <c r="C143" s="245"/>
      <c r="D143" s="245"/>
      <c r="E143" s="245"/>
      <c r="F143" s="245"/>
      <c r="G143" s="245"/>
      <c r="H143" s="245"/>
      <c r="I143" s="245"/>
      <c r="J143" s="245"/>
      <c r="K143" s="246"/>
    </row>
    <row r="144" spans="2:11" customFormat="1" ht="18.75" customHeight="1">
      <c r="B144" s="231"/>
      <c r="C144" s="231"/>
      <c r="D144" s="231"/>
      <c r="E144" s="231"/>
      <c r="F144" s="232"/>
      <c r="G144" s="231"/>
      <c r="H144" s="231"/>
      <c r="I144" s="231"/>
      <c r="J144" s="231"/>
      <c r="K144" s="231"/>
    </row>
    <row r="145" spans="2:11" customFormat="1" ht="18.75" customHeight="1"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</row>
    <row r="146" spans="2:11" customFormat="1" ht="7.5" customHeight="1">
      <c r="B146" s="207"/>
      <c r="C146" s="208"/>
      <c r="D146" s="208"/>
      <c r="E146" s="208"/>
      <c r="F146" s="208"/>
      <c r="G146" s="208"/>
      <c r="H146" s="208"/>
      <c r="I146" s="208"/>
      <c r="J146" s="208"/>
      <c r="K146" s="209"/>
    </row>
    <row r="147" spans="2:11" customFormat="1" ht="45" customHeight="1">
      <c r="B147" s="210"/>
      <c r="C147" s="321" t="s">
        <v>853</v>
      </c>
      <c r="D147" s="321"/>
      <c r="E147" s="321"/>
      <c r="F147" s="321"/>
      <c r="G147" s="321"/>
      <c r="H147" s="321"/>
      <c r="I147" s="321"/>
      <c r="J147" s="321"/>
      <c r="K147" s="211"/>
    </row>
    <row r="148" spans="2:11" customFormat="1" ht="17.25" customHeight="1">
      <c r="B148" s="210"/>
      <c r="C148" s="212" t="s">
        <v>788</v>
      </c>
      <c r="D148" s="212"/>
      <c r="E148" s="212"/>
      <c r="F148" s="212" t="s">
        <v>789</v>
      </c>
      <c r="G148" s="213"/>
      <c r="H148" s="212" t="s">
        <v>54</v>
      </c>
      <c r="I148" s="212" t="s">
        <v>57</v>
      </c>
      <c r="J148" s="212" t="s">
        <v>790</v>
      </c>
      <c r="K148" s="211"/>
    </row>
    <row r="149" spans="2:11" customFormat="1" ht="17.25" customHeight="1">
      <c r="B149" s="210"/>
      <c r="C149" s="214" t="s">
        <v>791</v>
      </c>
      <c r="D149" s="214"/>
      <c r="E149" s="214"/>
      <c r="F149" s="215" t="s">
        <v>792</v>
      </c>
      <c r="G149" s="216"/>
      <c r="H149" s="214"/>
      <c r="I149" s="214"/>
      <c r="J149" s="214" t="s">
        <v>793</v>
      </c>
      <c r="K149" s="211"/>
    </row>
    <row r="150" spans="2:11" customFormat="1" ht="5.25" customHeight="1">
      <c r="B150" s="222"/>
      <c r="C150" s="217"/>
      <c r="D150" s="217"/>
      <c r="E150" s="217"/>
      <c r="F150" s="217"/>
      <c r="G150" s="218"/>
      <c r="H150" s="217"/>
      <c r="I150" s="217"/>
      <c r="J150" s="217"/>
      <c r="K150" s="243"/>
    </row>
    <row r="151" spans="2:11" customFormat="1" ht="15" customHeight="1">
      <c r="B151" s="222"/>
      <c r="C151" s="247" t="s">
        <v>797</v>
      </c>
      <c r="D151" s="199"/>
      <c r="E151" s="199"/>
      <c r="F151" s="248" t="s">
        <v>794</v>
      </c>
      <c r="G151" s="199"/>
      <c r="H151" s="247" t="s">
        <v>834</v>
      </c>
      <c r="I151" s="247" t="s">
        <v>796</v>
      </c>
      <c r="J151" s="247">
        <v>120</v>
      </c>
      <c r="K151" s="243"/>
    </row>
    <row r="152" spans="2:11" customFormat="1" ht="15" customHeight="1">
      <c r="B152" s="222"/>
      <c r="C152" s="247" t="s">
        <v>843</v>
      </c>
      <c r="D152" s="199"/>
      <c r="E152" s="199"/>
      <c r="F152" s="248" t="s">
        <v>794</v>
      </c>
      <c r="G152" s="199"/>
      <c r="H152" s="247" t="s">
        <v>854</v>
      </c>
      <c r="I152" s="247" t="s">
        <v>796</v>
      </c>
      <c r="J152" s="247" t="s">
        <v>845</v>
      </c>
      <c r="K152" s="243"/>
    </row>
    <row r="153" spans="2:11" customFormat="1" ht="15" customHeight="1">
      <c r="B153" s="222"/>
      <c r="C153" s="247" t="s">
        <v>83</v>
      </c>
      <c r="D153" s="199"/>
      <c r="E153" s="199"/>
      <c r="F153" s="248" t="s">
        <v>794</v>
      </c>
      <c r="G153" s="199"/>
      <c r="H153" s="247" t="s">
        <v>855</v>
      </c>
      <c r="I153" s="247" t="s">
        <v>796</v>
      </c>
      <c r="J153" s="247" t="s">
        <v>845</v>
      </c>
      <c r="K153" s="243"/>
    </row>
    <row r="154" spans="2:11" customFormat="1" ht="15" customHeight="1">
      <c r="B154" s="222"/>
      <c r="C154" s="247" t="s">
        <v>799</v>
      </c>
      <c r="D154" s="199"/>
      <c r="E154" s="199"/>
      <c r="F154" s="248" t="s">
        <v>800</v>
      </c>
      <c r="G154" s="199"/>
      <c r="H154" s="247" t="s">
        <v>834</v>
      </c>
      <c r="I154" s="247" t="s">
        <v>796</v>
      </c>
      <c r="J154" s="247">
        <v>50</v>
      </c>
      <c r="K154" s="243"/>
    </row>
    <row r="155" spans="2:11" customFormat="1" ht="15" customHeight="1">
      <c r="B155" s="222"/>
      <c r="C155" s="247" t="s">
        <v>802</v>
      </c>
      <c r="D155" s="199"/>
      <c r="E155" s="199"/>
      <c r="F155" s="248" t="s">
        <v>794</v>
      </c>
      <c r="G155" s="199"/>
      <c r="H155" s="247" t="s">
        <v>834</v>
      </c>
      <c r="I155" s="247" t="s">
        <v>804</v>
      </c>
      <c r="J155" s="247"/>
      <c r="K155" s="243"/>
    </row>
    <row r="156" spans="2:11" customFormat="1" ht="15" customHeight="1">
      <c r="B156" s="222"/>
      <c r="C156" s="247" t="s">
        <v>813</v>
      </c>
      <c r="D156" s="199"/>
      <c r="E156" s="199"/>
      <c r="F156" s="248" t="s">
        <v>800</v>
      </c>
      <c r="G156" s="199"/>
      <c r="H156" s="247" t="s">
        <v>834</v>
      </c>
      <c r="I156" s="247" t="s">
        <v>796</v>
      </c>
      <c r="J156" s="247">
        <v>50</v>
      </c>
      <c r="K156" s="243"/>
    </row>
    <row r="157" spans="2:11" customFormat="1" ht="15" customHeight="1">
      <c r="B157" s="222"/>
      <c r="C157" s="247" t="s">
        <v>821</v>
      </c>
      <c r="D157" s="199"/>
      <c r="E157" s="199"/>
      <c r="F157" s="248" t="s">
        <v>800</v>
      </c>
      <c r="G157" s="199"/>
      <c r="H157" s="247" t="s">
        <v>834</v>
      </c>
      <c r="I157" s="247" t="s">
        <v>796</v>
      </c>
      <c r="J157" s="247">
        <v>50</v>
      </c>
      <c r="K157" s="243"/>
    </row>
    <row r="158" spans="2:11" customFormat="1" ht="15" customHeight="1">
      <c r="B158" s="222"/>
      <c r="C158" s="247" t="s">
        <v>819</v>
      </c>
      <c r="D158" s="199"/>
      <c r="E158" s="199"/>
      <c r="F158" s="248" t="s">
        <v>800</v>
      </c>
      <c r="G158" s="199"/>
      <c r="H158" s="247" t="s">
        <v>834</v>
      </c>
      <c r="I158" s="247" t="s">
        <v>796</v>
      </c>
      <c r="J158" s="247">
        <v>50</v>
      </c>
      <c r="K158" s="243"/>
    </row>
    <row r="159" spans="2:11" customFormat="1" ht="15" customHeight="1">
      <c r="B159" s="222"/>
      <c r="C159" s="247" t="s">
        <v>94</v>
      </c>
      <c r="D159" s="199"/>
      <c r="E159" s="199"/>
      <c r="F159" s="248" t="s">
        <v>794</v>
      </c>
      <c r="G159" s="199"/>
      <c r="H159" s="247" t="s">
        <v>856</v>
      </c>
      <c r="I159" s="247" t="s">
        <v>796</v>
      </c>
      <c r="J159" s="247" t="s">
        <v>857</v>
      </c>
      <c r="K159" s="243"/>
    </row>
    <row r="160" spans="2:11" customFormat="1" ht="15" customHeight="1">
      <c r="B160" s="222"/>
      <c r="C160" s="247" t="s">
        <v>858</v>
      </c>
      <c r="D160" s="199"/>
      <c r="E160" s="199"/>
      <c r="F160" s="248" t="s">
        <v>794</v>
      </c>
      <c r="G160" s="199"/>
      <c r="H160" s="247" t="s">
        <v>859</v>
      </c>
      <c r="I160" s="247" t="s">
        <v>829</v>
      </c>
      <c r="J160" s="247"/>
      <c r="K160" s="243"/>
    </row>
    <row r="161" spans="2:11" customFormat="1" ht="15" customHeight="1">
      <c r="B161" s="249"/>
      <c r="C161" s="229"/>
      <c r="D161" s="229"/>
      <c r="E161" s="229"/>
      <c r="F161" s="229"/>
      <c r="G161" s="229"/>
      <c r="H161" s="229"/>
      <c r="I161" s="229"/>
      <c r="J161" s="229"/>
      <c r="K161" s="250"/>
    </row>
    <row r="162" spans="2:11" customFormat="1" ht="18.75" customHeight="1">
      <c r="B162" s="231"/>
      <c r="C162" s="241"/>
      <c r="D162" s="241"/>
      <c r="E162" s="241"/>
      <c r="F162" s="251"/>
      <c r="G162" s="241"/>
      <c r="H162" s="241"/>
      <c r="I162" s="241"/>
      <c r="J162" s="241"/>
      <c r="K162" s="231"/>
    </row>
    <row r="163" spans="2:11" customFormat="1" ht="18.75" customHeight="1"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</row>
    <row r="164" spans="2:11" customFormat="1" ht="7.5" customHeight="1">
      <c r="B164" s="188"/>
      <c r="C164" s="189"/>
      <c r="D164" s="189"/>
      <c r="E164" s="189"/>
      <c r="F164" s="189"/>
      <c r="G164" s="189"/>
      <c r="H164" s="189"/>
      <c r="I164" s="189"/>
      <c r="J164" s="189"/>
      <c r="K164" s="190"/>
    </row>
    <row r="165" spans="2:11" customFormat="1" ht="45" customHeight="1">
      <c r="B165" s="191"/>
      <c r="C165" s="319" t="s">
        <v>860</v>
      </c>
      <c r="D165" s="319"/>
      <c r="E165" s="319"/>
      <c r="F165" s="319"/>
      <c r="G165" s="319"/>
      <c r="H165" s="319"/>
      <c r="I165" s="319"/>
      <c r="J165" s="319"/>
      <c r="K165" s="192"/>
    </row>
    <row r="166" spans="2:11" customFormat="1" ht="17.25" customHeight="1">
      <c r="B166" s="191"/>
      <c r="C166" s="212" t="s">
        <v>788</v>
      </c>
      <c r="D166" s="212"/>
      <c r="E166" s="212"/>
      <c r="F166" s="212" t="s">
        <v>789</v>
      </c>
      <c r="G166" s="252"/>
      <c r="H166" s="253" t="s">
        <v>54</v>
      </c>
      <c r="I166" s="253" t="s">
        <v>57</v>
      </c>
      <c r="J166" s="212" t="s">
        <v>790</v>
      </c>
      <c r="K166" s="192"/>
    </row>
    <row r="167" spans="2:11" customFormat="1" ht="17.25" customHeight="1">
      <c r="B167" s="193"/>
      <c r="C167" s="214" t="s">
        <v>791</v>
      </c>
      <c r="D167" s="214"/>
      <c r="E167" s="214"/>
      <c r="F167" s="215" t="s">
        <v>792</v>
      </c>
      <c r="G167" s="254"/>
      <c r="H167" s="255"/>
      <c r="I167" s="255"/>
      <c r="J167" s="214" t="s">
        <v>793</v>
      </c>
      <c r="K167" s="194"/>
    </row>
    <row r="168" spans="2:11" customFormat="1" ht="5.25" customHeight="1">
      <c r="B168" s="222"/>
      <c r="C168" s="217"/>
      <c r="D168" s="217"/>
      <c r="E168" s="217"/>
      <c r="F168" s="217"/>
      <c r="G168" s="218"/>
      <c r="H168" s="217"/>
      <c r="I168" s="217"/>
      <c r="J168" s="217"/>
      <c r="K168" s="243"/>
    </row>
    <row r="169" spans="2:11" customFormat="1" ht="15" customHeight="1">
      <c r="B169" s="222"/>
      <c r="C169" s="199" t="s">
        <v>797</v>
      </c>
      <c r="D169" s="199"/>
      <c r="E169" s="199"/>
      <c r="F169" s="220" t="s">
        <v>794</v>
      </c>
      <c r="G169" s="199"/>
      <c r="H169" s="199" t="s">
        <v>834</v>
      </c>
      <c r="I169" s="199" t="s">
        <v>796</v>
      </c>
      <c r="J169" s="199">
        <v>120</v>
      </c>
      <c r="K169" s="243"/>
    </row>
    <row r="170" spans="2:11" customFormat="1" ht="15" customHeight="1">
      <c r="B170" s="222"/>
      <c r="C170" s="199" t="s">
        <v>843</v>
      </c>
      <c r="D170" s="199"/>
      <c r="E170" s="199"/>
      <c r="F170" s="220" t="s">
        <v>794</v>
      </c>
      <c r="G170" s="199"/>
      <c r="H170" s="199" t="s">
        <v>844</v>
      </c>
      <c r="I170" s="199" t="s">
        <v>796</v>
      </c>
      <c r="J170" s="199" t="s">
        <v>845</v>
      </c>
      <c r="K170" s="243"/>
    </row>
    <row r="171" spans="2:11" customFormat="1" ht="15" customHeight="1">
      <c r="B171" s="222"/>
      <c r="C171" s="199" t="s">
        <v>83</v>
      </c>
      <c r="D171" s="199"/>
      <c r="E171" s="199"/>
      <c r="F171" s="220" t="s">
        <v>794</v>
      </c>
      <c r="G171" s="199"/>
      <c r="H171" s="199" t="s">
        <v>861</v>
      </c>
      <c r="I171" s="199" t="s">
        <v>796</v>
      </c>
      <c r="J171" s="199" t="s">
        <v>845</v>
      </c>
      <c r="K171" s="243"/>
    </row>
    <row r="172" spans="2:11" customFormat="1" ht="15" customHeight="1">
      <c r="B172" s="222"/>
      <c r="C172" s="199" t="s">
        <v>799</v>
      </c>
      <c r="D172" s="199"/>
      <c r="E172" s="199"/>
      <c r="F172" s="220" t="s">
        <v>800</v>
      </c>
      <c r="G172" s="199"/>
      <c r="H172" s="199" t="s">
        <v>861</v>
      </c>
      <c r="I172" s="199" t="s">
        <v>796</v>
      </c>
      <c r="J172" s="199">
        <v>50</v>
      </c>
      <c r="K172" s="243"/>
    </row>
    <row r="173" spans="2:11" customFormat="1" ht="15" customHeight="1">
      <c r="B173" s="222"/>
      <c r="C173" s="199" t="s">
        <v>802</v>
      </c>
      <c r="D173" s="199"/>
      <c r="E173" s="199"/>
      <c r="F173" s="220" t="s">
        <v>794</v>
      </c>
      <c r="G173" s="199"/>
      <c r="H173" s="199" t="s">
        <v>861</v>
      </c>
      <c r="I173" s="199" t="s">
        <v>804</v>
      </c>
      <c r="J173" s="199"/>
      <c r="K173" s="243"/>
    </row>
    <row r="174" spans="2:11" customFormat="1" ht="15" customHeight="1">
      <c r="B174" s="222"/>
      <c r="C174" s="199" t="s">
        <v>813</v>
      </c>
      <c r="D174" s="199"/>
      <c r="E174" s="199"/>
      <c r="F174" s="220" t="s">
        <v>800</v>
      </c>
      <c r="G174" s="199"/>
      <c r="H174" s="199" t="s">
        <v>861</v>
      </c>
      <c r="I174" s="199" t="s">
        <v>796</v>
      </c>
      <c r="J174" s="199">
        <v>50</v>
      </c>
      <c r="K174" s="243"/>
    </row>
    <row r="175" spans="2:11" customFormat="1" ht="15" customHeight="1">
      <c r="B175" s="222"/>
      <c r="C175" s="199" t="s">
        <v>821</v>
      </c>
      <c r="D175" s="199"/>
      <c r="E175" s="199"/>
      <c r="F175" s="220" t="s">
        <v>800</v>
      </c>
      <c r="G175" s="199"/>
      <c r="H175" s="199" t="s">
        <v>861</v>
      </c>
      <c r="I175" s="199" t="s">
        <v>796</v>
      </c>
      <c r="J175" s="199">
        <v>50</v>
      </c>
      <c r="K175" s="243"/>
    </row>
    <row r="176" spans="2:11" customFormat="1" ht="15" customHeight="1">
      <c r="B176" s="222"/>
      <c r="C176" s="199" t="s">
        <v>819</v>
      </c>
      <c r="D176" s="199"/>
      <c r="E176" s="199"/>
      <c r="F176" s="220" t="s">
        <v>800</v>
      </c>
      <c r="G176" s="199"/>
      <c r="H176" s="199" t="s">
        <v>861</v>
      </c>
      <c r="I176" s="199" t="s">
        <v>796</v>
      </c>
      <c r="J176" s="199">
        <v>50</v>
      </c>
      <c r="K176" s="243"/>
    </row>
    <row r="177" spans="2:11" customFormat="1" ht="15" customHeight="1">
      <c r="B177" s="222"/>
      <c r="C177" s="199" t="s">
        <v>108</v>
      </c>
      <c r="D177" s="199"/>
      <c r="E177" s="199"/>
      <c r="F177" s="220" t="s">
        <v>794</v>
      </c>
      <c r="G177" s="199"/>
      <c r="H177" s="199" t="s">
        <v>862</v>
      </c>
      <c r="I177" s="199" t="s">
        <v>863</v>
      </c>
      <c r="J177" s="199"/>
      <c r="K177" s="243"/>
    </row>
    <row r="178" spans="2:11" customFormat="1" ht="15" customHeight="1">
      <c r="B178" s="222"/>
      <c r="C178" s="199" t="s">
        <v>57</v>
      </c>
      <c r="D178" s="199"/>
      <c r="E178" s="199"/>
      <c r="F178" s="220" t="s">
        <v>794</v>
      </c>
      <c r="G178" s="199"/>
      <c r="H178" s="199" t="s">
        <v>864</v>
      </c>
      <c r="I178" s="199" t="s">
        <v>865</v>
      </c>
      <c r="J178" s="199">
        <v>1</v>
      </c>
      <c r="K178" s="243"/>
    </row>
    <row r="179" spans="2:11" customFormat="1" ht="15" customHeight="1">
      <c r="B179" s="222"/>
      <c r="C179" s="199" t="s">
        <v>53</v>
      </c>
      <c r="D179" s="199"/>
      <c r="E179" s="199"/>
      <c r="F179" s="220" t="s">
        <v>794</v>
      </c>
      <c r="G179" s="199"/>
      <c r="H179" s="199" t="s">
        <v>866</v>
      </c>
      <c r="I179" s="199" t="s">
        <v>796</v>
      </c>
      <c r="J179" s="199">
        <v>20</v>
      </c>
      <c r="K179" s="243"/>
    </row>
    <row r="180" spans="2:11" customFormat="1" ht="15" customHeight="1">
      <c r="B180" s="222"/>
      <c r="C180" s="199" t="s">
        <v>54</v>
      </c>
      <c r="D180" s="199"/>
      <c r="E180" s="199"/>
      <c r="F180" s="220" t="s">
        <v>794</v>
      </c>
      <c r="G180" s="199"/>
      <c r="H180" s="199" t="s">
        <v>867</v>
      </c>
      <c r="I180" s="199" t="s">
        <v>796</v>
      </c>
      <c r="J180" s="199">
        <v>255</v>
      </c>
      <c r="K180" s="243"/>
    </row>
    <row r="181" spans="2:11" customFormat="1" ht="15" customHeight="1">
      <c r="B181" s="222"/>
      <c r="C181" s="199" t="s">
        <v>109</v>
      </c>
      <c r="D181" s="199"/>
      <c r="E181" s="199"/>
      <c r="F181" s="220" t="s">
        <v>794</v>
      </c>
      <c r="G181" s="199"/>
      <c r="H181" s="199" t="s">
        <v>758</v>
      </c>
      <c r="I181" s="199" t="s">
        <v>796</v>
      </c>
      <c r="J181" s="199">
        <v>10</v>
      </c>
      <c r="K181" s="243"/>
    </row>
    <row r="182" spans="2:11" customFormat="1" ht="15" customHeight="1">
      <c r="B182" s="222"/>
      <c r="C182" s="199" t="s">
        <v>110</v>
      </c>
      <c r="D182" s="199"/>
      <c r="E182" s="199"/>
      <c r="F182" s="220" t="s">
        <v>794</v>
      </c>
      <c r="G182" s="199"/>
      <c r="H182" s="199" t="s">
        <v>868</v>
      </c>
      <c r="I182" s="199" t="s">
        <v>829</v>
      </c>
      <c r="J182" s="199"/>
      <c r="K182" s="243"/>
    </row>
    <row r="183" spans="2:11" customFormat="1" ht="15" customHeight="1">
      <c r="B183" s="222"/>
      <c r="C183" s="199" t="s">
        <v>869</v>
      </c>
      <c r="D183" s="199"/>
      <c r="E183" s="199"/>
      <c r="F183" s="220" t="s">
        <v>794</v>
      </c>
      <c r="G183" s="199"/>
      <c r="H183" s="199" t="s">
        <v>870</v>
      </c>
      <c r="I183" s="199" t="s">
        <v>829</v>
      </c>
      <c r="J183" s="199"/>
      <c r="K183" s="243"/>
    </row>
    <row r="184" spans="2:11" customFormat="1" ht="15" customHeight="1">
      <c r="B184" s="222"/>
      <c r="C184" s="199" t="s">
        <v>858</v>
      </c>
      <c r="D184" s="199"/>
      <c r="E184" s="199"/>
      <c r="F184" s="220" t="s">
        <v>794</v>
      </c>
      <c r="G184" s="199"/>
      <c r="H184" s="199" t="s">
        <v>871</v>
      </c>
      <c r="I184" s="199" t="s">
        <v>829</v>
      </c>
      <c r="J184" s="199"/>
      <c r="K184" s="243"/>
    </row>
    <row r="185" spans="2:11" customFormat="1" ht="15" customHeight="1">
      <c r="B185" s="222"/>
      <c r="C185" s="199" t="s">
        <v>112</v>
      </c>
      <c r="D185" s="199"/>
      <c r="E185" s="199"/>
      <c r="F185" s="220" t="s">
        <v>800</v>
      </c>
      <c r="G185" s="199"/>
      <c r="H185" s="199" t="s">
        <v>872</v>
      </c>
      <c r="I185" s="199" t="s">
        <v>796</v>
      </c>
      <c r="J185" s="199">
        <v>50</v>
      </c>
      <c r="K185" s="243"/>
    </row>
    <row r="186" spans="2:11" customFormat="1" ht="15" customHeight="1">
      <c r="B186" s="222"/>
      <c r="C186" s="199" t="s">
        <v>873</v>
      </c>
      <c r="D186" s="199"/>
      <c r="E186" s="199"/>
      <c r="F186" s="220" t="s">
        <v>800</v>
      </c>
      <c r="G186" s="199"/>
      <c r="H186" s="199" t="s">
        <v>874</v>
      </c>
      <c r="I186" s="199" t="s">
        <v>875</v>
      </c>
      <c r="J186" s="199"/>
      <c r="K186" s="243"/>
    </row>
    <row r="187" spans="2:11" customFormat="1" ht="15" customHeight="1">
      <c r="B187" s="222"/>
      <c r="C187" s="199" t="s">
        <v>876</v>
      </c>
      <c r="D187" s="199"/>
      <c r="E187" s="199"/>
      <c r="F187" s="220" t="s">
        <v>800</v>
      </c>
      <c r="G187" s="199"/>
      <c r="H187" s="199" t="s">
        <v>877</v>
      </c>
      <c r="I187" s="199" t="s">
        <v>875</v>
      </c>
      <c r="J187" s="199"/>
      <c r="K187" s="243"/>
    </row>
    <row r="188" spans="2:11" customFormat="1" ht="15" customHeight="1">
      <c r="B188" s="222"/>
      <c r="C188" s="199" t="s">
        <v>878</v>
      </c>
      <c r="D188" s="199"/>
      <c r="E188" s="199"/>
      <c r="F188" s="220" t="s">
        <v>800</v>
      </c>
      <c r="G188" s="199"/>
      <c r="H188" s="199" t="s">
        <v>879</v>
      </c>
      <c r="I188" s="199" t="s">
        <v>875</v>
      </c>
      <c r="J188" s="199"/>
      <c r="K188" s="243"/>
    </row>
    <row r="189" spans="2:11" customFormat="1" ht="15" customHeight="1">
      <c r="B189" s="222"/>
      <c r="C189" s="256" t="s">
        <v>880</v>
      </c>
      <c r="D189" s="199"/>
      <c r="E189" s="199"/>
      <c r="F189" s="220" t="s">
        <v>800</v>
      </c>
      <c r="G189" s="199"/>
      <c r="H189" s="199" t="s">
        <v>881</v>
      </c>
      <c r="I189" s="199" t="s">
        <v>882</v>
      </c>
      <c r="J189" s="257" t="s">
        <v>883</v>
      </c>
      <c r="K189" s="243"/>
    </row>
    <row r="190" spans="2:11" customFormat="1" ht="15" customHeight="1">
      <c r="B190" s="258"/>
      <c r="C190" s="259" t="s">
        <v>884</v>
      </c>
      <c r="D190" s="260"/>
      <c r="E190" s="260"/>
      <c r="F190" s="261" t="s">
        <v>800</v>
      </c>
      <c r="G190" s="260"/>
      <c r="H190" s="260" t="s">
        <v>885</v>
      </c>
      <c r="I190" s="260" t="s">
        <v>882</v>
      </c>
      <c r="J190" s="262" t="s">
        <v>883</v>
      </c>
      <c r="K190" s="263"/>
    </row>
    <row r="191" spans="2:11" customFormat="1" ht="15" customHeight="1">
      <c r="B191" s="222"/>
      <c r="C191" s="256" t="s">
        <v>42</v>
      </c>
      <c r="D191" s="199"/>
      <c r="E191" s="199"/>
      <c r="F191" s="220" t="s">
        <v>794</v>
      </c>
      <c r="G191" s="199"/>
      <c r="H191" s="196" t="s">
        <v>886</v>
      </c>
      <c r="I191" s="199" t="s">
        <v>887</v>
      </c>
      <c r="J191" s="199"/>
      <c r="K191" s="243"/>
    </row>
    <row r="192" spans="2:11" customFormat="1" ht="15" customHeight="1">
      <c r="B192" s="222"/>
      <c r="C192" s="256" t="s">
        <v>888</v>
      </c>
      <c r="D192" s="199"/>
      <c r="E192" s="199"/>
      <c r="F192" s="220" t="s">
        <v>794</v>
      </c>
      <c r="G192" s="199"/>
      <c r="H192" s="199" t="s">
        <v>889</v>
      </c>
      <c r="I192" s="199" t="s">
        <v>829</v>
      </c>
      <c r="J192" s="199"/>
      <c r="K192" s="243"/>
    </row>
    <row r="193" spans="2:11" customFormat="1" ht="15" customHeight="1">
      <c r="B193" s="222"/>
      <c r="C193" s="256" t="s">
        <v>890</v>
      </c>
      <c r="D193" s="199"/>
      <c r="E193" s="199"/>
      <c r="F193" s="220" t="s">
        <v>794</v>
      </c>
      <c r="G193" s="199"/>
      <c r="H193" s="199" t="s">
        <v>891</v>
      </c>
      <c r="I193" s="199" t="s">
        <v>829</v>
      </c>
      <c r="J193" s="199"/>
      <c r="K193" s="243"/>
    </row>
    <row r="194" spans="2:11" customFormat="1" ht="15" customHeight="1">
      <c r="B194" s="222"/>
      <c r="C194" s="256" t="s">
        <v>892</v>
      </c>
      <c r="D194" s="199"/>
      <c r="E194" s="199"/>
      <c r="F194" s="220" t="s">
        <v>800</v>
      </c>
      <c r="G194" s="199"/>
      <c r="H194" s="199" t="s">
        <v>893</v>
      </c>
      <c r="I194" s="199" t="s">
        <v>829</v>
      </c>
      <c r="J194" s="199"/>
      <c r="K194" s="243"/>
    </row>
    <row r="195" spans="2:11" customFormat="1" ht="15" customHeight="1">
      <c r="B195" s="249"/>
      <c r="C195" s="264"/>
      <c r="D195" s="229"/>
      <c r="E195" s="229"/>
      <c r="F195" s="229"/>
      <c r="G195" s="229"/>
      <c r="H195" s="229"/>
      <c r="I195" s="229"/>
      <c r="J195" s="229"/>
      <c r="K195" s="250"/>
    </row>
    <row r="196" spans="2:11" customFormat="1" ht="18.75" customHeight="1">
      <c r="B196" s="231"/>
      <c r="C196" s="241"/>
      <c r="D196" s="241"/>
      <c r="E196" s="241"/>
      <c r="F196" s="251"/>
      <c r="G196" s="241"/>
      <c r="H196" s="241"/>
      <c r="I196" s="241"/>
      <c r="J196" s="241"/>
      <c r="K196" s="231"/>
    </row>
    <row r="197" spans="2:11" customFormat="1" ht="18.75" customHeight="1">
      <c r="B197" s="231"/>
      <c r="C197" s="241"/>
      <c r="D197" s="241"/>
      <c r="E197" s="241"/>
      <c r="F197" s="251"/>
      <c r="G197" s="241"/>
      <c r="H197" s="241"/>
      <c r="I197" s="241"/>
      <c r="J197" s="241"/>
      <c r="K197" s="231"/>
    </row>
    <row r="198" spans="2:11" customFormat="1" ht="18.75" customHeight="1"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</row>
    <row r="199" spans="2:11" customFormat="1" ht="13.5">
      <c r="B199" s="188"/>
      <c r="C199" s="189"/>
      <c r="D199" s="189"/>
      <c r="E199" s="189"/>
      <c r="F199" s="189"/>
      <c r="G199" s="189"/>
      <c r="H199" s="189"/>
      <c r="I199" s="189"/>
      <c r="J199" s="189"/>
      <c r="K199" s="190"/>
    </row>
    <row r="200" spans="2:11" customFormat="1" ht="21">
      <c r="B200" s="191"/>
      <c r="C200" s="319" t="s">
        <v>894</v>
      </c>
      <c r="D200" s="319"/>
      <c r="E200" s="319"/>
      <c r="F200" s="319"/>
      <c r="G200" s="319"/>
      <c r="H200" s="319"/>
      <c r="I200" s="319"/>
      <c r="J200" s="319"/>
      <c r="K200" s="192"/>
    </row>
    <row r="201" spans="2:11" customFormat="1" ht="25.5" customHeight="1">
      <c r="B201" s="191"/>
      <c r="C201" s="265" t="s">
        <v>895</v>
      </c>
      <c r="D201" s="265"/>
      <c r="E201" s="265"/>
      <c r="F201" s="265" t="s">
        <v>896</v>
      </c>
      <c r="G201" s="266"/>
      <c r="H201" s="322" t="s">
        <v>897</v>
      </c>
      <c r="I201" s="322"/>
      <c r="J201" s="322"/>
      <c r="K201" s="192"/>
    </row>
    <row r="202" spans="2:11" customFormat="1" ht="5.25" customHeight="1">
      <c r="B202" s="222"/>
      <c r="C202" s="217"/>
      <c r="D202" s="217"/>
      <c r="E202" s="217"/>
      <c r="F202" s="217"/>
      <c r="G202" s="241"/>
      <c r="H202" s="217"/>
      <c r="I202" s="217"/>
      <c r="J202" s="217"/>
      <c r="K202" s="243"/>
    </row>
    <row r="203" spans="2:11" customFormat="1" ht="15" customHeight="1">
      <c r="B203" s="222"/>
      <c r="C203" s="199" t="s">
        <v>887</v>
      </c>
      <c r="D203" s="199"/>
      <c r="E203" s="199"/>
      <c r="F203" s="220" t="s">
        <v>43</v>
      </c>
      <c r="G203" s="199"/>
      <c r="H203" s="323" t="s">
        <v>898</v>
      </c>
      <c r="I203" s="323"/>
      <c r="J203" s="323"/>
      <c r="K203" s="243"/>
    </row>
    <row r="204" spans="2:11" customFormat="1" ht="15" customHeight="1">
      <c r="B204" s="222"/>
      <c r="C204" s="199"/>
      <c r="D204" s="199"/>
      <c r="E204" s="199"/>
      <c r="F204" s="220" t="s">
        <v>44</v>
      </c>
      <c r="G204" s="199"/>
      <c r="H204" s="323" t="s">
        <v>899</v>
      </c>
      <c r="I204" s="323"/>
      <c r="J204" s="323"/>
      <c r="K204" s="243"/>
    </row>
    <row r="205" spans="2:11" customFormat="1" ht="15" customHeight="1">
      <c r="B205" s="222"/>
      <c r="C205" s="199"/>
      <c r="D205" s="199"/>
      <c r="E205" s="199"/>
      <c r="F205" s="220" t="s">
        <v>47</v>
      </c>
      <c r="G205" s="199"/>
      <c r="H205" s="323" t="s">
        <v>900</v>
      </c>
      <c r="I205" s="323"/>
      <c r="J205" s="323"/>
      <c r="K205" s="243"/>
    </row>
    <row r="206" spans="2:11" customFormat="1" ht="15" customHeight="1">
      <c r="B206" s="222"/>
      <c r="C206" s="199"/>
      <c r="D206" s="199"/>
      <c r="E206" s="199"/>
      <c r="F206" s="220" t="s">
        <v>45</v>
      </c>
      <c r="G206" s="199"/>
      <c r="H206" s="323" t="s">
        <v>901</v>
      </c>
      <c r="I206" s="323"/>
      <c r="J206" s="323"/>
      <c r="K206" s="243"/>
    </row>
    <row r="207" spans="2:11" customFormat="1" ht="15" customHeight="1">
      <c r="B207" s="222"/>
      <c r="C207" s="199"/>
      <c r="D207" s="199"/>
      <c r="E207" s="199"/>
      <c r="F207" s="220" t="s">
        <v>46</v>
      </c>
      <c r="G207" s="199"/>
      <c r="H207" s="323" t="s">
        <v>902</v>
      </c>
      <c r="I207" s="323"/>
      <c r="J207" s="323"/>
      <c r="K207" s="243"/>
    </row>
    <row r="208" spans="2:11" customFormat="1" ht="15" customHeight="1">
      <c r="B208" s="222"/>
      <c r="C208" s="199"/>
      <c r="D208" s="199"/>
      <c r="E208" s="199"/>
      <c r="F208" s="220"/>
      <c r="G208" s="199"/>
      <c r="H208" s="199"/>
      <c r="I208" s="199"/>
      <c r="J208" s="199"/>
      <c r="K208" s="243"/>
    </row>
    <row r="209" spans="2:11" customFormat="1" ht="15" customHeight="1">
      <c r="B209" s="222"/>
      <c r="C209" s="199" t="s">
        <v>841</v>
      </c>
      <c r="D209" s="199"/>
      <c r="E209" s="199"/>
      <c r="F209" s="220" t="s">
        <v>78</v>
      </c>
      <c r="G209" s="199"/>
      <c r="H209" s="323" t="s">
        <v>903</v>
      </c>
      <c r="I209" s="323"/>
      <c r="J209" s="323"/>
      <c r="K209" s="243"/>
    </row>
    <row r="210" spans="2:11" customFormat="1" ht="15" customHeight="1">
      <c r="B210" s="222"/>
      <c r="C210" s="199"/>
      <c r="D210" s="199"/>
      <c r="E210" s="199"/>
      <c r="F210" s="220" t="s">
        <v>737</v>
      </c>
      <c r="G210" s="199"/>
      <c r="H210" s="323" t="s">
        <v>738</v>
      </c>
      <c r="I210" s="323"/>
      <c r="J210" s="323"/>
      <c r="K210" s="243"/>
    </row>
    <row r="211" spans="2:11" customFormat="1" ht="15" customHeight="1">
      <c r="B211" s="222"/>
      <c r="C211" s="199"/>
      <c r="D211" s="199"/>
      <c r="E211" s="199"/>
      <c r="F211" s="220" t="s">
        <v>735</v>
      </c>
      <c r="G211" s="199"/>
      <c r="H211" s="323" t="s">
        <v>904</v>
      </c>
      <c r="I211" s="323"/>
      <c r="J211" s="323"/>
      <c r="K211" s="243"/>
    </row>
    <row r="212" spans="2:11" customFormat="1" ht="15" customHeight="1">
      <c r="B212" s="267"/>
      <c r="C212" s="199"/>
      <c r="D212" s="199"/>
      <c r="E212" s="199"/>
      <c r="F212" s="220" t="s">
        <v>739</v>
      </c>
      <c r="G212" s="256"/>
      <c r="H212" s="324" t="s">
        <v>740</v>
      </c>
      <c r="I212" s="324"/>
      <c r="J212" s="324"/>
      <c r="K212" s="268"/>
    </row>
    <row r="213" spans="2:11" customFormat="1" ht="15" customHeight="1">
      <c r="B213" s="267"/>
      <c r="C213" s="199"/>
      <c r="D213" s="199"/>
      <c r="E213" s="199"/>
      <c r="F213" s="220" t="s">
        <v>741</v>
      </c>
      <c r="G213" s="256"/>
      <c r="H213" s="324" t="s">
        <v>905</v>
      </c>
      <c r="I213" s="324"/>
      <c r="J213" s="324"/>
      <c r="K213" s="268"/>
    </row>
    <row r="214" spans="2:11" customFormat="1" ht="15" customHeight="1">
      <c r="B214" s="267"/>
      <c r="C214" s="199"/>
      <c r="D214" s="199"/>
      <c r="E214" s="199"/>
      <c r="F214" s="220"/>
      <c r="G214" s="256"/>
      <c r="H214" s="247"/>
      <c r="I214" s="247"/>
      <c r="J214" s="247"/>
      <c r="K214" s="268"/>
    </row>
    <row r="215" spans="2:11" customFormat="1" ht="15" customHeight="1">
      <c r="B215" s="267"/>
      <c r="C215" s="199" t="s">
        <v>865</v>
      </c>
      <c r="D215" s="199"/>
      <c r="E215" s="199"/>
      <c r="F215" s="220">
        <v>1</v>
      </c>
      <c r="G215" s="256"/>
      <c r="H215" s="324" t="s">
        <v>906</v>
      </c>
      <c r="I215" s="324"/>
      <c r="J215" s="324"/>
      <c r="K215" s="268"/>
    </row>
    <row r="216" spans="2:11" customFormat="1" ht="15" customHeight="1">
      <c r="B216" s="267"/>
      <c r="C216" s="199"/>
      <c r="D216" s="199"/>
      <c r="E216" s="199"/>
      <c r="F216" s="220">
        <v>2</v>
      </c>
      <c r="G216" s="256"/>
      <c r="H216" s="324" t="s">
        <v>907</v>
      </c>
      <c r="I216" s="324"/>
      <c r="J216" s="324"/>
      <c r="K216" s="268"/>
    </row>
    <row r="217" spans="2:11" customFormat="1" ht="15" customHeight="1">
      <c r="B217" s="267"/>
      <c r="C217" s="199"/>
      <c r="D217" s="199"/>
      <c r="E217" s="199"/>
      <c r="F217" s="220">
        <v>3</v>
      </c>
      <c r="G217" s="256"/>
      <c r="H217" s="324" t="s">
        <v>908</v>
      </c>
      <c r="I217" s="324"/>
      <c r="J217" s="324"/>
      <c r="K217" s="268"/>
    </row>
    <row r="218" spans="2:11" customFormat="1" ht="15" customHeight="1">
      <c r="B218" s="267"/>
      <c r="C218" s="199"/>
      <c r="D218" s="199"/>
      <c r="E218" s="199"/>
      <c r="F218" s="220">
        <v>4</v>
      </c>
      <c r="G218" s="256"/>
      <c r="H218" s="324" t="s">
        <v>909</v>
      </c>
      <c r="I218" s="324"/>
      <c r="J218" s="324"/>
      <c r="K218" s="268"/>
    </row>
    <row r="219" spans="2:11" customFormat="1" ht="12.75" customHeight="1">
      <c r="B219" s="269"/>
      <c r="C219" s="270"/>
      <c r="D219" s="270"/>
      <c r="E219" s="270"/>
      <c r="F219" s="270"/>
      <c r="G219" s="270"/>
      <c r="H219" s="270"/>
      <c r="I219" s="270"/>
      <c r="J219" s="270"/>
      <c r="K219" s="27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101 - Parkoviště</vt:lpstr>
      <vt:lpstr>VRN - Vedlejší rozpočtové...</vt:lpstr>
      <vt:lpstr>Pokyny pro vyplnění</vt:lpstr>
      <vt:lpstr>'Rekapitulace stavby'!Názvy_tisku</vt:lpstr>
      <vt:lpstr>'SO 101 - Parkoviště'!Názvy_tisku</vt:lpstr>
      <vt:lpstr>'VRN - Vedlejší rozpočtové...'!Názvy_tisku</vt:lpstr>
      <vt:lpstr>'Pokyny pro vyplnění'!Oblast_tisku</vt:lpstr>
      <vt:lpstr>'Rekapitulace stavby'!Oblast_tisku</vt:lpstr>
      <vt:lpstr>'SO 101 - Parkoviště'!Oblast_tisku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ROZPOCTAR-03\Ondra</dc:creator>
  <cp:lastModifiedBy>Jana Fabičovicová</cp:lastModifiedBy>
  <dcterms:created xsi:type="dcterms:W3CDTF">2025-03-19T09:36:58Z</dcterms:created>
  <dcterms:modified xsi:type="dcterms:W3CDTF">2025-09-03T07:46:45Z</dcterms:modified>
</cp:coreProperties>
</file>