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424243cb7dc8d8/Dokumente/"/>
    </mc:Choice>
  </mc:AlternateContent>
  <xr:revisionPtr revIDLastSave="6" documentId="8_{DAEE531D-71B7-4CEA-9D42-814ADD51D2B0}" xr6:coauthVersionLast="47" xr6:coauthVersionMax="47" xr10:uidLastSave="{AAA0127D-AFEB-421F-93ED-183C94ACD27B}"/>
  <bookViews>
    <workbookView xWindow="-108" yWindow="-108" windowWidth="23256" windowHeight="12456" activeTab="3" xr2:uid="{49090028-1DC9-45FD-971E-C3B7837A8170}"/>
  </bookViews>
  <sheets>
    <sheet name="ÚVOD" sheetId="1" r:id="rId1"/>
    <sheet name="SOUHRNNÝ LIST STAVBY" sheetId="2" r:id="rId2"/>
    <sheet name="REKAPITULACE OBJEKTŮ STAVBY" sheetId="3" r:id="rId3"/>
    <sheet name="KRYCÍ LIST SO-01" sheetId="4" r:id="rId4"/>
    <sheet name="REKAPITULACE SO-01" sheetId="5" r:id="rId5"/>
    <sheet name="ROZPOČET SO-01" sheetId="6" r:id="rId6"/>
    <sheet name="KRYCÍ LIST SO-02" sheetId="7" r:id="rId7"/>
    <sheet name="REKAPITULACE SO-02" sheetId="8" r:id="rId8"/>
    <sheet name="ROZPOČET SO-02" sheetId="9" r:id="rId9"/>
    <sheet name="KRYCÍ LIST SO-03" sheetId="10" r:id="rId10"/>
    <sheet name="REKAPITULACE SO-03" sheetId="11" r:id="rId11"/>
    <sheet name="ROZPOČET SO-03" sheetId="12" r:id="rId12"/>
    <sheet name="KRYCÍ LIST SO-04" sheetId="13" r:id="rId13"/>
    <sheet name="REKAPITULACE SO-04" sheetId="14" r:id="rId14"/>
    <sheet name="ROZPOČET SO-04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5" l="1"/>
  <c r="G14" i="15"/>
  <c r="G15" i="15"/>
  <c r="G16" i="15"/>
  <c r="G17" i="15"/>
  <c r="G19" i="15"/>
  <c r="G20" i="15"/>
  <c r="G22" i="15"/>
  <c r="G24" i="15"/>
  <c r="G25" i="15"/>
  <c r="G26" i="15"/>
  <c r="G28" i="15"/>
  <c r="C10" i="14" s="1"/>
  <c r="G30" i="15"/>
  <c r="G31" i="15"/>
  <c r="G32" i="15"/>
  <c r="G33" i="15"/>
  <c r="G35" i="15"/>
  <c r="G36" i="15"/>
  <c r="G38" i="15"/>
  <c r="G39" i="15"/>
  <c r="G41" i="15"/>
  <c r="G42" i="15"/>
  <c r="G44" i="15"/>
  <c r="G46" i="15"/>
  <c r="C13" i="14" s="1"/>
  <c r="E25" i="2"/>
  <c r="E16" i="2"/>
  <c r="H38" i="4"/>
  <c r="M8" i="4"/>
  <c r="D16" i="5"/>
  <c r="E16" i="5" s="1"/>
  <c r="D15" i="5"/>
  <c r="K75" i="6"/>
  <c r="I75" i="6"/>
  <c r="I76" i="6" s="1"/>
  <c r="D18" i="5" s="1"/>
  <c r="G75" i="6"/>
  <c r="K74" i="6"/>
  <c r="K76" i="6" s="1"/>
  <c r="I74" i="6"/>
  <c r="G74" i="6"/>
  <c r="K72" i="6"/>
  <c r="I72" i="6"/>
  <c r="G72" i="6"/>
  <c r="K68" i="6"/>
  <c r="I68" i="6"/>
  <c r="G68" i="6"/>
  <c r="K66" i="6"/>
  <c r="K70" i="6" s="1"/>
  <c r="I66" i="6"/>
  <c r="I70" i="6" s="1"/>
  <c r="D17" i="5" s="1"/>
  <c r="G66" i="6"/>
  <c r="G70" i="6" s="1"/>
  <c r="C17" i="5" s="1"/>
  <c r="E17" i="5" s="1"/>
  <c r="K63" i="6"/>
  <c r="K64" i="6" s="1"/>
  <c r="I63" i="6"/>
  <c r="I64" i="6" s="1"/>
  <c r="G63" i="6"/>
  <c r="G64" i="6" s="1"/>
  <c r="C16" i="5" s="1"/>
  <c r="K61" i="6"/>
  <c r="K59" i="6"/>
  <c r="I59" i="6"/>
  <c r="I61" i="6" s="1"/>
  <c r="G59" i="6"/>
  <c r="G61" i="6" s="1"/>
  <c r="C15" i="5" s="1"/>
  <c r="K50" i="6"/>
  <c r="I50" i="6"/>
  <c r="G50" i="6"/>
  <c r="K49" i="6"/>
  <c r="I49" i="6"/>
  <c r="G49" i="6"/>
  <c r="K48" i="6"/>
  <c r="I48" i="6"/>
  <c r="G48" i="6"/>
  <c r="K47" i="6"/>
  <c r="I47" i="6"/>
  <c r="G47" i="6"/>
  <c r="K45" i="6"/>
  <c r="I45" i="6"/>
  <c r="G45" i="6"/>
  <c r="K44" i="6"/>
  <c r="I44" i="6"/>
  <c r="G44" i="6"/>
  <c r="K42" i="6"/>
  <c r="I42" i="6"/>
  <c r="G42" i="6"/>
  <c r="K41" i="6"/>
  <c r="I41" i="6"/>
  <c r="G41" i="6"/>
  <c r="K40" i="6"/>
  <c r="I40" i="6"/>
  <c r="G40" i="6"/>
  <c r="K39" i="6"/>
  <c r="I39" i="6"/>
  <c r="G39" i="6"/>
  <c r="K38" i="6"/>
  <c r="I38" i="6"/>
  <c r="G38" i="6"/>
  <c r="K36" i="6"/>
  <c r="I36" i="6"/>
  <c r="G36" i="6"/>
  <c r="K35" i="6"/>
  <c r="I35" i="6"/>
  <c r="G35" i="6"/>
  <c r="K33" i="6"/>
  <c r="I33" i="6"/>
  <c r="G33" i="6"/>
  <c r="K32" i="6"/>
  <c r="I32" i="6"/>
  <c r="G32" i="6"/>
  <c r="K31" i="6"/>
  <c r="I31" i="6"/>
  <c r="G31" i="6"/>
  <c r="K29" i="6"/>
  <c r="I29" i="6"/>
  <c r="G29" i="6"/>
  <c r="K28" i="6"/>
  <c r="I28" i="6"/>
  <c r="G28" i="6"/>
  <c r="K27" i="6"/>
  <c r="I27" i="6"/>
  <c r="G27" i="6"/>
  <c r="K26" i="6"/>
  <c r="I26" i="6"/>
  <c r="G26" i="6"/>
  <c r="K25" i="6"/>
  <c r="I25" i="6"/>
  <c r="G25" i="6"/>
  <c r="K24" i="6"/>
  <c r="I24" i="6"/>
  <c r="G24" i="6"/>
  <c r="K23" i="6"/>
  <c r="I23" i="6"/>
  <c r="G23" i="6"/>
  <c r="K21" i="6"/>
  <c r="K51" i="6" s="1"/>
  <c r="I21" i="6"/>
  <c r="G21" i="6"/>
  <c r="A21" i="6"/>
  <c r="A23" i="6" s="1"/>
  <c r="A24" i="6" s="1"/>
  <c r="A25" i="6" s="1"/>
  <c r="A26" i="6" s="1"/>
  <c r="A27" i="6" s="1"/>
  <c r="A28" i="6" s="1"/>
  <c r="A29" i="6" s="1"/>
  <c r="A31" i="6" s="1"/>
  <c r="A32" i="6" s="1"/>
  <c r="A33" i="6" s="1"/>
  <c r="A35" i="6" s="1"/>
  <c r="A36" i="6" s="1"/>
  <c r="A38" i="6" s="1"/>
  <c r="A39" i="6" s="1"/>
  <c r="A40" i="6" s="1"/>
  <c r="A41" i="6" s="1"/>
  <c r="A42" i="6" s="1"/>
  <c r="A44" i="6" s="1"/>
  <c r="A45" i="6" s="1"/>
  <c r="A47" i="6" s="1"/>
  <c r="A48" i="6" s="1"/>
  <c r="A49" i="6" s="1"/>
  <c r="A50" i="6" s="1"/>
  <c r="A59" i="6" s="1"/>
  <c r="A63" i="6" s="1"/>
  <c r="A66" i="6" s="1"/>
  <c r="A68" i="6" s="1"/>
  <c r="A72" i="6" s="1"/>
  <c r="A74" i="6" s="1"/>
  <c r="A75" i="6" s="1"/>
  <c r="K18" i="6"/>
  <c r="I18" i="6"/>
  <c r="G18" i="6"/>
  <c r="G19" i="6" s="1"/>
  <c r="C10" i="5" s="1"/>
  <c r="A18" i="6"/>
  <c r="K17" i="6"/>
  <c r="I17" i="6"/>
  <c r="G17" i="6"/>
  <c r="K16" i="6"/>
  <c r="K19" i="6" s="1"/>
  <c r="I16" i="6"/>
  <c r="G16" i="6"/>
  <c r="A16" i="6"/>
  <c r="A17" i="6" s="1"/>
  <c r="I14" i="6"/>
  <c r="D9" i="5" s="1"/>
  <c r="G14" i="6"/>
  <c r="C9" i="5" s="1"/>
  <c r="K12" i="6"/>
  <c r="K14" i="6" s="1"/>
  <c r="I12" i="6"/>
  <c r="G12" i="6"/>
  <c r="H38" i="7"/>
  <c r="M8" i="7"/>
  <c r="D13" i="8"/>
  <c r="K338" i="9"/>
  <c r="I338" i="9"/>
  <c r="G338" i="9"/>
  <c r="K337" i="9"/>
  <c r="I337" i="9"/>
  <c r="G337" i="9"/>
  <c r="K336" i="9"/>
  <c r="I336" i="9"/>
  <c r="G336" i="9"/>
  <c r="K335" i="9"/>
  <c r="I335" i="9"/>
  <c r="G335" i="9"/>
  <c r="K334" i="9"/>
  <c r="I334" i="9"/>
  <c r="G334" i="9"/>
  <c r="K332" i="9"/>
  <c r="I332" i="9"/>
  <c r="G332" i="9"/>
  <c r="K331" i="9"/>
  <c r="I331" i="9"/>
  <c r="G331" i="9"/>
  <c r="K330" i="9"/>
  <c r="I330" i="9"/>
  <c r="G330" i="9"/>
  <c r="K329" i="9"/>
  <c r="I329" i="9"/>
  <c r="G329" i="9"/>
  <c r="K327" i="9"/>
  <c r="I327" i="9"/>
  <c r="G327" i="9"/>
  <c r="K326" i="9"/>
  <c r="I326" i="9"/>
  <c r="G326" i="9"/>
  <c r="K325" i="9"/>
  <c r="I325" i="9"/>
  <c r="G325" i="9"/>
  <c r="K324" i="9"/>
  <c r="I324" i="9"/>
  <c r="G324" i="9"/>
  <c r="K316" i="9"/>
  <c r="G316" i="9"/>
  <c r="K315" i="9"/>
  <c r="I315" i="9"/>
  <c r="I316" i="9" s="1"/>
  <c r="G315" i="9"/>
  <c r="K314" i="9"/>
  <c r="I314" i="9"/>
  <c r="G314" i="9"/>
  <c r="K311" i="9"/>
  <c r="K312" i="9" s="1"/>
  <c r="I311" i="9"/>
  <c r="G311" i="9"/>
  <c r="K310" i="9"/>
  <c r="I310" i="9"/>
  <c r="G310" i="9"/>
  <c r="K307" i="9"/>
  <c r="I307" i="9"/>
  <c r="G307" i="9"/>
  <c r="K306" i="9"/>
  <c r="I306" i="9"/>
  <c r="G306" i="9"/>
  <c r="K305" i="9"/>
  <c r="I305" i="9"/>
  <c r="G305" i="9"/>
  <c r="K304" i="9"/>
  <c r="I304" i="9"/>
  <c r="G304" i="9"/>
  <c r="K303" i="9"/>
  <c r="I303" i="9"/>
  <c r="G303" i="9"/>
  <c r="K302" i="9"/>
  <c r="I302" i="9"/>
  <c r="G302" i="9"/>
  <c r="K301" i="9"/>
  <c r="I301" i="9"/>
  <c r="G301" i="9"/>
  <c r="K300" i="9"/>
  <c r="I300" i="9"/>
  <c r="G300" i="9"/>
  <c r="K299" i="9"/>
  <c r="I299" i="9"/>
  <c r="G299" i="9"/>
  <c r="K298" i="9"/>
  <c r="I298" i="9"/>
  <c r="G298" i="9"/>
  <c r="K297" i="9"/>
  <c r="I297" i="9"/>
  <c r="G297" i="9"/>
  <c r="K296" i="9"/>
  <c r="I296" i="9"/>
  <c r="G296" i="9"/>
  <c r="K295" i="9"/>
  <c r="I295" i="9"/>
  <c r="G295" i="9"/>
  <c r="K294" i="9"/>
  <c r="I294" i="9"/>
  <c r="G294" i="9"/>
  <c r="K293" i="9"/>
  <c r="I293" i="9"/>
  <c r="G293" i="9"/>
  <c r="K292" i="9"/>
  <c r="I292" i="9"/>
  <c r="G292" i="9"/>
  <c r="K291" i="9"/>
  <c r="I291" i="9"/>
  <c r="G291" i="9"/>
  <c r="K290" i="9"/>
  <c r="I290" i="9"/>
  <c r="G290" i="9"/>
  <c r="K289" i="9"/>
  <c r="I289" i="9"/>
  <c r="G289" i="9"/>
  <c r="K288" i="9"/>
  <c r="I288" i="9"/>
  <c r="G288" i="9"/>
  <c r="K287" i="9"/>
  <c r="I287" i="9"/>
  <c r="G287" i="9"/>
  <c r="K286" i="9"/>
  <c r="I286" i="9"/>
  <c r="G286" i="9"/>
  <c r="K285" i="9"/>
  <c r="I285" i="9"/>
  <c r="G285" i="9"/>
  <c r="K284" i="9"/>
  <c r="I284" i="9"/>
  <c r="G284" i="9"/>
  <c r="G308" i="9" s="1"/>
  <c r="K283" i="9"/>
  <c r="K308" i="9" s="1"/>
  <c r="I283" i="9"/>
  <c r="I308" i="9" s="1"/>
  <c r="G283" i="9"/>
  <c r="K281" i="9"/>
  <c r="K280" i="9"/>
  <c r="I280" i="9"/>
  <c r="I281" i="9" s="1"/>
  <c r="G280" i="9"/>
  <c r="G281" i="9" s="1"/>
  <c r="K278" i="9"/>
  <c r="K277" i="9"/>
  <c r="I277" i="9"/>
  <c r="G277" i="9"/>
  <c r="G278" i="9" s="1"/>
  <c r="K276" i="9"/>
  <c r="I276" i="9"/>
  <c r="I278" i="9" s="1"/>
  <c r="G276" i="9"/>
  <c r="K267" i="9"/>
  <c r="K268" i="9" s="1"/>
  <c r="I267" i="9"/>
  <c r="G267" i="9"/>
  <c r="G268" i="9" s="1"/>
  <c r="C35" i="8" s="1"/>
  <c r="K266" i="9"/>
  <c r="I266" i="9"/>
  <c r="G266" i="9"/>
  <c r="K265" i="9"/>
  <c r="I265" i="9"/>
  <c r="G265" i="9"/>
  <c r="K263" i="9"/>
  <c r="K262" i="9"/>
  <c r="I262" i="9"/>
  <c r="G262" i="9"/>
  <c r="K260" i="9"/>
  <c r="I260" i="9"/>
  <c r="G260" i="9"/>
  <c r="K259" i="9"/>
  <c r="I259" i="9"/>
  <c r="G259" i="9"/>
  <c r="K258" i="9"/>
  <c r="I258" i="9"/>
  <c r="G258" i="9"/>
  <c r="K257" i="9"/>
  <c r="I257" i="9"/>
  <c r="G257" i="9"/>
  <c r="G263" i="9" s="1"/>
  <c r="C34" i="8" s="1"/>
  <c r="K255" i="9"/>
  <c r="I255" i="9"/>
  <c r="I263" i="9" s="1"/>
  <c r="D34" i="8" s="1"/>
  <c r="G255" i="9"/>
  <c r="K252" i="9"/>
  <c r="I252" i="9"/>
  <c r="G252" i="9"/>
  <c r="K251" i="9"/>
  <c r="I251" i="9"/>
  <c r="G251" i="9"/>
  <c r="K250" i="9"/>
  <c r="K253" i="9" s="1"/>
  <c r="I250" i="9"/>
  <c r="G250" i="9"/>
  <c r="G253" i="9" s="1"/>
  <c r="C33" i="8" s="1"/>
  <c r="K247" i="9"/>
  <c r="I247" i="9"/>
  <c r="G247" i="9"/>
  <c r="K246" i="9"/>
  <c r="I246" i="9"/>
  <c r="G246" i="9"/>
  <c r="K245" i="9"/>
  <c r="I245" i="9"/>
  <c r="G245" i="9"/>
  <c r="K244" i="9"/>
  <c r="I244" i="9"/>
  <c r="G244" i="9"/>
  <c r="K243" i="9"/>
  <c r="I243" i="9"/>
  <c r="G243" i="9"/>
  <c r="K242" i="9"/>
  <c r="I242" i="9"/>
  <c r="G242" i="9"/>
  <c r="K241" i="9"/>
  <c r="I241" i="9"/>
  <c r="G241" i="9"/>
  <c r="K238" i="9"/>
  <c r="I238" i="9"/>
  <c r="G238" i="9"/>
  <c r="K237" i="9"/>
  <c r="I237" i="9"/>
  <c r="G237" i="9"/>
  <c r="K235" i="9"/>
  <c r="I235" i="9"/>
  <c r="G235" i="9"/>
  <c r="K233" i="9"/>
  <c r="K239" i="9" s="1"/>
  <c r="I233" i="9"/>
  <c r="G233" i="9"/>
  <c r="K231" i="9"/>
  <c r="I231" i="9"/>
  <c r="G231" i="9"/>
  <c r="K228" i="9"/>
  <c r="I228" i="9"/>
  <c r="G228" i="9"/>
  <c r="K227" i="9"/>
  <c r="I227" i="9"/>
  <c r="G227" i="9"/>
  <c r="K226" i="9"/>
  <c r="I226" i="9"/>
  <c r="G226" i="9"/>
  <c r="K225" i="9"/>
  <c r="I225" i="9"/>
  <c r="G225" i="9"/>
  <c r="K224" i="9"/>
  <c r="I224" i="9"/>
  <c r="G224" i="9"/>
  <c r="K223" i="9"/>
  <c r="I223" i="9"/>
  <c r="G223" i="9"/>
  <c r="K222" i="9"/>
  <c r="I222" i="9"/>
  <c r="G222" i="9"/>
  <c r="K221" i="9"/>
  <c r="I221" i="9"/>
  <c r="G221" i="9"/>
  <c r="K220" i="9"/>
  <c r="I220" i="9"/>
  <c r="G220" i="9"/>
  <c r="K219" i="9"/>
  <c r="I219" i="9"/>
  <c r="G219" i="9"/>
  <c r="K218" i="9"/>
  <c r="I218" i="9"/>
  <c r="G218" i="9"/>
  <c r="K217" i="9"/>
  <c r="I217" i="9"/>
  <c r="G217" i="9"/>
  <c r="K216" i="9"/>
  <c r="I216" i="9"/>
  <c r="G216" i="9"/>
  <c r="K215" i="9"/>
  <c r="I215" i="9"/>
  <c r="G215" i="9"/>
  <c r="K214" i="9"/>
  <c r="I214" i="9"/>
  <c r="G214" i="9"/>
  <c r="K213" i="9"/>
  <c r="I213" i="9"/>
  <c r="G213" i="9"/>
  <c r="K212" i="9"/>
  <c r="I212" i="9"/>
  <c r="G212" i="9"/>
  <c r="K211" i="9"/>
  <c r="I211" i="9"/>
  <c r="G211" i="9"/>
  <c r="K210" i="9"/>
  <c r="I210" i="9"/>
  <c r="G210" i="9"/>
  <c r="K209" i="9"/>
  <c r="I209" i="9"/>
  <c r="G209" i="9"/>
  <c r="K207" i="9"/>
  <c r="K206" i="9"/>
  <c r="I206" i="9"/>
  <c r="G206" i="9"/>
  <c r="K205" i="9"/>
  <c r="I205" i="9"/>
  <c r="G205" i="9"/>
  <c r="K203" i="9"/>
  <c r="I203" i="9"/>
  <c r="G203" i="9"/>
  <c r="K201" i="9"/>
  <c r="I201" i="9"/>
  <c r="G201" i="9"/>
  <c r="K200" i="9"/>
  <c r="I200" i="9"/>
  <c r="G200" i="9"/>
  <c r="K198" i="9"/>
  <c r="I198" i="9"/>
  <c r="G198" i="9"/>
  <c r="K196" i="9"/>
  <c r="I196" i="9"/>
  <c r="G196" i="9"/>
  <c r="K195" i="9"/>
  <c r="I195" i="9"/>
  <c r="G195" i="9"/>
  <c r="K193" i="9"/>
  <c r="I193" i="9"/>
  <c r="G193" i="9"/>
  <c r="K192" i="9"/>
  <c r="I192" i="9"/>
  <c r="G192" i="9"/>
  <c r="K191" i="9"/>
  <c r="I191" i="9"/>
  <c r="G191" i="9"/>
  <c r="K189" i="9"/>
  <c r="I189" i="9"/>
  <c r="G189" i="9"/>
  <c r="K188" i="9"/>
  <c r="I188" i="9"/>
  <c r="I207" i="9" s="1"/>
  <c r="D29" i="8" s="1"/>
  <c r="G188" i="9"/>
  <c r="K185" i="9"/>
  <c r="I185" i="9"/>
  <c r="G185" i="9"/>
  <c r="K184" i="9"/>
  <c r="I184" i="9"/>
  <c r="G184" i="9"/>
  <c r="K183" i="9"/>
  <c r="I183" i="9"/>
  <c r="G183" i="9"/>
  <c r="K182" i="9"/>
  <c r="I182" i="9"/>
  <c r="I186" i="9" s="1"/>
  <c r="D28" i="8" s="1"/>
  <c r="G182" i="9"/>
  <c r="K181" i="9"/>
  <c r="I181" i="9"/>
  <c r="G181" i="9"/>
  <c r="K180" i="9"/>
  <c r="I180" i="9"/>
  <c r="G180" i="9"/>
  <c r="G186" i="9" s="1"/>
  <c r="C28" i="8" s="1"/>
  <c r="K177" i="9"/>
  <c r="K178" i="9" s="1"/>
  <c r="I177" i="9"/>
  <c r="G177" i="9"/>
  <c r="K175" i="9"/>
  <c r="I175" i="9"/>
  <c r="G175" i="9"/>
  <c r="K173" i="9"/>
  <c r="I173" i="9"/>
  <c r="G173" i="9"/>
  <c r="K171" i="9"/>
  <c r="I171" i="9"/>
  <c r="G171" i="9"/>
  <c r="K169" i="9"/>
  <c r="I169" i="9"/>
  <c r="G169" i="9"/>
  <c r="K166" i="9"/>
  <c r="I166" i="9"/>
  <c r="G166" i="9"/>
  <c r="K164" i="9"/>
  <c r="I164" i="9"/>
  <c r="G164" i="9"/>
  <c r="K163" i="9"/>
  <c r="I163" i="9"/>
  <c r="G163" i="9"/>
  <c r="K162" i="9"/>
  <c r="I162" i="9"/>
  <c r="G162" i="9"/>
  <c r="K160" i="9"/>
  <c r="I160" i="9"/>
  <c r="G160" i="9"/>
  <c r="K159" i="9"/>
  <c r="I159" i="9"/>
  <c r="G159" i="9"/>
  <c r="K157" i="9"/>
  <c r="I157" i="9"/>
  <c r="G157" i="9"/>
  <c r="K156" i="9"/>
  <c r="I156" i="9"/>
  <c r="G156" i="9"/>
  <c r="K154" i="9"/>
  <c r="I154" i="9"/>
  <c r="G154" i="9"/>
  <c r="K152" i="9"/>
  <c r="I152" i="9"/>
  <c r="G152" i="9"/>
  <c r="K149" i="9"/>
  <c r="I149" i="9"/>
  <c r="G149" i="9"/>
  <c r="K147" i="9"/>
  <c r="I147" i="9"/>
  <c r="I150" i="9" s="1"/>
  <c r="D25" i="8" s="1"/>
  <c r="G147" i="9"/>
  <c r="K145" i="9"/>
  <c r="K150" i="9" s="1"/>
  <c r="I145" i="9"/>
  <c r="G145" i="9"/>
  <c r="K143" i="9"/>
  <c r="I143" i="9"/>
  <c r="G143" i="9"/>
  <c r="G150" i="9" s="1"/>
  <c r="C25" i="8" s="1"/>
  <c r="K140" i="9"/>
  <c r="I140" i="9"/>
  <c r="G140" i="9"/>
  <c r="K138" i="9"/>
  <c r="I138" i="9"/>
  <c r="G138" i="9"/>
  <c r="K137" i="9"/>
  <c r="I137" i="9"/>
  <c r="G137" i="9"/>
  <c r="K135" i="9"/>
  <c r="I135" i="9"/>
  <c r="G135" i="9"/>
  <c r="K133" i="9"/>
  <c r="K141" i="9" s="1"/>
  <c r="I133" i="9"/>
  <c r="I141" i="9" s="1"/>
  <c r="D24" i="8" s="1"/>
  <c r="G133" i="9"/>
  <c r="G141" i="9" s="1"/>
  <c r="C24" i="8" s="1"/>
  <c r="K123" i="9"/>
  <c r="K125" i="9" s="1"/>
  <c r="I123" i="9"/>
  <c r="I125" i="9" s="1"/>
  <c r="D20" i="8" s="1"/>
  <c r="G123" i="9"/>
  <c r="G125" i="9" s="1"/>
  <c r="C20" i="8" s="1"/>
  <c r="E20" i="8" s="1"/>
  <c r="K120" i="9"/>
  <c r="I120" i="9"/>
  <c r="G120" i="9"/>
  <c r="K119" i="9"/>
  <c r="I119" i="9"/>
  <c r="G119" i="9"/>
  <c r="K117" i="9"/>
  <c r="I117" i="9"/>
  <c r="G117" i="9"/>
  <c r="K116" i="9"/>
  <c r="I116" i="9"/>
  <c r="G116" i="9"/>
  <c r="K114" i="9"/>
  <c r="I114" i="9"/>
  <c r="G114" i="9"/>
  <c r="K112" i="9"/>
  <c r="I112" i="9"/>
  <c r="G112" i="9"/>
  <c r="K111" i="9"/>
  <c r="I111" i="9"/>
  <c r="G111" i="9"/>
  <c r="K109" i="9"/>
  <c r="I109" i="9"/>
  <c r="G109" i="9"/>
  <c r="K107" i="9"/>
  <c r="I107" i="9"/>
  <c r="G107" i="9"/>
  <c r="K106" i="9"/>
  <c r="I106" i="9"/>
  <c r="G106" i="9"/>
  <c r="K105" i="9"/>
  <c r="K121" i="9" s="1"/>
  <c r="I105" i="9"/>
  <c r="G105" i="9"/>
  <c r="K103" i="9"/>
  <c r="I103" i="9"/>
  <c r="G103" i="9"/>
  <c r="K100" i="9"/>
  <c r="I100" i="9"/>
  <c r="G100" i="9"/>
  <c r="G101" i="9" s="1"/>
  <c r="C18" i="8" s="1"/>
  <c r="K99" i="9"/>
  <c r="K101" i="9" s="1"/>
  <c r="I99" i="9"/>
  <c r="G99" i="9"/>
  <c r="K96" i="9"/>
  <c r="I96" i="9"/>
  <c r="G96" i="9"/>
  <c r="K94" i="9"/>
  <c r="I94" i="9"/>
  <c r="G94" i="9"/>
  <c r="K93" i="9"/>
  <c r="I93" i="9"/>
  <c r="G93" i="9"/>
  <c r="K92" i="9"/>
  <c r="I92" i="9"/>
  <c r="G92" i="9"/>
  <c r="K91" i="9"/>
  <c r="I91" i="9"/>
  <c r="G91" i="9"/>
  <c r="K90" i="9"/>
  <c r="I90" i="9"/>
  <c r="G90" i="9"/>
  <c r="K89" i="9"/>
  <c r="I89" i="9"/>
  <c r="G89" i="9"/>
  <c r="K88" i="9"/>
  <c r="K97" i="9" s="1"/>
  <c r="I88" i="9"/>
  <c r="G88" i="9"/>
  <c r="K86" i="9"/>
  <c r="K85" i="9"/>
  <c r="I85" i="9"/>
  <c r="G85" i="9"/>
  <c r="K84" i="9"/>
  <c r="I84" i="9"/>
  <c r="G84" i="9"/>
  <c r="K82" i="9"/>
  <c r="I82" i="9"/>
  <c r="G82" i="9"/>
  <c r="K81" i="9"/>
  <c r="I81" i="9"/>
  <c r="G81" i="9"/>
  <c r="K79" i="9"/>
  <c r="I79" i="9"/>
  <c r="G79" i="9"/>
  <c r="K78" i="9"/>
  <c r="I78" i="9"/>
  <c r="G78" i="9"/>
  <c r="K76" i="9"/>
  <c r="I76" i="9"/>
  <c r="G76" i="9"/>
  <c r="K73" i="9"/>
  <c r="I73" i="9"/>
  <c r="G73" i="9"/>
  <c r="K72" i="9"/>
  <c r="I72" i="9"/>
  <c r="G72" i="9"/>
  <c r="K71" i="9"/>
  <c r="I71" i="9"/>
  <c r="G71" i="9"/>
  <c r="K70" i="9"/>
  <c r="I70" i="9"/>
  <c r="G70" i="9"/>
  <c r="K68" i="9"/>
  <c r="I68" i="9"/>
  <c r="G68" i="9"/>
  <c r="K66" i="9"/>
  <c r="I66" i="9"/>
  <c r="G66" i="9"/>
  <c r="K63" i="9"/>
  <c r="I63" i="9"/>
  <c r="G63" i="9"/>
  <c r="K61" i="9"/>
  <c r="K64" i="9" s="1"/>
  <c r="I61" i="9"/>
  <c r="G61" i="9"/>
  <c r="G64" i="9" s="1"/>
  <c r="C14" i="8" s="1"/>
  <c r="I59" i="9"/>
  <c r="K58" i="9"/>
  <c r="K59" i="9" s="1"/>
  <c r="I58" i="9"/>
  <c r="G58" i="9"/>
  <c r="G59" i="9" s="1"/>
  <c r="C13" i="8" s="1"/>
  <c r="K54" i="9"/>
  <c r="I54" i="9"/>
  <c r="G54" i="9"/>
  <c r="K53" i="9"/>
  <c r="I53" i="9"/>
  <c r="G53" i="9"/>
  <c r="K51" i="9"/>
  <c r="I51" i="9"/>
  <c r="G51" i="9"/>
  <c r="K49" i="9"/>
  <c r="K56" i="9" s="1"/>
  <c r="I49" i="9"/>
  <c r="G49" i="9"/>
  <c r="K45" i="9"/>
  <c r="I45" i="9"/>
  <c r="G45" i="9"/>
  <c r="K43" i="9"/>
  <c r="I43" i="9"/>
  <c r="G43" i="9"/>
  <c r="K42" i="9"/>
  <c r="I42" i="9"/>
  <c r="G42" i="9"/>
  <c r="K41" i="9"/>
  <c r="I41" i="9"/>
  <c r="G41" i="9"/>
  <c r="K40" i="9"/>
  <c r="I40" i="9"/>
  <c r="G40" i="9"/>
  <c r="K39" i="9"/>
  <c r="I39" i="9"/>
  <c r="G39" i="9"/>
  <c r="K38" i="9"/>
  <c r="I38" i="9"/>
  <c r="G38" i="9"/>
  <c r="K37" i="9"/>
  <c r="I37" i="9"/>
  <c r="G37" i="9"/>
  <c r="K36" i="9"/>
  <c r="I36" i="9"/>
  <c r="G36" i="9"/>
  <c r="K34" i="9"/>
  <c r="K47" i="9" s="1"/>
  <c r="I34" i="9"/>
  <c r="G34" i="9"/>
  <c r="K32" i="9"/>
  <c r="I32" i="9"/>
  <c r="G32" i="9"/>
  <c r="K28" i="9"/>
  <c r="I28" i="9"/>
  <c r="G28" i="9"/>
  <c r="K26" i="9"/>
  <c r="I26" i="9"/>
  <c r="G26" i="9"/>
  <c r="K25" i="9"/>
  <c r="I25" i="9"/>
  <c r="G25" i="9"/>
  <c r="K23" i="9"/>
  <c r="I23" i="9"/>
  <c r="G23" i="9"/>
  <c r="K21" i="9"/>
  <c r="I21" i="9"/>
  <c r="G21" i="9"/>
  <c r="G30" i="9" s="1"/>
  <c r="C10" i="8" s="1"/>
  <c r="K17" i="9"/>
  <c r="I17" i="9"/>
  <c r="G17" i="9"/>
  <c r="K16" i="9"/>
  <c r="I16" i="9"/>
  <c r="G16" i="9"/>
  <c r="K15" i="9"/>
  <c r="I15" i="9"/>
  <c r="G15" i="9"/>
  <c r="A15" i="9"/>
  <c r="A16" i="9" s="1"/>
  <c r="A17" i="9" s="1"/>
  <c r="A21" i="9" s="1"/>
  <c r="A23" i="9" s="1"/>
  <c r="A25" i="9" s="1"/>
  <c r="A26" i="9" s="1"/>
  <c r="A28" i="9" s="1"/>
  <c r="A32" i="9" s="1"/>
  <c r="A34" i="9" s="1"/>
  <c r="A36" i="9" s="1"/>
  <c r="A37" i="9" s="1"/>
  <c r="A38" i="9" s="1"/>
  <c r="A39" i="9" s="1"/>
  <c r="A40" i="9" s="1"/>
  <c r="A41" i="9" s="1"/>
  <c r="A42" i="9" s="1"/>
  <c r="A43" i="9" s="1"/>
  <c r="A45" i="9" s="1"/>
  <c r="A49" i="9" s="1"/>
  <c r="A51" i="9" s="1"/>
  <c r="A53" i="9" s="1"/>
  <c r="A54" i="9" s="1"/>
  <c r="A58" i="9" s="1"/>
  <c r="A61" i="9" s="1"/>
  <c r="A63" i="9" s="1"/>
  <c r="A66" i="9" s="1"/>
  <c r="A68" i="9" s="1"/>
  <c r="A70" i="9" s="1"/>
  <c r="A71" i="9" s="1"/>
  <c r="A72" i="9" s="1"/>
  <c r="A73" i="9" s="1"/>
  <c r="A76" i="9" s="1"/>
  <c r="A78" i="9" s="1"/>
  <c r="A79" i="9" s="1"/>
  <c r="A81" i="9" s="1"/>
  <c r="A82" i="9" s="1"/>
  <c r="A84" i="9" s="1"/>
  <c r="A85" i="9" s="1"/>
  <c r="A88" i="9" s="1"/>
  <c r="A89" i="9" s="1"/>
  <c r="A90" i="9" s="1"/>
  <c r="A91" i="9" s="1"/>
  <c r="A92" i="9" s="1"/>
  <c r="A93" i="9" s="1"/>
  <c r="A94" i="9" s="1"/>
  <c r="A96" i="9" s="1"/>
  <c r="A99" i="9" s="1"/>
  <c r="A100" i="9" s="1"/>
  <c r="A103" i="9" s="1"/>
  <c r="A105" i="9" s="1"/>
  <c r="A106" i="9" s="1"/>
  <c r="A107" i="9" s="1"/>
  <c r="A109" i="9" s="1"/>
  <c r="A111" i="9" s="1"/>
  <c r="A112" i="9" s="1"/>
  <c r="A114" i="9" s="1"/>
  <c r="A116" i="9" s="1"/>
  <c r="A117" i="9" s="1"/>
  <c r="A119" i="9" s="1"/>
  <c r="A120" i="9" s="1"/>
  <c r="A123" i="9" s="1"/>
  <c r="A133" i="9" s="1"/>
  <c r="A135" i="9" s="1"/>
  <c r="A137" i="9" s="1"/>
  <c r="A138" i="9" s="1"/>
  <c r="A140" i="9" s="1"/>
  <c r="A143" i="9" s="1"/>
  <c r="A145" i="9" s="1"/>
  <c r="A147" i="9" s="1"/>
  <c r="A149" i="9" s="1"/>
  <c r="A152" i="9" s="1"/>
  <c r="A154" i="9" s="1"/>
  <c r="A156" i="9" s="1"/>
  <c r="A157" i="9" s="1"/>
  <c r="A159" i="9" s="1"/>
  <c r="A160" i="9" s="1"/>
  <c r="A162" i="9" s="1"/>
  <c r="A163" i="9" s="1"/>
  <c r="A164" i="9" s="1"/>
  <c r="A166" i="9" s="1"/>
  <c r="A169" i="9" s="1"/>
  <c r="A171" i="9" s="1"/>
  <c r="A173" i="9" s="1"/>
  <c r="A175" i="9" s="1"/>
  <c r="A177" i="9" s="1"/>
  <c r="A180" i="9" s="1"/>
  <c r="A181" i="9" s="1"/>
  <c r="A182" i="9" s="1"/>
  <c r="A183" i="9" s="1"/>
  <c r="A184" i="9" s="1"/>
  <c r="A185" i="9" s="1"/>
  <c r="A188" i="9" s="1"/>
  <c r="A189" i="9" s="1"/>
  <c r="A191" i="9" s="1"/>
  <c r="A192" i="9" s="1"/>
  <c r="A193" i="9" s="1"/>
  <c r="A195" i="9" s="1"/>
  <c r="A196" i="9" s="1"/>
  <c r="A198" i="9" s="1"/>
  <c r="A200" i="9" s="1"/>
  <c r="A201" i="9" s="1"/>
  <c r="A203" i="9" s="1"/>
  <c r="A205" i="9" s="1"/>
  <c r="A206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31" i="9" s="1"/>
  <c r="A233" i="9" s="1"/>
  <c r="A235" i="9" s="1"/>
  <c r="A237" i="9" s="1"/>
  <c r="A238" i="9" s="1"/>
  <c r="A241" i="9" s="1"/>
  <c r="A242" i="9" s="1"/>
  <c r="A243" i="9" s="1"/>
  <c r="A244" i="9" s="1"/>
  <c r="A245" i="9" s="1"/>
  <c r="A246" i="9" s="1"/>
  <c r="A247" i="9" s="1"/>
  <c r="A250" i="9" s="1"/>
  <c r="A251" i="9" s="1"/>
  <c r="A252" i="9" s="1"/>
  <c r="A255" i="9" s="1"/>
  <c r="A257" i="9" s="1"/>
  <c r="A258" i="9" s="1"/>
  <c r="A259" i="9" s="1"/>
  <c r="A260" i="9" s="1"/>
  <c r="A262" i="9" s="1"/>
  <c r="A265" i="9" s="1"/>
  <c r="A266" i="9" s="1"/>
  <c r="A267" i="9" s="1"/>
  <c r="A276" i="9" s="1"/>
  <c r="A277" i="9" s="1"/>
  <c r="A280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10" i="9" s="1"/>
  <c r="A311" i="9" s="1"/>
  <c r="A314" i="9" s="1"/>
  <c r="A315" i="9" s="1"/>
  <c r="A324" i="9" s="1"/>
  <c r="A325" i="9" s="1"/>
  <c r="A326" i="9" s="1"/>
  <c r="A327" i="9" s="1"/>
  <c r="A329" i="9" s="1"/>
  <c r="A330" i="9" s="1"/>
  <c r="A331" i="9" s="1"/>
  <c r="A332" i="9" s="1"/>
  <c r="A334" i="9" s="1"/>
  <c r="A335" i="9" s="1"/>
  <c r="A336" i="9" s="1"/>
  <c r="A337" i="9" s="1"/>
  <c r="A338" i="9" s="1"/>
  <c r="K13" i="9"/>
  <c r="K19" i="9" s="1"/>
  <c r="I13" i="9"/>
  <c r="G13" i="9"/>
  <c r="A13" i="9"/>
  <c r="K12" i="9"/>
  <c r="I12" i="9"/>
  <c r="G12" i="9"/>
  <c r="H38" i="10"/>
  <c r="M8" i="10"/>
  <c r="K68" i="12"/>
  <c r="I68" i="12"/>
  <c r="G68" i="12"/>
  <c r="K67" i="12"/>
  <c r="I67" i="12"/>
  <c r="G67" i="12"/>
  <c r="K66" i="12"/>
  <c r="I66" i="12"/>
  <c r="G66" i="12"/>
  <c r="K65" i="12"/>
  <c r="I65" i="12"/>
  <c r="G65" i="12"/>
  <c r="K64" i="12"/>
  <c r="I64" i="12"/>
  <c r="G64" i="12"/>
  <c r="K63" i="12"/>
  <c r="I63" i="12"/>
  <c r="G63" i="12"/>
  <c r="K62" i="12"/>
  <c r="I62" i="12"/>
  <c r="G62" i="12"/>
  <c r="K61" i="12"/>
  <c r="I61" i="12"/>
  <c r="G61" i="12"/>
  <c r="K60" i="12"/>
  <c r="I60" i="12"/>
  <c r="G60" i="12"/>
  <c r="K59" i="12"/>
  <c r="I59" i="12"/>
  <c r="G59" i="12"/>
  <c r="K58" i="12"/>
  <c r="I58" i="12"/>
  <c r="G58" i="12"/>
  <c r="K57" i="12"/>
  <c r="I57" i="12"/>
  <c r="G57" i="12"/>
  <c r="K56" i="12"/>
  <c r="I56" i="12"/>
  <c r="G56" i="12"/>
  <c r="K46" i="12"/>
  <c r="I46" i="12"/>
  <c r="G46" i="12"/>
  <c r="K45" i="12"/>
  <c r="I45" i="12"/>
  <c r="G45" i="12"/>
  <c r="K43" i="12"/>
  <c r="I43" i="12"/>
  <c r="G43" i="12"/>
  <c r="K41" i="12"/>
  <c r="I41" i="12"/>
  <c r="G41" i="12"/>
  <c r="K40" i="12"/>
  <c r="I40" i="12"/>
  <c r="G40" i="12"/>
  <c r="K39" i="12"/>
  <c r="I39" i="12"/>
  <c r="G39" i="12"/>
  <c r="K38" i="12"/>
  <c r="I38" i="12"/>
  <c r="G38" i="12"/>
  <c r="K37" i="12"/>
  <c r="K48" i="12" s="1"/>
  <c r="I37" i="12"/>
  <c r="G37" i="12"/>
  <c r="K36" i="12"/>
  <c r="I36" i="12"/>
  <c r="G36" i="12"/>
  <c r="K33" i="12"/>
  <c r="I33" i="12"/>
  <c r="G33" i="12"/>
  <c r="K32" i="12"/>
  <c r="K34" i="12" s="1"/>
  <c r="I32" i="12"/>
  <c r="G32" i="12"/>
  <c r="K28" i="12"/>
  <c r="I28" i="12"/>
  <c r="G28" i="12"/>
  <c r="K27" i="12"/>
  <c r="I27" i="12"/>
  <c r="G27" i="12"/>
  <c r="K25" i="12"/>
  <c r="I25" i="12"/>
  <c r="G25" i="12"/>
  <c r="K24" i="12"/>
  <c r="I24" i="12"/>
  <c r="G24" i="12"/>
  <c r="K22" i="12"/>
  <c r="I22" i="12"/>
  <c r="G22" i="12"/>
  <c r="K20" i="12"/>
  <c r="I20" i="12"/>
  <c r="G20" i="12"/>
  <c r="K18" i="12"/>
  <c r="I18" i="12"/>
  <c r="G18" i="12"/>
  <c r="K17" i="12"/>
  <c r="I17" i="12"/>
  <c r="G17" i="12"/>
  <c r="K15" i="12"/>
  <c r="I15" i="12"/>
  <c r="G15" i="12"/>
  <c r="K14" i="12"/>
  <c r="I14" i="12"/>
  <c r="G14" i="12"/>
  <c r="A14" i="12"/>
  <c r="A15" i="12" s="1"/>
  <c r="A17" i="12" s="1"/>
  <c r="A18" i="12" s="1"/>
  <c r="A20" i="12" s="1"/>
  <c r="A22" i="12" s="1"/>
  <c r="A24" i="12" s="1"/>
  <c r="A25" i="12" s="1"/>
  <c r="A27" i="12" s="1"/>
  <c r="A28" i="12" s="1"/>
  <c r="A32" i="12" s="1"/>
  <c r="A33" i="12" s="1"/>
  <c r="A36" i="12" s="1"/>
  <c r="A37" i="12" s="1"/>
  <c r="A38" i="12" s="1"/>
  <c r="A39" i="12" s="1"/>
  <c r="A40" i="12" s="1"/>
  <c r="A41" i="12" s="1"/>
  <c r="A43" i="12" s="1"/>
  <c r="A45" i="12" s="1"/>
  <c r="A46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K12" i="12"/>
  <c r="I12" i="12"/>
  <c r="G12" i="12"/>
  <c r="G30" i="12" s="1"/>
  <c r="C9" i="11" s="1"/>
  <c r="H38" i="13"/>
  <c r="M8" i="13"/>
  <c r="K61" i="15"/>
  <c r="K60" i="15"/>
  <c r="I60" i="15"/>
  <c r="G60" i="15"/>
  <c r="K58" i="15"/>
  <c r="I58" i="15"/>
  <c r="G58" i="15"/>
  <c r="K56" i="15"/>
  <c r="I56" i="15"/>
  <c r="I61" i="15" s="1"/>
  <c r="D17" i="14" s="1"/>
  <c r="D18" i="14" s="1"/>
  <c r="G56" i="15"/>
  <c r="K55" i="15"/>
  <c r="I55" i="15"/>
  <c r="G55" i="15"/>
  <c r="K54" i="15"/>
  <c r="I54" i="15"/>
  <c r="G54" i="15"/>
  <c r="K46" i="15"/>
  <c r="K44" i="15"/>
  <c r="I44" i="15"/>
  <c r="I46" i="15" s="1"/>
  <c r="D13" i="14" s="1"/>
  <c r="K42" i="15"/>
  <c r="K41" i="15"/>
  <c r="I41" i="15"/>
  <c r="K39" i="15"/>
  <c r="I39" i="15"/>
  <c r="K38" i="15"/>
  <c r="I38" i="15"/>
  <c r="K36" i="15"/>
  <c r="I36" i="15"/>
  <c r="K35" i="15"/>
  <c r="I35" i="15"/>
  <c r="C11" i="14"/>
  <c r="K32" i="15"/>
  <c r="K33" i="15" s="1"/>
  <c r="I32" i="15"/>
  <c r="K31" i="15"/>
  <c r="I31" i="15"/>
  <c r="K30" i="15"/>
  <c r="I30" i="15"/>
  <c r="K28" i="15"/>
  <c r="K26" i="15"/>
  <c r="I26" i="15"/>
  <c r="K25" i="15"/>
  <c r="I25" i="15"/>
  <c r="K24" i="15"/>
  <c r="I24" i="15"/>
  <c r="I28" i="15" s="1"/>
  <c r="D10" i="14" s="1"/>
  <c r="A24" i="15"/>
  <c r="A25" i="15" s="1"/>
  <c r="A26" i="15" s="1"/>
  <c r="A30" i="15" s="1"/>
  <c r="A31" i="15" s="1"/>
  <c r="A32" i="15" s="1"/>
  <c r="A35" i="15" s="1"/>
  <c r="A36" i="15" s="1"/>
  <c r="A38" i="15" s="1"/>
  <c r="A39" i="15" s="1"/>
  <c r="A41" i="15" s="1"/>
  <c r="A44" i="15" s="1"/>
  <c r="A54" i="15" s="1"/>
  <c r="A55" i="15" s="1"/>
  <c r="A56" i="15" s="1"/>
  <c r="A58" i="15" s="1"/>
  <c r="A60" i="15" s="1"/>
  <c r="K20" i="15"/>
  <c r="I20" i="15"/>
  <c r="K19" i="15"/>
  <c r="I19" i="15"/>
  <c r="A19" i="15"/>
  <c r="A20" i="15" s="1"/>
  <c r="K17" i="15"/>
  <c r="I17" i="15"/>
  <c r="K16" i="15"/>
  <c r="I16" i="15"/>
  <c r="K15" i="15"/>
  <c r="I15" i="15"/>
  <c r="I22" i="15" s="1"/>
  <c r="D9" i="14" s="1"/>
  <c r="A15" i="15"/>
  <c r="A16" i="15" s="1"/>
  <c r="A17" i="15" s="1"/>
  <c r="K14" i="15"/>
  <c r="I14" i="15"/>
  <c r="A14" i="15"/>
  <c r="K12" i="15"/>
  <c r="I12" i="15"/>
  <c r="I19" i="6" l="1"/>
  <c r="D10" i="5" s="1"/>
  <c r="I51" i="6"/>
  <c r="D11" i="5" s="1"/>
  <c r="E10" i="5"/>
  <c r="G51" i="6"/>
  <c r="C11" i="5" s="1"/>
  <c r="E11" i="5" s="1"/>
  <c r="I312" i="9"/>
  <c r="G312" i="9"/>
  <c r="C40" i="8" s="1"/>
  <c r="I178" i="9"/>
  <c r="D27" i="8" s="1"/>
  <c r="E25" i="8"/>
  <c r="E28" i="8"/>
  <c r="I268" i="9"/>
  <c r="D35" i="8" s="1"/>
  <c r="E34" i="8"/>
  <c r="I229" i="9"/>
  <c r="D30" i="8" s="1"/>
  <c r="I253" i="9"/>
  <c r="D33" i="8" s="1"/>
  <c r="E33" i="8" s="1"/>
  <c r="G178" i="9"/>
  <c r="C27" i="8" s="1"/>
  <c r="G207" i="9"/>
  <c r="C29" i="8" s="1"/>
  <c r="E29" i="8" s="1"/>
  <c r="G167" i="9"/>
  <c r="C26" i="8" s="1"/>
  <c r="I56" i="9"/>
  <c r="D12" i="8" s="1"/>
  <c r="I64" i="9"/>
  <c r="D14" i="8" s="1"/>
  <c r="E14" i="8" s="1"/>
  <c r="I86" i="9"/>
  <c r="D16" i="8" s="1"/>
  <c r="I121" i="9"/>
  <c r="D19" i="8" s="1"/>
  <c r="E13" i="8"/>
  <c r="G86" i="9"/>
  <c r="C16" i="8" s="1"/>
  <c r="E16" i="8" s="1"/>
  <c r="G19" i="9"/>
  <c r="C9" i="8" s="1"/>
  <c r="G56" i="9"/>
  <c r="C12" i="8" s="1"/>
  <c r="E12" i="8" s="1"/>
  <c r="G74" i="9"/>
  <c r="C15" i="8" s="1"/>
  <c r="G69" i="12"/>
  <c r="C15" i="11" s="1"/>
  <c r="C16" i="11" s="1"/>
  <c r="I34" i="12"/>
  <c r="D10" i="11" s="1"/>
  <c r="I48" i="12"/>
  <c r="D11" i="11" s="1"/>
  <c r="G34" i="12"/>
  <c r="C10" i="11" s="1"/>
  <c r="E10" i="11" s="1"/>
  <c r="G48" i="12"/>
  <c r="C11" i="11" s="1"/>
  <c r="E11" i="11" s="1"/>
  <c r="E10" i="14"/>
  <c r="I33" i="15"/>
  <c r="D11" i="14" s="1"/>
  <c r="E11" i="14" s="1"/>
  <c r="I42" i="15"/>
  <c r="D12" i="14" s="1"/>
  <c r="E27" i="8"/>
  <c r="D39" i="8"/>
  <c r="E24" i="8"/>
  <c r="K30" i="12"/>
  <c r="I167" i="9"/>
  <c r="D26" i="8" s="1"/>
  <c r="D36" i="8" s="1"/>
  <c r="I339" i="9"/>
  <c r="D44" i="8" s="1"/>
  <c r="D45" i="8" s="1"/>
  <c r="D19" i="5"/>
  <c r="E15" i="5"/>
  <c r="C39" i="8"/>
  <c r="I30" i="9"/>
  <c r="D10" i="8" s="1"/>
  <c r="E10" i="8" s="1"/>
  <c r="K167" i="9"/>
  <c r="I239" i="9"/>
  <c r="D31" i="8" s="1"/>
  <c r="E35" i="8"/>
  <c r="C12" i="14"/>
  <c r="I69" i="12"/>
  <c r="D15" i="11" s="1"/>
  <c r="D16" i="11" s="1"/>
  <c r="I19" i="9"/>
  <c r="D9" i="8" s="1"/>
  <c r="G47" i="9"/>
  <c r="C11" i="8" s="1"/>
  <c r="G97" i="9"/>
  <c r="C17" i="8" s="1"/>
  <c r="C9" i="14"/>
  <c r="I47" i="9"/>
  <c r="D11" i="8" s="1"/>
  <c r="I97" i="9"/>
  <c r="D17" i="8" s="1"/>
  <c r="G229" i="9"/>
  <c r="C30" i="8" s="1"/>
  <c r="E13" i="14"/>
  <c r="K69" i="12"/>
  <c r="G239" i="9"/>
  <c r="C31" i="8" s="1"/>
  <c r="E31" i="8" s="1"/>
  <c r="D40" i="8"/>
  <c r="E40" i="8" s="1"/>
  <c r="I74" i="9"/>
  <c r="D15" i="8" s="1"/>
  <c r="E15" i="8" s="1"/>
  <c r="K229" i="9"/>
  <c r="I248" i="9"/>
  <c r="D32" i="8" s="1"/>
  <c r="G339" i="9"/>
  <c r="C44" i="8" s="1"/>
  <c r="K22" i="15"/>
  <c r="I30" i="12"/>
  <c r="D9" i="11" s="1"/>
  <c r="C12" i="11"/>
  <c r="K74" i="9"/>
  <c r="K248" i="9"/>
  <c r="K186" i="9"/>
  <c r="G121" i="9"/>
  <c r="C19" i="8" s="1"/>
  <c r="E19" i="8" s="1"/>
  <c r="C12" i="5"/>
  <c r="E26" i="2"/>
  <c r="G61" i="15"/>
  <c r="C17" i="14" s="1"/>
  <c r="K30" i="9"/>
  <c r="G248" i="9"/>
  <c r="C32" i="8" s="1"/>
  <c r="G76" i="6"/>
  <c r="C18" i="5" s="1"/>
  <c r="E18" i="5" s="1"/>
  <c r="I101" i="9"/>
  <c r="D18" i="8" s="1"/>
  <c r="E18" i="8" s="1"/>
  <c r="K339" i="9"/>
  <c r="E9" i="5"/>
  <c r="E12" i="5" s="1"/>
  <c r="D12" i="5" l="1"/>
  <c r="D21" i="5" s="1"/>
  <c r="E15" i="4" s="1"/>
  <c r="D41" i="8"/>
  <c r="E26" i="8"/>
  <c r="E30" i="8"/>
  <c r="E32" i="8"/>
  <c r="E9" i="8"/>
  <c r="C18" i="11"/>
  <c r="E14" i="10" s="1"/>
  <c r="E12" i="14"/>
  <c r="D14" i="14"/>
  <c r="D20" i="14" s="1"/>
  <c r="E15" i="13" s="1"/>
  <c r="C36" i="8"/>
  <c r="E39" i="8"/>
  <c r="E41" i="8" s="1"/>
  <c r="E18" i="7" s="1"/>
  <c r="C41" i="8"/>
  <c r="E9" i="11"/>
  <c r="E12" i="11" s="1"/>
  <c r="D12" i="11"/>
  <c r="D18" i="11" s="1"/>
  <c r="E15" i="10" s="1"/>
  <c r="E9" i="14"/>
  <c r="E14" i="14" s="1"/>
  <c r="C14" i="14"/>
  <c r="E15" i="11"/>
  <c r="E16" i="11" s="1"/>
  <c r="E19" i="10" s="1"/>
  <c r="C45" i="8"/>
  <c r="E44" i="8"/>
  <c r="E45" i="8" s="1"/>
  <c r="E19" i="7" s="1"/>
  <c r="E17" i="8"/>
  <c r="C18" i="14"/>
  <c r="E17" i="14"/>
  <c r="E18" i="14" s="1"/>
  <c r="E17" i="13" s="1"/>
  <c r="E11" i="8"/>
  <c r="E21" i="8" s="1"/>
  <c r="E19" i="5"/>
  <c r="E17" i="4" s="1"/>
  <c r="D21" i="8"/>
  <c r="D47" i="8" s="1"/>
  <c r="E15" i="7" s="1"/>
  <c r="E36" i="8"/>
  <c r="E17" i="7" s="1"/>
  <c r="C19" i="5"/>
  <c r="C21" i="5" s="1"/>
  <c r="E14" i="4" s="1"/>
  <c r="E16" i="4"/>
  <c r="E20" i="4" s="1"/>
  <c r="C21" i="8"/>
  <c r="E21" i="5" l="1"/>
  <c r="E16" i="7"/>
  <c r="E20" i="7" s="1"/>
  <c r="E47" i="8"/>
  <c r="J78" i="6"/>
  <c r="M17" i="4"/>
  <c r="M28" i="4"/>
  <c r="E27" i="4" s="1"/>
  <c r="M14" i="4"/>
  <c r="M26" i="4"/>
  <c r="E24" i="4"/>
  <c r="M23" i="4"/>
  <c r="M22" i="4"/>
  <c r="M21" i="4"/>
  <c r="M20" i="4"/>
  <c r="M19" i="4"/>
  <c r="M16" i="4"/>
  <c r="M25" i="4"/>
  <c r="M18" i="4"/>
  <c r="M15" i="4"/>
  <c r="C20" i="14"/>
  <c r="E14" i="13" s="1"/>
  <c r="C47" i="8"/>
  <c r="E14" i="7" s="1"/>
  <c r="E16" i="13"/>
  <c r="E20" i="13" s="1"/>
  <c r="E20" i="14"/>
  <c r="E16" i="10"/>
  <c r="E20" i="10" s="1"/>
  <c r="E18" i="11"/>
  <c r="E15" i="2" l="1"/>
  <c r="M16" i="7"/>
  <c r="M26" i="7"/>
  <c r="E24" i="7"/>
  <c r="M25" i="7"/>
  <c r="M23" i="7"/>
  <c r="M21" i="7"/>
  <c r="J341" i="9"/>
  <c r="M28" i="7"/>
  <c r="E27" i="7" s="1"/>
  <c r="M22" i="7"/>
  <c r="M20" i="7"/>
  <c r="M18" i="7"/>
  <c r="M17" i="7"/>
  <c r="M15" i="7"/>
  <c r="M14" i="7"/>
  <c r="M19" i="7"/>
  <c r="M20" i="10"/>
  <c r="M17" i="10"/>
  <c r="M15" i="10"/>
  <c r="M21" i="10"/>
  <c r="M19" i="10"/>
  <c r="M14" i="10"/>
  <c r="M18" i="10"/>
  <c r="J71" i="12"/>
  <c r="M16" i="10"/>
  <c r="M28" i="10"/>
  <c r="E27" i="10" s="1"/>
  <c r="M23" i="10"/>
  <c r="E24" i="10"/>
  <c r="M22" i="10"/>
  <c r="M26" i="10"/>
  <c r="M25" i="10"/>
  <c r="E25" i="4"/>
  <c r="E26" i="4"/>
  <c r="J63" i="15"/>
  <c r="M17" i="13"/>
  <c r="M28" i="13"/>
  <c r="E27" i="13" s="1"/>
  <c r="M14" i="13"/>
  <c r="M25" i="13"/>
  <c r="M20" i="13"/>
  <c r="M19" i="13"/>
  <c r="M18" i="13"/>
  <c r="M15" i="13"/>
  <c r="M16" i="13"/>
  <c r="M22" i="13"/>
  <c r="M26" i="13"/>
  <c r="M21" i="13"/>
  <c r="M23" i="13"/>
  <c r="E24" i="13"/>
  <c r="E28" i="4" l="1"/>
  <c r="E26" i="10"/>
  <c r="E19" i="2"/>
  <c r="E25" i="10"/>
  <c r="E26" i="7"/>
  <c r="D11" i="3"/>
  <c r="H35" i="4"/>
  <c r="E26" i="13"/>
  <c r="E25" i="7"/>
  <c r="E25" i="13"/>
  <c r="E28" i="13" s="1"/>
  <c r="E18" i="2" l="1"/>
  <c r="E28" i="10"/>
  <c r="E17" i="2"/>
  <c r="D13" i="3"/>
  <c r="H35" i="10"/>
  <c r="D14" i="3"/>
  <c r="H35" i="13"/>
  <c r="E28" i="7"/>
  <c r="H36" i="4"/>
  <c r="H39" i="4" l="1"/>
  <c r="E11" i="3" s="1"/>
  <c r="H36" i="13"/>
  <c r="H39" i="13" s="1"/>
  <c r="E14" i="3" s="1"/>
  <c r="D12" i="3"/>
  <c r="D15" i="3" s="1"/>
  <c r="H35" i="7"/>
  <c r="E21" i="2"/>
  <c r="H36" i="10"/>
  <c r="H39" i="10" s="1"/>
  <c r="E13" i="3" s="1"/>
  <c r="H36" i="7" l="1"/>
  <c r="E24" i="2" s="1"/>
  <c r="E23" i="2"/>
  <c r="E27" i="2" l="1"/>
  <c r="H39" i="7"/>
  <c r="E12" i="3" s="1"/>
  <c r="E15" i="3" s="1"/>
</calcChain>
</file>

<file path=xl/sharedStrings.xml><?xml version="1.0" encoding="utf-8"?>
<sst xmlns="http://schemas.openxmlformats.org/spreadsheetml/2006/main" count="2122" uniqueCount="950">
  <si>
    <t>Stavba :  - ZÁKL ŠKOLA MOCHOV PŘÍSTAVBA TĚLOCVIČNY</t>
  </si>
  <si>
    <t>Cenová úroveň : 2025/II</t>
  </si>
  <si>
    <t>Objekt : SO-04 - VENKOVNÍ SPORTOVIŠTĚ</t>
  </si>
  <si>
    <t xml:space="preserve">Datum zpracování : </t>
  </si>
  <si>
    <t>POLOŽKOVÝ ROZPOČET S VÝKAZEM VÝMĚR</t>
  </si>
  <si>
    <t>Poř.</t>
  </si>
  <si>
    <t>čís.</t>
  </si>
  <si>
    <t>pol.</t>
  </si>
  <si>
    <t>1.</t>
  </si>
  <si>
    <t>Kód položky</t>
  </si>
  <si>
    <t>2.</t>
  </si>
  <si>
    <t>Text položky</t>
  </si>
  <si>
    <t>3.</t>
  </si>
  <si>
    <t>M.J.</t>
  </si>
  <si>
    <t>4.</t>
  </si>
  <si>
    <t>Množství</t>
  </si>
  <si>
    <t>5.</t>
  </si>
  <si>
    <t>CENA</t>
  </si>
  <si>
    <t>Dodávka</t>
  </si>
  <si>
    <t>jednotková</t>
  </si>
  <si>
    <t>6.</t>
  </si>
  <si>
    <t>celková</t>
  </si>
  <si>
    <t>7.</t>
  </si>
  <si>
    <t>Montáž</t>
  </si>
  <si>
    <t>8.</t>
  </si>
  <si>
    <t>9.</t>
  </si>
  <si>
    <t>HMOTNOST</t>
  </si>
  <si>
    <t>10.</t>
  </si>
  <si>
    <t>11.</t>
  </si>
  <si>
    <t>HSV:</t>
  </si>
  <si>
    <t>oddíl 1</t>
  </si>
  <si>
    <t>Zemní práce:</t>
  </si>
  <si>
    <t>C-121101102-0</t>
  </si>
  <si>
    <t>SEJMUTI ORNICE 50M3- S VOD PREM -100M</t>
  </si>
  <si>
    <t>M3</t>
  </si>
  <si>
    <t>množství =</t>
  </si>
  <si>
    <t>1060*0,2</t>
  </si>
  <si>
    <t>C-121101208-0</t>
  </si>
  <si>
    <t>PRIPL ZA KORENY PRI SEJMUTI ORNICE</t>
  </si>
  <si>
    <t>C-180909131-0</t>
  </si>
  <si>
    <t>VEG STRECHA-ROZPROSTRENI ZEMINY -20CM</t>
  </si>
  <si>
    <t>M2</t>
  </si>
  <si>
    <t>C-180402111-0</t>
  </si>
  <si>
    <t>ZALOZ TRAVNIKU VYSEV PARK V ROVINE</t>
  </si>
  <si>
    <t>C-132203302-0</t>
  </si>
  <si>
    <t>HLOUB RYH PRO DRENY TR 3 HL DO 1,1M</t>
  </si>
  <si>
    <t>M</t>
  </si>
  <si>
    <t>21,0*9+36,0</t>
  </si>
  <si>
    <t>C-174203301-0</t>
  </si>
  <si>
    <t>ZASYP RYH DRENY BEZ ZH HOR 4 HL 1,1M</t>
  </si>
  <si>
    <t>C-133101100-0</t>
  </si>
  <si>
    <t>HLOUBENI SACHET TR 1-2 DO 10M3</t>
  </si>
  <si>
    <t>0,35*0,35*0,8*70</t>
  </si>
  <si>
    <t>ZEMNÍ PRÁCE CELKEM</t>
  </si>
  <si>
    <t>oddíl 2</t>
  </si>
  <si>
    <t>Základy a zvláštní zakládání:</t>
  </si>
  <si>
    <t>C-275311711-0</t>
  </si>
  <si>
    <t>BETON ZAKL PATEK PROKL SPC TR C20/25</t>
  </si>
  <si>
    <t>C-212795114-0</t>
  </si>
  <si>
    <t>ZRIZ TRATIV Z DRENAZ TRUB FLEX DN 100</t>
  </si>
  <si>
    <t>H-28611213-1</t>
  </si>
  <si>
    <t>TRUBKY PVC FLEX DREN  DN 100MM</t>
  </si>
  <si>
    <t>225,0*1,05</t>
  </si>
  <si>
    <t>ZÁKLADY A ZVLÁŠTNÍ ZAKLÁDÁNÍ CELKEM</t>
  </si>
  <si>
    <t>oddíl 3</t>
  </si>
  <si>
    <t>Svislé konstrukce:</t>
  </si>
  <si>
    <t>C-338171125-0</t>
  </si>
  <si>
    <t>OSAZ PLOT SLOUPKU OCEL V 4M ZABETON VC VZPERNYCH</t>
  </si>
  <si>
    <t>KS</t>
  </si>
  <si>
    <t>H-31686540-1</t>
  </si>
  <si>
    <t>SLOUPEK PLOT ZINK POPL 1,8/60MM 450CM</t>
  </si>
  <si>
    <t>H-56282114-1</t>
  </si>
  <si>
    <t>CEPICKA NA PLOT SLOUPEK PVC D 60MM</t>
  </si>
  <si>
    <t>SVISLÉ KONSTRUKCE CELKEM</t>
  </si>
  <si>
    <t>oddíl 5</t>
  </si>
  <si>
    <t>Komunikace:</t>
  </si>
  <si>
    <t>C-565192193-0</t>
  </si>
  <si>
    <t>DRENAZ PODKLADU HRIST TRUB FLEX 100MM</t>
  </si>
  <si>
    <t>C-564851111-0</t>
  </si>
  <si>
    <t>PODKLAD ZE STERKODRTE TL PO ZHUT 15CM</t>
  </si>
  <si>
    <t>36,0*20,0</t>
  </si>
  <si>
    <t>C-564762111-0</t>
  </si>
  <si>
    <t>PODKLAD Z VIBROVANEHO STERKU TL 20CM</t>
  </si>
  <si>
    <t>C-589116114-0</t>
  </si>
  <si>
    <t>KRYT HRIST UMELY CONIPUR 2S</t>
  </si>
  <si>
    <t>36*20</t>
  </si>
  <si>
    <t>C-576152111-0</t>
  </si>
  <si>
    <t>KOBEREC OTEVR KAM DRC ASF 6CM</t>
  </si>
  <si>
    <t>KOMUNIKACE CELKEM</t>
  </si>
  <si>
    <t>oddíl 99</t>
  </si>
  <si>
    <t>Přesun hmot:</t>
  </si>
  <si>
    <t>C-998222012-0</t>
  </si>
  <si>
    <t>PRESUN HMOT PLOCH HRIST A SPORTOVIST</t>
  </si>
  <si>
    <t>T</t>
  </si>
  <si>
    <t>18,012+08,844+823,916</t>
  </si>
  <si>
    <t>PŘESUN HMOT CELKEM</t>
  </si>
  <si>
    <t>PSV:</t>
  </si>
  <si>
    <t>oddíl 767</t>
  </si>
  <si>
    <t>Kovové doplňkové konstrukce:</t>
  </si>
  <si>
    <t>C-767921220-0</t>
  </si>
  <si>
    <t>MTZ VRATEK OPLOC SLOUPKY OCEL PL 4M2</t>
  </si>
  <si>
    <t>H-55346344-1</t>
  </si>
  <si>
    <t>BRANKA OC POZIN DO ZDIVA+PANT 120x200</t>
  </si>
  <si>
    <t>C-767911240-0</t>
  </si>
  <si>
    <t>MTZ OPLOC STR PLET+NAP DR 15ST- 400CM</t>
  </si>
  <si>
    <t>112,0*4,0</t>
  </si>
  <si>
    <t>H-31327449-1</t>
  </si>
  <si>
    <t>PLET ZN+PVC D 3,0 NEZAPL 55x55 V 2000</t>
  </si>
  <si>
    <t>224,0*1,1</t>
  </si>
  <si>
    <t>C-998767101-0</t>
  </si>
  <si>
    <t>KOVOVE D KONST PRESUN HMOT VYSKA -6M</t>
  </si>
  <si>
    <t>KOVOVÉ DOPLŇKOVÉ KONSTRUKCE CELKEM</t>
  </si>
  <si>
    <t>Základní rozpočtové náklady stav. objektu celkem (bez DPH) :</t>
  </si>
  <si>
    <t>REKAPITULACE ROZPOČTU</t>
  </si>
  <si>
    <t>Oddíl</t>
  </si>
  <si>
    <t>Název oddílu / řemeslného oboru</t>
  </si>
  <si>
    <t>CENA BEZ DPH</t>
  </si>
  <si>
    <t>Celkem</t>
  </si>
  <si>
    <t>Zemní práce</t>
  </si>
  <si>
    <t>Základy a zvláštní zakládání</t>
  </si>
  <si>
    <t>Svislé konstrukce</t>
  </si>
  <si>
    <t>Komunikace</t>
  </si>
  <si>
    <t>Přesun hmot</t>
  </si>
  <si>
    <t>HSV CELKEM</t>
  </si>
  <si>
    <t>Kovové doplňkové konstrukce</t>
  </si>
  <si>
    <t>PSV CELKEM</t>
  </si>
  <si>
    <t>Základní rozpočtové náklady stavebního objektu celkem</t>
  </si>
  <si>
    <t>KRYCÍ LIST ROZPOČTU</t>
  </si>
  <si>
    <t>Kód objektu:</t>
  </si>
  <si>
    <t>Název objektu:</t>
  </si>
  <si>
    <t>KSO:</t>
  </si>
  <si>
    <t>Cenová úroveň:</t>
  </si>
  <si>
    <t>SO-04</t>
  </si>
  <si>
    <t>VENKOVNÍ SPORTOVIŠTĚ</t>
  </si>
  <si>
    <t/>
  </si>
  <si>
    <t>2025/II</t>
  </si>
  <si>
    <t>Kód stavby:</t>
  </si>
  <si>
    <t>Název stavby:</t>
  </si>
  <si>
    <t>SKP:</t>
  </si>
  <si>
    <t>Účelová M.J:</t>
  </si>
  <si>
    <t>ZÁKL ŠKOLA MOCHOV PŘÍSTAVBA TĚLOCVIČNY</t>
  </si>
  <si>
    <t>Projektant:</t>
  </si>
  <si>
    <t>Objednatel:</t>
  </si>
  <si>
    <t>Počet listů:</t>
  </si>
  <si>
    <t>Zpracovatel:</t>
  </si>
  <si>
    <t>Hana Pavlíčková</t>
  </si>
  <si>
    <t>obec Mochov, Sokolovská 92</t>
  </si>
  <si>
    <t>Počet účel. měrných jednotek:</t>
  </si>
  <si>
    <t>Náklady na měrnou jednotku:</t>
  </si>
  <si>
    <t>Zakázkové čís.:</t>
  </si>
  <si>
    <t>Zhotovitel:</t>
  </si>
  <si>
    <t>ROZPOČTOVÉ NÁKLADY</t>
  </si>
  <si>
    <t>Základní rozpočtové náklady (ZRN)</t>
  </si>
  <si>
    <t>Vedlejší rozpočtové náklady (VRN)</t>
  </si>
  <si>
    <t>Dodávka celkem</t>
  </si>
  <si>
    <t>Montáž celkem</t>
  </si>
  <si>
    <t>Z</t>
  </si>
  <si>
    <t>HSV celkem</t>
  </si>
  <si>
    <t>R</t>
  </si>
  <si>
    <t>PSV celkem</t>
  </si>
  <si>
    <t>N</t>
  </si>
  <si>
    <t>Instalace</t>
  </si>
  <si>
    <t>:</t>
  </si>
  <si>
    <t>Montáže</t>
  </si>
  <si>
    <t>ZRN celkem</t>
  </si>
  <si>
    <t>I: Projektové práce</t>
  </si>
  <si>
    <t>II: Technologie</t>
  </si>
  <si>
    <t>VII: Mobiliář</t>
  </si>
  <si>
    <t>ZRN+I+II+VII</t>
  </si>
  <si>
    <t>Ztížené výrobní podmínky</t>
  </si>
  <si>
    <t>%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</si>
  <si>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</si>
  <si>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</si>
  <si>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</si>
  <si>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</si>
  <si>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</si>
  <si>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</t>
  </si>
  <si>
    <t>Ostatní VRN</t>
  </si>
  <si>
    <t>Rezerva</t>
  </si>
  <si>
    <t>Ostatní rozpočtové náklady (ORN)</t>
  </si>
  <si>
    <t>Doplňkové rozpočtové náklady (DRN)</t>
  </si>
  <si>
    <t>VRN celkem</t>
  </si>
  <si>
    <t>ORN celkem</t>
  </si>
  <si>
    <t>DRN celkem</t>
  </si>
  <si>
    <t>Náklady celkem</t>
  </si>
  <si>
    <t>Vypracoval</t>
  </si>
  <si>
    <t>Za zhotovitele</t>
  </si>
  <si>
    <t>Za objednatele</t>
  </si>
  <si>
    <t>Jméno:</t>
  </si>
  <si>
    <t>Datum:</t>
  </si>
  <si>
    <t>Podpis:</t>
  </si>
  <si>
    <t>Základ pro DPH</t>
  </si>
  <si>
    <t>%  činí :</t>
  </si>
  <si>
    <t>Kč</t>
  </si>
  <si>
    <t>DPH</t>
  </si>
  <si>
    <t>CENA ZA OBJEKT CELKEM VČETNĚ DPH:</t>
  </si>
  <si>
    <t>Objekt : SO-03 - VENKOVNI ROZVODY SITI</t>
  </si>
  <si>
    <t>C-131201101-0</t>
  </si>
  <si>
    <t>HLOUBENI JAM TR 3 NEZAP DO 100M3</t>
  </si>
  <si>
    <t>10,0+5,0*3,0*2,0</t>
  </si>
  <si>
    <t>C-131201109-0</t>
  </si>
  <si>
    <t>PRIPL ZA LEPIVOST HL JAM TR 3 NEZAP</t>
  </si>
  <si>
    <t>C-132301101-0</t>
  </si>
  <si>
    <t>HLOUB RYH TR 4 S DO 60CM DO 100M3</t>
  </si>
  <si>
    <t>(56,0+46,0)*1,2*1,6</t>
  </si>
  <si>
    <t>C-132301109-0</t>
  </si>
  <si>
    <t>PRIPL ZA LEPIVOST HL RYH TR 4 60CM</t>
  </si>
  <si>
    <t>C-161101101-0</t>
  </si>
  <si>
    <t>SVISLE PREMIST VYKOPKU HORN 1-4 2,5M</t>
  </si>
  <si>
    <t>40,0+195,84/3</t>
  </si>
  <si>
    <t>C-162201103-0</t>
  </si>
  <si>
    <t>VODOROVNE PREM VYKOPKU DO 100M TR 1-4</t>
  </si>
  <si>
    <t>24,48+40,0</t>
  </si>
  <si>
    <t>C-175101101-0</t>
  </si>
  <si>
    <t>OBSYP POTRUBI BEZ PROHOZENI SYPANINY</t>
  </si>
  <si>
    <t>102,0*1,2*0,2</t>
  </si>
  <si>
    <t>C-174201101-0</t>
  </si>
  <si>
    <t>ZASYP NEZHUTNENY JAM</t>
  </si>
  <si>
    <t>H-58351110-1</t>
  </si>
  <si>
    <t>KACIREK  FR 8-16MM SEDY VL</t>
  </si>
  <si>
    <t>40,0*1,8</t>
  </si>
  <si>
    <t>H-67352150-1</t>
  </si>
  <si>
    <t>GEOTEXTILIE JUTOVA PROTIEROZ 500g/m2</t>
  </si>
  <si>
    <t>C-174101101-0</t>
  </si>
  <si>
    <t>ZASYP ZHUTNENI JAM RYH KOLEM OBJEKTU</t>
  </si>
  <si>
    <t>195,84-24,48</t>
  </si>
  <si>
    <t>C-386381117-0</t>
  </si>
  <si>
    <t>MTZ JIMKY  BET ZEL 12 M3</t>
  </si>
  <si>
    <t>H-59224971-1</t>
  </si>
  <si>
    <t>JIMKA RD JV 12 12M3 475x214x12+POKLOP</t>
  </si>
  <si>
    <t>SOUB</t>
  </si>
  <si>
    <t>oddíl 8</t>
  </si>
  <si>
    <t>Potrubí:</t>
  </si>
  <si>
    <t>C-894912111-0</t>
  </si>
  <si>
    <t>OSAZ SACHET PLAST KAN REVIZ OBJ 1,5M3</t>
  </si>
  <si>
    <t>C-899101111-0</t>
  </si>
  <si>
    <t>OSAZ SACHT POKLOPU S RAMEM DO 50kg</t>
  </si>
  <si>
    <t>H-56230032-1</t>
  </si>
  <si>
    <t>SACHTA REVIZNI PVC KG +POKLOP D 315 B</t>
  </si>
  <si>
    <t>SADA</t>
  </si>
  <si>
    <t>C-877275211-0</t>
  </si>
  <si>
    <t>MTZ TVAR KANAL POTR PVC KG 1OS DN 125</t>
  </si>
  <si>
    <t>H-28611389-1</t>
  </si>
  <si>
    <t>ODBOCKA PVC KANAL KGEA 125/125 45°</t>
  </si>
  <si>
    <t>C-871275201-0</t>
  </si>
  <si>
    <t>MTZ POTR KANAL PVC SYSTEM KG DN 125</t>
  </si>
  <si>
    <t>35,0+21,0</t>
  </si>
  <si>
    <t>H-28611307-1</t>
  </si>
  <si>
    <t>ROURY PVC KANAL HRDL KGEM SN 4 DN 125</t>
  </si>
  <si>
    <t>56,0*1,05</t>
  </si>
  <si>
    <t>C-871325201-0</t>
  </si>
  <si>
    <t>MTZ POTR KANAL PVC SYSTEM KG DN 150</t>
  </si>
  <si>
    <t>H-28611312-1</t>
  </si>
  <si>
    <t>ROURY PVC KANAL HRDL KGEM SN 4 DN 150</t>
  </si>
  <si>
    <t>46,0*1,05</t>
  </si>
  <si>
    <t>POTRUBÍ CELKEM</t>
  </si>
  <si>
    <t>MONTÁŽNÍ PRÁCE:</t>
  </si>
  <si>
    <t>oddíl M46</t>
  </si>
  <si>
    <t>Zemní práce prováděné při externích montážích:</t>
  </si>
  <si>
    <t>M-4600</t>
  </si>
  <si>
    <t>PODRUZNY ELEKTROROZVADĚČ</t>
  </si>
  <si>
    <t>M-460200134-0</t>
  </si>
  <si>
    <t>KABEL RYHY S 35 HL 50cm ZEMINA TR 4</t>
  </si>
  <si>
    <t>M-460050303-0</t>
  </si>
  <si>
    <t>JAMA STOZ J PAT EZP 12290 ROVIN ZEM 3</t>
  </si>
  <si>
    <t>M-460560133-0</t>
  </si>
  <si>
    <t>ZAHOZ RYHY S 35cm HL 50cm ZEM TR 3</t>
  </si>
  <si>
    <t>M-460070343-0</t>
  </si>
  <si>
    <t>JAMA ZAKLAD SKRINKY NZBZ ZEM 3</t>
  </si>
  <si>
    <t>M-460080002-0</t>
  </si>
  <si>
    <t>BETONOVY ZAKLAD DO BEDNENI</t>
  </si>
  <si>
    <t>M-460270001-0</t>
  </si>
  <si>
    <t>ZD PILIR PRO SP 3,4,5 - BEZ KONC DILU</t>
  </si>
  <si>
    <t>M-460310011-0</t>
  </si>
  <si>
    <t>ULOZ 1 KABEL  ZEMINA TR 3</t>
  </si>
  <si>
    <t>M-460420301-0</t>
  </si>
  <si>
    <t>ZRIZ KAB LOZE ZAKR CIH VE SMERU 35 PZ</t>
  </si>
  <si>
    <t>M-460490011-0</t>
  </si>
  <si>
    <t>ZAKRYTI KAB 110 KV FOLIE PVC 22cm</t>
  </si>
  <si>
    <t>H-34111080-1</t>
  </si>
  <si>
    <t>KABEL INSTAL CU JADRO CYKY- 4x16mm2+3x1,5</t>
  </si>
  <si>
    <t>M-460010024-0</t>
  </si>
  <si>
    <t>VYTYC TRATI KABEL VED V ZAST PROSTORU</t>
  </si>
  <si>
    <t>KM</t>
  </si>
  <si>
    <t>M-460010021-0</t>
  </si>
  <si>
    <t>VYTYC TRATI KABEL VED V OBVODU ZEL ST</t>
  </si>
  <si>
    <t>M46</t>
  </si>
  <si>
    <t>ZEMNÍ PRÁCE PŘI EXTERNÍCH MONTÁŽÍCH CELKEM</t>
  </si>
  <si>
    <t>Potrubí</t>
  </si>
  <si>
    <t>Zemní práce prováděné při externích montážích</t>
  </si>
  <si>
    <t>MONTÁŽNÍ PRÁCE CELKEM</t>
  </si>
  <si>
    <t>SO-03</t>
  </si>
  <si>
    <t>VENKOVNI ROZVODY SITI</t>
  </si>
  <si>
    <t>Objekt : SO-02 - NOVÁ TĚLOCVIČNA</t>
  </si>
  <si>
    <t>C-121101052-0</t>
  </si>
  <si>
    <t>SEJMUTI ORNICE -50M3 S VOD PREM -100M</t>
  </si>
  <si>
    <t>C-132201101-0</t>
  </si>
  <si>
    <t>HLOUB RYH TR 3 S DO 60CM DO 100M3</t>
  </si>
  <si>
    <t>(20,75+25,0)*2*1,2*0,7</t>
  </si>
  <si>
    <t>C-132201109-0</t>
  </si>
  <si>
    <t>PRIPL ZA LEPIVOST HL RYH TR 3 60CM</t>
  </si>
  <si>
    <t>C-181300103-0</t>
  </si>
  <si>
    <t>ROZPR ZEMINY ROVINA 500M2 TL 20CM</t>
  </si>
  <si>
    <t>76,86*5</t>
  </si>
  <si>
    <t>C-274311711-0</t>
  </si>
  <si>
    <t>BETON ZAKL PASU PROKL SPC TR C20/25</t>
  </si>
  <si>
    <t>(25,0+20,25)*2*0,7*0,6+10,25*0,6*0,7+4,45*2*0,7*0,6</t>
  </si>
  <si>
    <t>C-274351215-0</t>
  </si>
  <si>
    <t>BEDNENI STEN ZAKL PASU ZRIZENI</t>
  </si>
  <si>
    <t>(20,75+23,6+4,45)*2*0,6*2+10,25*2*0,6</t>
  </si>
  <si>
    <t>C-274351216-0</t>
  </si>
  <si>
    <t>BEDNENI STEN ZAKL PASU ODSTRANENI</t>
  </si>
  <si>
    <t>C-274385713-0</t>
  </si>
  <si>
    <t>ZAKL PASY ZTRAC BED TL 50CM B C20/25</t>
  </si>
  <si>
    <t>(23,6+20,75+4,45)*2*0,5+10,25*0,5</t>
  </si>
  <si>
    <t>C-274366181-0</t>
  </si>
  <si>
    <t>VYZTUZ ZAKL PASU NADRZI OCEL 10505</t>
  </si>
  <si>
    <t>53,93*0,4*0,055</t>
  </si>
  <si>
    <t>C-311237312-0</t>
  </si>
  <si>
    <t>ZDI OBV PTH BR EKO+ PROFI 50 MAL TENK</t>
  </si>
  <si>
    <t>(4,45*2+11,45)*3,25+(24,0+16,0)*2*8,5+4,15*2*3,25-(2,0*0,75*16+3,0*1,375*16+1,1*2,0*3+1,45*2,0*2)</t>
  </si>
  <si>
    <t>C-342247592-0</t>
  </si>
  <si>
    <t>PRICKY PTH BROUS PROFI 11,5 MAL TENK</t>
  </si>
  <si>
    <t>(4,45*2+2,05*2+1,7+2,3+1,9*2+0,9*2+1,2+1,6+4,15)*2,5-(0,9*2,0*2+0,8*2,0*4+0,7*2,0*3)</t>
  </si>
  <si>
    <t>C-317167110-0</t>
  </si>
  <si>
    <t>PREKLAD PTH KERAM PLOCHY 11,5x7,1x100</t>
  </si>
  <si>
    <t>C-317167112-0</t>
  </si>
  <si>
    <t>PREKLAD PTH KERAM PLOCHY 11,5x7,1x125</t>
  </si>
  <si>
    <t>C-317167315-0</t>
  </si>
  <si>
    <t>PREKLAD PTH NOSNY VYSOKY 23,8x7x150</t>
  </si>
  <si>
    <t>C-317167310-0</t>
  </si>
  <si>
    <t>PREKLAD PTH NOSNY VYSOKY 23,8x7x100</t>
  </si>
  <si>
    <t>C-317167320-0</t>
  </si>
  <si>
    <t>PREKLAD PTH NOSNY VYSOKY 23,8x7x200</t>
  </si>
  <si>
    <t>C-317167325-0</t>
  </si>
  <si>
    <t>PREKLAD PTH NOSNY VYSOKY 23,8x7x250</t>
  </si>
  <si>
    <t>C-317167335-0</t>
  </si>
  <si>
    <t>PREKLAD PTH NOSNY VYSOKY 23,8x7x350</t>
  </si>
  <si>
    <t>C-317998113-0</t>
  </si>
  <si>
    <t>IZOL TEPEL MEZI PREKL PTH POLYST 8CM</t>
  </si>
  <si>
    <t>3,5*4+2,5*16+2,0+1,5*2+9,0</t>
  </si>
  <si>
    <t>C-346244355-0</t>
  </si>
  <si>
    <t>OBEZDIVKY ZARIZOVACICH PRADMETU</t>
  </si>
  <si>
    <t>(1,2+0,9+0,9)*1,5</t>
  </si>
  <si>
    <t>oddíl 4</t>
  </si>
  <si>
    <t>Vodorovné konstrukce:</t>
  </si>
  <si>
    <t>C-417321515-0</t>
  </si>
  <si>
    <t>BETON ZTUZ PASU/VENCU ZELEZ TR C25/30</t>
  </si>
  <si>
    <t>(4,45*2+11,45+4,15*2)*0,5*0,25+(24,0+16,0)*2*0,5*0,25*2</t>
  </si>
  <si>
    <t>C-417351115-0</t>
  </si>
  <si>
    <t>BEDNENI ZTUZUJICICH VENCU ZRIZENI</t>
  </si>
  <si>
    <t>(16,0+24,0)*2*0,35*2*2+(4,45*4+11,45)*0,35*2</t>
  </si>
  <si>
    <t>C-417351116-0</t>
  </si>
  <si>
    <t>BEDNENI ZTUZUJICICH VENCU ODSTRANENI</t>
  </si>
  <si>
    <t>C-417361821-0</t>
  </si>
  <si>
    <t>VYZTUZ ZTUZUJICICH PASU OCEL 10505</t>
  </si>
  <si>
    <t>23,581*0,07</t>
  </si>
  <si>
    <t>VODOROVNÉ KONSTRUKCE CELKEM</t>
  </si>
  <si>
    <t>oddíl 61</t>
  </si>
  <si>
    <t>Úpravy povrchů vnitřní:</t>
  </si>
  <si>
    <t>C-612421637-0</t>
  </si>
  <si>
    <t>OMIT VNI STEN VAPCEM STUKOVE</t>
  </si>
  <si>
    <t>(24,0+15,0)*2*6,9+(3,4+4,5+2,25+5,0+4,15+4,15*2)*2*2,7+(2,05*3+5,0+2,25)*2*0,7-(3,0*5,5*3+2,0*0,75*16+0,8*2,0*3+0,9*2,0*3+0,7*2,0)</t>
  </si>
  <si>
    <t>C-612421626-0</t>
  </si>
  <si>
    <t>OMIT VNI STEN VAPCEM HLADKE</t>
  </si>
  <si>
    <t>ÚPRAVY POVRCHŮ VNITŘNÍ CELKEM</t>
  </si>
  <si>
    <t>oddíl 62</t>
  </si>
  <si>
    <t>Úpravy povrchů vnější:</t>
  </si>
  <si>
    <t>C-622421143-0</t>
  </si>
  <si>
    <t>OMIT VNE STEN VAPCEM STUKOVE SLOZ 1-2</t>
  </si>
  <si>
    <t>(16,0+25,0)*9,0*2+(4,75+4,45)*2*3,55-(3,0*5,5*4+2,0*0,75*16*1,45*2,0+0,9*2,0)</t>
  </si>
  <si>
    <t>C-620991121-0</t>
  </si>
  <si>
    <t>ZAKRYVANI OKENNICH OTVORU Z LESENI</t>
  </si>
  <si>
    <t>3,0*5,5+2,0*0,75*16+0,5*0,5*9</t>
  </si>
  <si>
    <t>C-620992121-0</t>
  </si>
  <si>
    <t>OCHR VNEJS RAMU OKEN LEP PASKOU -1M2</t>
  </si>
  <si>
    <t>C-620992124-0</t>
  </si>
  <si>
    <t>OCHR VNEJS RAMU OKEN LEP PASKOU 10M2-</t>
  </si>
  <si>
    <t>C-620471811-0</t>
  </si>
  <si>
    <t>NATER PENETRACNI VNE OMIT SLOZ 1-4 1x</t>
  </si>
  <si>
    <t>C-622414212-0</t>
  </si>
  <si>
    <t>NATER OMIT FASAD 1-2 VAP BAR 2</t>
  </si>
  <si>
    <t>ÚPRAVY POVRCHŮ VNĚJŠÍ CELKEM</t>
  </si>
  <si>
    <t>oddíl 63</t>
  </si>
  <si>
    <t>Podlahy:</t>
  </si>
  <si>
    <t>C-631315811-0</t>
  </si>
  <si>
    <t>MAZANINA Z BETONU TL 24CM TR C25/30</t>
  </si>
  <si>
    <t>(25,0*16,0+4,95*11,65+4,15*7,0)*0,15</t>
  </si>
  <si>
    <t>C-631319155-0</t>
  </si>
  <si>
    <t>PRIPL ZA PREHLAZ POD POVLAKY TL 24CM</t>
  </si>
  <si>
    <t>C-631351101-0</t>
  </si>
  <si>
    <t>BEDNENI V PODLAHACH ZRIZENI</t>
  </si>
  <si>
    <t>(25,0+20,75+4,15+4,45)*0,25*2+11,65*0,25</t>
  </si>
  <si>
    <t>C-631351102-0</t>
  </si>
  <si>
    <t>BEDNENI V PODLAHACH ODSTRANENI</t>
  </si>
  <si>
    <t>C-631361921-0</t>
  </si>
  <si>
    <t>VYZTUZ MAZANIN STRKPIS SVAR SITE</t>
  </si>
  <si>
    <t>73,008/0,15*0,0054*1,08</t>
  </si>
  <si>
    <t>C-631571003-0</t>
  </si>
  <si>
    <t>NASYP ZE STERKOPISKU 0-32 ZPEVNUJICI</t>
  </si>
  <si>
    <t>C-632922336-0</t>
  </si>
  <si>
    <t>DLAZBA BET VYMYVANA 40x40CM STERKOPIS</t>
  </si>
  <si>
    <t>PODLAHY CELKEM</t>
  </si>
  <si>
    <t>oddíl 64</t>
  </si>
  <si>
    <t>Osazování výplní otvorů:</t>
  </si>
  <si>
    <t>C-641991611-0</t>
  </si>
  <si>
    <t>OSAZ RAMU OKEN PLAST PLOCHA DO 1M2</t>
  </si>
  <si>
    <t>C-641991721-0</t>
  </si>
  <si>
    <t>OSAZ RAMU OKEN PLAST PLOCHA DO 4M2</t>
  </si>
  <si>
    <t>C-642952121-0</t>
  </si>
  <si>
    <t>OSAZ DVER ZARUB DR DODAT HOBL -2,5M2</t>
  </si>
  <si>
    <t>H-61182115-1</t>
  </si>
  <si>
    <t>ZARUBEN OBLOZK 60-90 7-15 DYHA</t>
  </si>
  <si>
    <t>C-642952770-0</t>
  </si>
  <si>
    <t>OSAZ DVER ZARUB DREV OBLOZK DO 4,5M2</t>
  </si>
  <si>
    <t>H-61182511-1</t>
  </si>
  <si>
    <t>ZARUBEN OBLOZK POZ 110/145 7-15 FOL</t>
  </si>
  <si>
    <t>C-648991111-0</t>
  </si>
  <si>
    <t>OSAZ PARAPET DESEK PLAST MC SIR 20CM</t>
  </si>
  <si>
    <t>0,95*9+0,95*16+3,05*16</t>
  </si>
  <si>
    <t>H-60775330-1</t>
  </si>
  <si>
    <t>PARAPET VNITR DTD TL 19 S 300MM +KRYT</t>
  </si>
  <si>
    <t>OSAZOVÁNÍ VÝPLNÍ OTVORŮ CELKEM</t>
  </si>
  <si>
    <t>oddíl 9</t>
  </si>
  <si>
    <t>Ostatní konstrukce a práce:</t>
  </si>
  <si>
    <t>C-916531111-0</t>
  </si>
  <si>
    <t>OSAZ OBRUB ZAHON -OPERA DO LOZE Z BET</t>
  </si>
  <si>
    <t>H-59217088-1</t>
  </si>
  <si>
    <t>OBRUBNIK PARK ABO 10-25Z 100x10x25 PR</t>
  </si>
  <si>
    <t>OSTATNÍ KONSTRUKCE A PRÁCE CELKEM</t>
  </si>
  <si>
    <t>oddíl 94</t>
  </si>
  <si>
    <t>Lešení a stavební výtahy:</t>
  </si>
  <si>
    <t>C-941941031-0</t>
  </si>
  <si>
    <t>MTZ LESENI LEH RAD PRIME S 1M H 10M</t>
  </si>
  <si>
    <t>(26,0+16,0)*2*10,0+(4,15+4,75)*2*4,0</t>
  </si>
  <si>
    <t>C-941941191-0</t>
  </si>
  <si>
    <t>PRIPL ZK MESIC POUZ LESENI K POL 1031</t>
  </si>
  <si>
    <t>C-941941831-0</t>
  </si>
  <si>
    <t>DMTZ LESENI L RAD PRIME S 1M H 10M</t>
  </si>
  <si>
    <t>C-942941021-0</t>
  </si>
  <si>
    <t>MTZ LES TEZKE RAD S PODL S 2,5 H 10M</t>
  </si>
  <si>
    <t>(27,0+16,0)*10,0*2</t>
  </si>
  <si>
    <t>C-942941191-0</t>
  </si>
  <si>
    <t>PRIPL ZK MESIC POUZ LESENI K POL 1021</t>
  </si>
  <si>
    <t>860,0*2</t>
  </si>
  <si>
    <t>C-942941821-0</t>
  </si>
  <si>
    <t>DMTZ LES TEZKE RAD S PODL S 2,5 H 10M</t>
  </si>
  <si>
    <t>C-943943221-0</t>
  </si>
  <si>
    <t>MTZ LESENI PROSTOR LEH -200kg H 10M</t>
  </si>
  <si>
    <t>24,0*15,0*6,0</t>
  </si>
  <si>
    <t>C-943943292-0</t>
  </si>
  <si>
    <t>PRIPL ZK MESIC POUZ LES K POL 3221+22</t>
  </si>
  <si>
    <t>2160,0*3</t>
  </si>
  <si>
    <t>C-943943821-0</t>
  </si>
  <si>
    <t>DMTZ LESENI PROSTOR LEH -200kg H 10M</t>
  </si>
  <si>
    <t>C-943955021-0</t>
  </si>
  <si>
    <t>MTZ LESEN PODLAHY +PRIC A PODEL H 10M</t>
  </si>
  <si>
    <t>24,0*15,0</t>
  </si>
  <si>
    <t>C-943955191-0</t>
  </si>
  <si>
    <t>PRIPL ZK MESIC POUZ LES K POL 5021-23</t>
  </si>
  <si>
    <t>C-943955821-0</t>
  </si>
  <si>
    <t>DMTZ LES PODLAHY +PRIC A PODEL H 10M</t>
  </si>
  <si>
    <t>LEŠENÍ A STAVEBNÍ VÝTAHY CELKEM</t>
  </si>
  <si>
    <t>C-998011002-0</t>
  </si>
  <si>
    <t>PRESUN HMOT BUDOVY ZDENE VYSKY -12M</t>
  </si>
  <si>
    <t>183,113+240,332+58,919+9,035+33,254+35,429+315,257+1,278+0,572+9,937</t>
  </si>
  <si>
    <t>oddíl 711</t>
  </si>
  <si>
    <t>Izolace proti vodě:</t>
  </si>
  <si>
    <t>C-711111001-0</t>
  </si>
  <si>
    <t>NATER IZOL ZEM VLHK VOD STUD PENETR</t>
  </si>
  <si>
    <t>16,0*25,0+4,95*11,65+4,15*7,0</t>
  </si>
  <si>
    <t>H-11163143-1</t>
  </si>
  <si>
    <t>LAK ASFALT ALP PENETRAL KANYSTR 20kg</t>
  </si>
  <si>
    <t>486,72*0,0003</t>
  </si>
  <si>
    <t>C-711141559-0</t>
  </si>
  <si>
    <t>PRITAVENI IZOL ZEM VLHK VOD ASF PASY</t>
  </si>
  <si>
    <t>H-62836110-1</t>
  </si>
  <si>
    <t>PASY ASF OXIDOVANE FOALBIT AL S40</t>
  </si>
  <si>
    <t>486,72*1,1</t>
  </si>
  <si>
    <t>C-998711102-0</t>
  </si>
  <si>
    <t>IZOL VODA PRESUN HMOT VYSKA -12M</t>
  </si>
  <si>
    <t>IZOLACE PROTI VODĚ CELKEM</t>
  </si>
  <si>
    <t>oddíl 712</t>
  </si>
  <si>
    <t>Povlakové krytiny:</t>
  </si>
  <si>
    <t>C-712361703-0</t>
  </si>
  <si>
    <t>IZOL POVL STRECH PL FOLIE PVC-P ZPLNA</t>
  </si>
  <si>
    <t>16,5*26,0+5,75*12,65+4,15*7,0</t>
  </si>
  <si>
    <t>H-28322000-1</t>
  </si>
  <si>
    <t>FOLIE PVC FATRAFOL-S 804 TL 2MM</t>
  </si>
  <si>
    <t>530,79*1,1</t>
  </si>
  <si>
    <t>C-712362701-0</t>
  </si>
  <si>
    <t>IZOL POVL STRECH PL ZESIL SPOJ PASKEM</t>
  </si>
  <si>
    <t>11,65+4,75*2+25,0+16,0*2+4,45*2</t>
  </si>
  <si>
    <t>C-998712102-0</t>
  </si>
  <si>
    <t>IZOL POVLAKOVA PRESUN HMOT VYSKA -12M</t>
  </si>
  <si>
    <t>POVLAKOVÉ KRYTINY CELKEM</t>
  </si>
  <si>
    <t>oddíl 713</t>
  </si>
  <si>
    <t>Izolace tepelné:</t>
  </si>
  <si>
    <t>C-713111131-0</t>
  </si>
  <si>
    <t>OSAZ IZOL TEPEL STROPU ZEBR DRATEM</t>
  </si>
  <si>
    <t>10,65*4,45+15,0*24+4,454*6,0</t>
  </si>
  <si>
    <t>H-63165618-1</t>
  </si>
  <si>
    <t>PASY MIN URSA GLASSWOOL DF 38 TL 18CM</t>
  </si>
  <si>
    <t>434,12*2*1,03</t>
  </si>
  <si>
    <t>C-713121121-0</t>
  </si>
  <si>
    <t xml:space="preserve">OSAZ IZOL TEPEL PODLAH POLOZENIM </t>
  </si>
  <si>
    <t>H-28375887-1</t>
  </si>
  <si>
    <t>DESKY POLYST EPS 200 S BILE TL 12CM</t>
  </si>
  <si>
    <t>434,12*1,03</t>
  </si>
  <si>
    <t>C-713191131-0</t>
  </si>
  <si>
    <t>IZOL TEPEL PREKRYTI PE FOLII</t>
  </si>
  <si>
    <t>H-28323360-1</t>
  </si>
  <si>
    <t>FOLIE PE PAROZABR URSA SECO SD 100</t>
  </si>
  <si>
    <t>434,12*1,1</t>
  </si>
  <si>
    <t>C-713291151-0</t>
  </si>
  <si>
    <t>IZOL PAROTES PREPASKOVANI SPAR</t>
  </si>
  <si>
    <t>C-712391172-0</t>
  </si>
  <si>
    <t>IZOL STRECH PL PRIPEV TEXTILIE OCHR</t>
  </si>
  <si>
    <t>H-67352693-1</t>
  </si>
  <si>
    <t>GEOTEXTILIE NETK PK-NONTEX PET 300g</t>
  </si>
  <si>
    <t>C-998713102-0</t>
  </si>
  <si>
    <t>IZOL TEPELNA PRESUN HMOT VYSKA -12M</t>
  </si>
  <si>
    <t>IZOLACE TEPELNÉ CELKEM</t>
  </si>
  <si>
    <t>oddíl 762</t>
  </si>
  <si>
    <t>Konstrukce tesařské:</t>
  </si>
  <si>
    <t>C-762822110-0</t>
  </si>
  <si>
    <t>TESAR MTZ STROPNIC NOSNYCH F -144cm2</t>
  </si>
  <si>
    <t>5,0*30</t>
  </si>
  <si>
    <t>H-60510234-1</t>
  </si>
  <si>
    <t>NOSNIK PALCO 300</t>
  </si>
  <si>
    <t>150,0*1,01</t>
  </si>
  <si>
    <t>C-762341210-0</t>
  </si>
  <si>
    <t>TESAR BEDNENI STRECH ROV PRKNA HRUBA</t>
  </si>
  <si>
    <t>10,25*4,45+16,0*25,0+4,45*6,0</t>
  </si>
  <si>
    <t>H-60510472-1</t>
  </si>
  <si>
    <t>PRKNA SM NEOM A 18-22MM 250-300CM</t>
  </si>
  <si>
    <t>472,31*0,025*1,15</t>
  </si>
  <si>
    <t>C-998762102-0</t>
  </si>
  <si>
    <t>KONSTR TESAR PRESUN HMOT VYSKA -12M</t>
  </si>
  <si>
    <t>KONSTRUKCE TESAŘSKÉ CELKEM</t>
  </si>
  <si>
    <t>oddíl 763</t>
  </si>
  <si>
    <t>Dřevostavby a konstrukce sádrokartonové:</t>
  </si>
  <si>
    <t>C-763132410-0</t>
  </si>
  <si>
    <t>PODHLEDY SDK D111 2x12,5 GKFI</t>
  </si>
  <si>
    <t>C-763732112-0</t>
  </si>
  <si>
    <t>DREVOST STRECH PRIHRAD VAZNIKY L -18M</t>
  </si>
  <si>
    <t>H-61281721-1</t>
  </si>
  <si>
    <t>STRECHA SEDL Z PRIHR VAZN V -6M SLOZ1</t>
  </si>
  <si>
    <t>C-763395000-0</t>
  </si>
  <si>
    <t>TESAR STRECHY SPOJOVACI PROSTREDKY</t>
  </si>
  <si>
    <t>R-330110069-0</t>
  </si>
  <si>
    <t xml:space="preserve">DOPRAVA  MATERIALU </t>
  </si>
  <si>
    <t>C-998763102-0</t>
  </si>
  <si>
    <t>DREVOSTAVBY PRESUN HMOT VYSKA -12M</t>
  </si>
  <si>
    <t>DŘEVOSTAVBY A KONSTR. SÁDROKARTONOVÉ CELKEM</t>
  </si>
  <si>
    <t>oddíl 764</t>
  </si>
  <si>
    <t>Konstrukce klempířské:</t>
  </si>
  <si>
    <t>C-764394230-0</t>
  </si>
  <si>
    <t>KLEMP PZ PODKLADNI PAS RS 250</t>
  </si>
  <si>
    <t>C-764510560-0</t>
  </si>
  <si>
    <t>KLEMP TIZN OPLECHOVANI PARAPET RS 400</t>
  </si>
  <si>
    <t>2,1*16+0,7*7+3,1*4</t>
  </si>
  <si>
    <t>C-764251605-0</t>
  </si>
  <si>
    <t>KLEMP TIZN-P ZLAB PODOKAP 4HR RS 400</t>
  </si>
  <si>
    <t>C-764259633-0</t>
  </si>
  <si>
    <t>KLEMP TIZN-P ZLAB KOTLIK 300x500x700</t>
  </si>
  <si>
    <t>C-764253513-0</t>
  </si>
  <si>
    <t>KLEMP TIZN ZLAB ZAATIKOVY 4HR LUZKO RS 700</t>
  </si>
  <si>
    <t>10,65+4,45</t>
  </si>
  <si>
    <t>C-764541610-0</t>
  </si>
  <si>
    <t>KLEMP TIZN-P BALK CHRLIC D-100 DL-600</t>
  </si>
  <si>
    <t>C-764231540-0</t>
  </si>
  <si>
    <t>KLEMP TIZN LEM ZDI S TVR KRYT RS 400</t>
  </si>
  <si>
    <t>11,65+7,0</t>
  </si>
  <si>
    <t>C-764291610-0</t>
  </si>
  <si>
    <t>KLEMP TIZN-P ZAVETRNA LISTA RS 250</t>
  </si>
  <si>
    <t>C-764841193-0</t>
  </si>
  <si>
    <t>KLEMP TIZN ODVETR KANAL DN 100</t>
  </si>
  <si>
    <t>C-764231660-0</t>
  </si>
  <si>
    <t>KLEMP TIZN-P  ZDI TVR KRYT RS 660</t>
  </si>
  <si>
    <t>4,75*2+11,65+25,0+16,0*2</t>
  </si>
  <si>
    <t>C-764554604-0</t>
  </si>
  <si>
    <t>KLEMP TIZN-P ODPAD TROUBY KRUH D 150</t>
  </si>
  <si>
    <t>2*9,0</t>
  </si>
  <si>
    <t>C-764259541-0</t>
  </si>
  <si>
    <t>KLEMP TIZN OCHR KOS VPUSTI TR D -150</t>
  </si>
  <si>
    <t>C-998764102-0</t>
  </si>
  <si>
    <t>KONSTR KLEMPIR PRESUN HMOT VYSKA -12M</t>
  </si>
  <si>
    <t>KONSTRUKCE KLEMPÍŘSKÉ CELKEM</t>
  </si>
  <si>
    <t>oddíl 766</t>
  </si>
  <si>
    <t>Konstrukce truhlářské:</t>
  </si>
  <si>
    <t>C-766620101-0</t>
  </si>
  <si>
    <t>MTZ OKEN KOMPL DO ZDIVA PEV PL 0,5M2</t>
  </si>
  <si>
    <t>C-766620103-0</t>
  </si>
  <si>
    <t>MTZ OKEN KOMPL DO ZDIVA PEV PL 1,5M2</t>
  </si>
  <si>
    <t>C-766620105-0</t>
  </si>
  <si>
    <t>MTZ OKEN KOMPL DO ZDIVA PEV PL 2,0M2-</t>
  </si>
  <si>
    <t>C-766663512-0</t>
  </si>
  <si>
    <t>MTZ DVERE DR ZAR DT+POLODR 1KR 0,8M</t>
  </si>
  <si>
    <t>C-766663522-0</t>
  </si>
  <si>
    <t>MTZ DVERE DR ZAR DT+POLODR 1KR 0,8M-</t>
  </si>
  <si>
    <t>H-61127570-1</t>
  </si>
  <si>
    <t xml:space="preserve">OKNO PLAST DOS-S1A 60x60 </t>
  </si>
  <si>
    <t>H-61127651-1</t>
  </si>
  <si>
    <t xml:space="preserve">OKNO PLAST DOS-OS1A 90x160 </t>
  </si>
  <si>
    <t>H-61127749-1</t>
  </si>
  <si>
    <t xml:space="preserve">OKNO PLAST DOS-TOS2B 300x135 </t>
  </si>
  <si>
    <t>C-766661081-0</t>
  </si>
  <si>
    <t>MTZ DVERE VCH  1KR S 0,8M</t>
  </si>
  <si>
    <t>H-61143523-1</t>
  </si>
  <si>
    <t>DVERE VCHOD PLAST 90x200</t>
  </si>
  <si>
    <t>C-766695213-0</t>
  </si>
  <si>
    <t>MTZ PRAH DVERNI 1KRID SIRKA DO 15CM</t>
  </si>
  <si>
    <t>H-61189181-1</t>
  </si>
  <si>
    <t>PRAH DUB DELKA 92 SIRKA 15CM</t>
  </si>
  <si>
    <t>C-766662312-0</t>
  </si>
  <si>
    <t>MTZ DVERE ZD ZAR DR TVRDE 1KR 0,8M</t>
  </si>
  <si>
    <t>C-766662322-0</t>
  </si>
  <si>
    <t>MTZ DVERE ZD ZAR DR TVRDE 1KR 0,8M-</t>
  </si>
  <si>
    <t>H-61160001-1</t>
  </si>
  <si>
    <t>DVERE VNIT FOLIE PLNE 70x197 NORMA</t>
  </si>
  <si>
    <t>H-61160002-1</t>
  </si>
  <si>
    <t>DVERE VNIT FOLIE PLNE 80x197 NORMA</t>
  </si>
  <si>
    <t>H-61160003-1</t>
  </si>
  <si>
    <t>DVERE VNIT FOLIE PLNE 90x197 NORMA</t>
  </si>
  <si>
    <t>R-766646521-0</t>
  </si>
  <si>
    <t>MTZ  PROTIPOZAR OKNO</t>
  </si>
  <si>
    <t>R-61165196-1</t>
  </si>
  <si>
    <t>OKNO PROTIPOZAR PEVNE</t>
  </si>
  <si>
    <t>C-998766102-0</t>
  </si>
  <si>
    <t>KONSTR TRUHLAR PRESUN HMOT VYSKA -12M</t>
  </si>
  <si>
    <t>KONSTRUKCE TRUHLÁŘSKÉ CELKEM</t>
  </si>
  <si>
    <t>oddíl 771</t>
  </si>
  <si>
    <t>Podlahy z dlaždic:</t>
  </si>
  <si>
    <t>C-771411013-0</t>
  </si>
  <si>
    <t>LEP+SPAR SOKL POROV ROV 150x150</t>
  </si>
  <si>
    <t>(4,45+3,4+5,0+2,25)*2-(0,8*3+0,9*3+0,7)</t>
  </si>
  <si>
    <t>C-771571521-0</t>
  </si>
  <si>
    <t>LEPENI+SPAR PODLAH KERAM 600x600MM</t>
  </si>
  <si>
    <t>11,5+5,8+3,7+15,1+5,6+3,3</t>
  </si>
  <si>
    <t>H-59761037-1</t>
  </si>
  <si>
    <t>DLAZ KER 600x600 PROTISKLUZ</t>
  </si>
  <si>
    <t>45,00*1,15</t>
  </si>
  <si>
    <t>C-771579794-0</t>
  </si>
  <si>
    <t>PRIPL PODLAHY KERAM ZA VYROV PODKLADU</t>
  </si>
  <si>
    <t>C-998771102-0</t>
  </si>
  <si>
    <t>DLAZBY PRESUN HMOT VYSKA -12M</t>
  </si>
  <si>
    <t>PODLAHY Z DLAŽDIC CELKEM</t>
  </si>
  <si>
    <t>oddíl 776</t>
  </si>
  <si>
    <t>Podlahy povlakové:</t>
  </si>
  <si>
    <t>C-776421100-0</t>
  </si>
  <si>
    <t>LEPENI PODLAH LISTA SOKLIK PVC</t>
  </si>
  <si>
    <t>C-776521200-0</t>
  </si>
  <si>
    <t>LEPENI PODLAH POVLAK PVC CTVERCE</t>
  </si>
  <si>
    <t>H-27251144-1</t>
  </si>
  <si>
    <t>PODLAHOVINA PRYZOVA TL 3MM</t>
  </si>
  <si>
    <t>C-776591111-0</t>
  </si>
  <si>
    <t>NATER PENETR PODKLADU POVLAK 1x</t>
  </si>
  <si>
    <t>C-777553113-0</t>
  </si>
  <si>
    <t>STERKA VYROV POD POVL ROVINAL TL 5MM</t>
  </si>
  <si>
    <t>C-776996110-0</t>
  </si>
  <si>
    <t>NAPASTOVANI PODLAH POVLAKOVYCH</t>
  </si>
  <si>
    <t>C-998776102-0</t>
  </si>
  <si>
    <t>PODLAHY POVLAK PRESUN HMOT VYSKA -12M</t>
  </si>
  <si>
    <t>PODLAHY POVLAKOVÉ CELKEM</t>
  </si>
  <si>
    <t>oddíl 777</t>
  </si>
  <si>
    <t>Podlahy syntetické:</t>
  </si>
  <si>
    <t>C-777596123-0</t>
  </si>
  <si>
    <t>KONECNA UPRAVAPODLAHY V HALE</t>
  </si>
  <si>
    <t>C-777553116-0</t>
  </si>
  <si>
    <t>STERKA VYROV POD POVL ROVINAL TL 10MM</t>
  </si>
  <si>
    <t>C-998777102-0</t>
  </si>
  <si>
    <t>PODLAHY SYNTET PRESUN HMOT VYSKA -12M</t>
  </si>
  <si>
    <t>PODLAHY SYNTETICKÉ CELKEM</t>
  </si>
  <si>
    <t>oddíl 781</t>
  </si>
  <si>
    <t>Obklady:</t>
  </si>
  <si>
    <t>C-781795111-0</t>
  </si>
  <si>
    <t>NATER PENETR PODKLADU OBKLADU VNE 1x</t>
  </si>
  <si>
    <t>(1,6+2,05+1,65+2,05+1,0+2,05+1,7+2,2+0,9*2+1,9*2+1,2+1,9)*2*2,1-(0,7*2,0*5+0,9*2,0+0,8*2,0*3)</t>
  </si>
  <si>
    <t>C-781771481-0</t>
  </si>
  <si>
    <t>LEPENI+SPAR OBKL VNE KERAM 300x300MM</t>
  </si>
  <si>
    <t>C-781779721-0</t>
  </si>
  <si>
    <t>PRIPL OBKL VNE KERAM NA PODKL KRUH</t>
  </si>
  <si>
    <t>C-781779714-0</t>
  </si>
  <si>
    <t>PRIPL OBKL VNE KERAM ZA VYROV PODKL</t>
  </si>
  <si>
    <t>H-59765036-1</t>
  </si>
  <si>
    <t>OBKL KERAMICKY 300x600 TL 7MM</t>
  </si>
  <si>
    <t>83,0*1,15</t>
  </si>
  <si>
    <t>C-998781102-0</t>
  </si>
  <si>
    <t>OBKLADY PRESUN HMOT VYSKA -12M</t>
  </si>
  <si>
    <t>OBKLADY CELKEM</t>
  </si>
  <si>
    <t>oddíl 784</t>
  </si>
  <si>
    <t>Malby:</t>
  </si>
  <si>
    <t>C-784496503-0</t>
  </si>
  <si>
    <t>PENETRACE PODKLADU UNIVER 1x MIST 5M-</t>
  </si>
  <si>
    <t>C-784496513-0</t>
  </si>
  <si>
    <t>PENETRACE PODKLADU UNIVER 2x MIST 5M-</t>
  </si>
  <si>
    <t>C-784452273-0</t>
  </si>
  <si>
    <t>MALBA 2xPRIMAL BILA MISTN V 5M-</t>
  </si>
  <si>
    <t>MALBY CELKEM</t>
  </si>
  <si>
    <t>INSTALACE:</t>
  </si>
  <si>
    <t>oddíl 721</t>
  </si>
  <si>
    <t>Kanalizace vnitřní:</t>
  </si>
  <si>
    <t>C-721100902-0</t>
  </si>
  <si>
    <t>ROZVODY KANALIZACE</t>
  </si>
  <si>
    <t>TKC</t>
  </si>
  <si>
    <t>C-721241123-0</t>
  </si>
  <si>
    <t>LAPAC STRESNICH SPLAV PP SPOD DN 125</t>
  </si>
  <si>
    <t>KANALIZACE VNITŘNÍ CELKEM</t>
  </si>
  <si>
    <t>oddíl 722</t>
  </si>
  <si>
    <t>Vodovod vnitřní:</t>
  </si>
  <si>
    <t>C-722110811-0</t>
  </si>
  <si>
    <t>ROZVODY VODOVODU</t>
  </si>
  <si>
    <t>VODOVOD VNITŘNÍ CELKEM</t>
  </si>
  <si>
    <t>oddíl 725</t>
  </si>
  <si>
    <t>Zařizovací předměty ZTI:</t>
  </si>
  <si>
    <t>C-725119202-0</t>
  </si>
  <si>
    <t>MTZ KLOZETOVE MISY ZAVESNE</t>
  </si>
  <si>
    <t>H-55236211-1</t>
  </si>
  <si>
    <t>KLOZET KERAM KOMBINACNI ZAVES BILY 1</t>
  </si>
  <si>
    <t>H-55167340-1</t>
  </si>
  <si>
    <t>SEDATKO KLOZETOVE STAND T-3542B BILE</t>
  </si>
  <si>
    <t>C-725119201-0</t>
  </si>
  <si>
    <t>MTZ KLOZETOVE MISY DO PODLAHY</t>
  </si>
  <si>
    <t>H-55236320-1</t>
  </si>
  <si>
    <t>KLOZET KERAM INVALIDNI STOJ BAREV V</t>
  </si>
  <si>
    <t>H-55147055-1</t>
  </si>
  <si>
    <t>MADLO INVALIDNI ROVNE BILE L 80CM</t>
  </si>
  <si>
    <t>C-725122011-0</t>
  </si>
  <si>
    <t>MTZ PISOARU KERAMICKEHO S AUT SPLACH</t>
  </si>
  <si>
    <t>C-725119105-0</t>
  </si>
  <si>
    <t>MTZ SPLACH NADRZE - GEBERIT</t>
  </si>
  <si>
    <t>H-64262271-1</t>
  </si>
  <si>
    <t>NADRZ  KOMPL STOJATA - GEBERIT</t>
  </si>
  <si>
    <t>C-725539105-0</t>
  </si>
  <si>
    <t>MTZ OHRIVAC ZASOBNIK ELEKTRICKY -160L</t>
  </si>
  <si>
    <t>H-54132600-1</t>
  </si>
  <si>
    <t>OHRIVAC VODY ELEKTR ZASOBNIKOVY 200L</t>
  </si>
  <si>
    <t>C-725539101-0</t>
  </si>
  <si>
    <t>MTZ OHRIVAC ZASOBNIK ELEKTRICKY -50L</t>
  </si>
  <si>
    <t>H-54132405-1</t>
  </si>
  <si>
    <t>OHRIVAC VODY ELEKTR ZASOBNIKOVY 5L</t>
  </si>
  <si>
    <t>H-64250900-1</t>
  </si>
  <si>
    <t>MUSLE PISOAR BILA KORINT VYBER</t>
  </si>
  <si>
    <t>C-725219201-0</t>
  </si>
  <si>
    <t>MTZ UMYVADLA NA KONZOLY</t>
  </si>
  <si>
    <t>H-64213222-1</t>
  </si>
  <si>
    <t>UMYVADLO BILE -ZAD STENA 503 1</t>
  </si>
  <si>
    <t>C-725829201-0</t>
  </si>
  <si>
    <t>MTZ BATERIE UMYV/DREZ NASTEN CHROM</t>
  </si>
  <si>
    <t>H-55145714-1</t>
  </si>
  <si>
    <t>BATERIE UMYVADLOVA STOJANKOVA TYP D</t>
  </si>
  <si>
    <t>C-725849200-0</t>
  </si>
  <si>
    <t>MTZ BAT SPRCH NASTEN VYSKA NASTAVIT</t>
  </si>
  <si>
    <t>C-725249102-0</t>
  </si>
  <si>
    <t>MTZ SPRCHOVE VANICKY</t>
  </si>
  <si>
    <t>H-55145785-1</t>
  </si>
  <si>
    <t>BATERIE SPRCHOVA NASTENNA TYP E</t>
  </si>
  <si>
    <t>H-55423020-1</t>
  </si>
  <si>
    <t>VANICKA SPRCH  90x90x14CM BILA</t>
  </si>
  <si>
    <t>C-725249111-0</t>
  </si>
  <si>
    <t>MTZ SPRCHOVEHO KOUTU</t>
  </si>
  <si>
    <t>H-55292028-1</t>
  </si>
  <si>
    <t>INSTAL SYSTEM PRO SPRCHU PROSKL DVERE</t>
  </si>
  <si>
    <t>C-998725102-0</t>
  </si>
  <si>
    <t>ZARIZ PREDMETY PRESUN HMOT VYSKA -12M</t>
  </si>
  <si>
    <t>ZAŘIZOVACÍ PŘEDMĚTY ZTI CELKEM</t>
  </si>
  <si>
    <t>oddíl 733</t>
  </si>
  <si>
    <t>Rozvody ÚT:</t>
  </si>
  <si>
    <t>R-733221101-0</t>
  </si>
  <si>
    <t>ROZVODY TOPENI</t>
  </si>
  <si>
    <t>H-48496112-1</t>
  </si>
  <si>
    <t>KOMPL SESTAVA PODL VYTAPENI TEPLOV B</t>
  </si>
  <si>
    <t>ROZVODY ÚT CELKEM</t>
  </si>
  <si>
    <t>oddíl 735</t>
  </si>
  <si>
    <t>Otopná tělesa:</t>
  </si>
  <si>
    <t>R-735410911-0</t>
  </si>
  <si>
    <t>TOPNA TELESA</t>
  </si>
  <si>
    <t>R-734314119-0</t>
  </si>
  <si>
    <t xml:space="preserve"> TEPLOVZ SAHARA</t>
  </si>
  <si>
    <t>OTOPNÁ TĚLESA CELKEM</t>
  </si>
  <si>
    <t>oddíl M21</t>
  </si>
  <si>
    <t>Montáže silnoproud:</t>
  </si>
  <si>
    <t>M-21-0</t>
  </si>
  <si>
    <t>ELEKTROMONTAZE - VNITRNI ROZVODY</t>
  </si>
  <si>
    <t>ELEKTROMONTAZE - OSVETL TELESA</t>
  </si>
  <si>
    <t>ELEKTROMONTAZE - ROZVADEČ</t>
  </si>
  <si>
    <t>M-210257007-0</t>
  </si>
  <si>
    <t>UZEMNENI ZEMNICI PASKOU</t>
  </si>
  <si>
    <t>(26,0+16,0+5,0)*2+12,0</t>
  </si>
  <si>
    <t>H-35441152-1</t>
  </si>
  <si>
    <t>SVORKA ZEMNICI [SR 2b] PASKA+PASKA</t>
  </si>
  <si>
    <t>H-15614010-1</t>
  </si>
  <si>
    <t>DRAT POZINK HROMOSVOD NA BUD 8MM</t>
  </si>
  <si>
    <t>H-35441153-1</t>
  </si>
  <si>
    <t>SVORKA ZEMNICI [SR 3b] PASKA+DRAT</t>
  </si>
  <si>
    <t>H-35441133-1</t>
  </si>
  <si>
    <t>DRAT ZEMNICI FEZN D 10MM</t>
  </si>
  <si>
    <t>25,0*3+16,0*4+9,0*4+5,0*4+12,0</t>
  </si>
  <si>
    <t>M-210249510-0</t>
  </si>
  <si>
    <t>TIZN DRZAK HROMOSVOD LANA</t>
  </si>
  <si>
    <t>H-15614040-1</t>
  </si>
  <si>
    <t>SVORKA HROMOSVODU SR 02 PASKA</t>
  </si>
  <si>
    <t>H-15614020-1</t>
  </si>
  <si>
    <t>DRAT POZINK HROMOSVOD DO ZEM 10MM</t>
  </si>
  <si>
    <t>ELEKTROMONTAZE - REVIZE</t>
  </si>
  <si>
    <t>M21</t>
  </si>
  <si>
    <t>MONTÁŽE SILNOPROUD CELKEM</t>
  </si>
  <si>
    <t>Vodorovné konstrukce</t>
  </si>
  <si>
    <t>Úpravy povrchů vnitřní</t>
  </si>
  <si>
    <t>Úpravy povrchů vnější</t>
  </si>
  <si>
    <t>Podlahy</t>
  </si>
  <si>
    <t>Osazování výplní otvorů</t>
  </si>
  <si>
    <t>Ostatní konstrukce a práce</t>
  </si>
  <si>
    <t>Lešení a stavební výtahy</t>
  </si>
  <si>
    <t>Izolace proti vodě</t>
  </si>
  <si>
    <t>Povlakové krytiny</t>
  </si>
  <si>
    <t>Izolace tepelné</t>
  </si>
  <si>
    <t>Konstrukce tesařské</t>
  </si>
  <si>
    <t>Dřevostavby a konstrukce sádrokartonové</t>
  </si>
  <si>
    <t>Konstrukce klempířské</t>
  </si>
  <si>
    <t>Konstrukce truhlářské</t>
  </si>
  <si>
    <t>Podlahy z dlaždic</t>
  </si>
  <si>
    <t>Podlahy povlakové</t>
  </si>
  <si>
    <t>Podlahy syntetické</t>
  </si>
  <si>
    <t>Obklady</t>
  </si>
  <si>
    <t>Malby</t>
  </si>
  <si>
    <t>Zdravotně technické instalace</t>
  </si>
  <si>
    <t>Ústřední vytápění</t>
  </si>
  <si>
    <t>INSTALACE CELKEM</t>
  </si>
  <si>
    <t>Montáže silnoproud</t>
  </si>
  <si>
    <t>SO-02</t>
  </si>
  <si>
    <t>NOVÁ TĚLOCVIČNA</t>
  </si>
  <si>
    <t>Objekt : SO-01 - ODSTRANĚNÍ STAVBY</t>
  </si>
  <si>
    <t>C-130901121-0</t>
  </si>
  <si>
    <t>BOURANI VE VYKOP KOMP BET PROSTY</t>
  </si>
  <si>
    <t>1,0*1,0*1,2*6+4,7*0,5*0,8*2</t>
  </si>
  <si>
    <t>oddíl 96</t>
  </si>
  <si>
    <t>Bourání konstrukcí:</t>
  </si>
  <si>
    <t>C-981131311-0</t>
  </si>
  <si>
    <t>DEMOLICE HAL POST ROZ  PODIL 10%</t>
  </si>
  <si>
    <t>M3OP</t>
  </si>
  <si>
    <t>13,06*12,46*7,0+(4,7*5,8)*3,0*2</t>
  </si>
  <si>
    <t>C-979081022-0</t>
  </si>
  <si>
    <t>NAKLADKA HMOT V PYTLICH K ODVOZU</t>
  </si>
  <si>
    <t>C-979011213-0</t>
  </si>
  <si>
    <t>SVISLA DOPR NOSENIM AZBESTU ZA 1.PODL</t>
  </si>
  <si>
    <t>C-979011285-0</t>
  </si>
  <si>
    <t>PRIPL ZKD NADZ PODL AZBESTOVYCH HMOT</t>
  </si>
  <si>
    <t>C-979081093-0</t>
  </si>
  <si>
    <t>PRIPL ZKD 10M VOD NOSENI AZBEST HMOT</t>
  </si>
  <si>
    <t>C-979081013-0</t>
  </si>
  <si>
    <t>NOSENI K NAKLADCE DO 10M AZBEST HMOT</t>
  </si>
  <si>
    <t>C-979081113-0</t>
  </si>
  <si>
    <t>ODVOZ AZBEST HMOT NA SKLADKU DO 1KM</t>
  </si>
  <si>
    <t>C-979081123-0</t>
  </si>
  <si>
    <t>PRIPL ZKD 1KM ODVOZU AZBESTU NA SKLAD</t>
  </si>
  <si>
    <t>12,718*24</t>
  </si>
  <si>
    <t>C-979081133-0</t>
  </si>
  <si>
    <t>SKLADKOVNE NEBEZPECNY ODPAD [AZBEST]</t>
  </si>
  <si>
    <t>C-979087212-0</t>
  </si>
  <si>
    <t>NAKLADANI NA DOPR PROSTR SUTI</t>
  </si>
  <si>
    <t>195,577+10,96*2,2</t>
  </si>
  <si>
    <t>C-979011212-0</t>
  </si>
  <si>
    <t>SVISLA DOPR NOSENIM VYB HM ZA 1.PODL</t>
  </si>
  <si>
    <t>C-979011222-0</t>
  </si>
  <si>
    <t>SVISLA DOPR OS VYTAH VYB HM ZA 1.PODL</t>
  </si>
  <si>
    <t>7,698+0,382+3,12</t>
  </si>
  <si>
    <t>C-979081012-0</t>
  </si>
  <si>
    <t>NOSENI K NAKLADCE DO 10M VYBOUR HMOT</t>
  </si>
  <si>
    <t>C-979081092-0</t>
  </si>
  <si>
    <t>PRIPL ZKD 10M VOD NOSENI VYBOUR HMOT</t>
  </si>
  <si>
    <t>C-979081102-0</t>
  </si>
  <si>
    <t>NAKLADKA DO KONTEJN RUCNI VYBOUR HMOT</t>
  </si>
  <si>
    <t>C-979081112-0</t>
  </si>
  <si>
    <t>ODVOZ VYBOUR HMOT NA SKLADKU DO 1KM</t>
  </si>
  <si>
    <t>C-979081122-0</t>
  </si>
  <si>
    <t>PRIPL ZKD 1KM ODVOZU VYB HMOT NA SKL</t>
  </si>
  <si>
    <t>11,2*24</t>
  </si>
  <si>
    <t>C-979081111-0</t>
  </si>
  <si>
    <t>ODVOZ STAVEB SUTI NA SKLADKU DO 1KM</t>
  </si>
  <si>
    <t>C-979081121-0</t>
  </si>
  <si>
    <t>PRIPL ZKD 1KM ODVOZU SUTI NA SKLADKU</t>
  </si>
  <si>
    <t>219,689*24</t>
  </si>
  <si>
    <t>C-979081131-0</t>
  </si>
  <si>
    <t>SKLADKOVNE TRIDENA SUT [BET-CI-KERAM]</t>
  </si>
  <si>
    <t>C-979081145-0</t>
  </si>
  <si>
    <t>SKLADKOVNE ASFALTOVE PASY</t>
  </si>
  <si>
    <t>C-979081146-0</t>
  </si>
  <si>
    <t>SKLADKOVNE MINERALNI A SKELNA VATA</t>
  </si>
  <si>
    <t>C-979081143-0</t>
  </si>
  <si>
    <t>SKLADKOVNE STAVEBNI DREVO,DESKY,OBALY</t>
  </si>
  <si>
    <t>BOURÁNÍ KONSTRUKCÍ CELKEM</t>
  </si>
  <si>
    <t>C-712300833-0</t>
  </si>
  <si>
    <t>ODSTR IZOL POVL STRECH PL 3 VRSTVY</t>
  </si>
  <si>
    <t>4,7*5,8</t>
  </si>
  <si>
    <t>C-713100833-0</t>
  </si>
  <si>
    <t>ODSTR IZOL TEP DESKY/PASY MINER 10CM</t>
  </si>
  <si>
    <t>C-762131811-0</t>
  </si>
  <si>
    <t>DMTZ TESAR BEDNENI STEN Z PRKEN HRUB</t>
  </si>
  <si>
    <t>(12,46+13,06)*2*7,0</t>
  </si>
  <si>
    <t>C-762341811-0</t>
  </si>
  <si>
    <t>DMTZ TESAR BEDNENI STRECH Z PRKEN</t>
  </si>
  <si>
    <t>13,46*13,06</t>
  </si>
  <si>
    <t>oddíl 765</t>
  </si>
  <si>
    <t>Tvrdé krytiny:</t>
  </si>
  <si>
    <t>R-765321800-0</t>
  </si>
  <si>
    <t>DMTZ AZC OBKLADU STEN  TL 10MM</t>
  </si>
  <si>
    <t>14,06*12,46+(12,46+13,06)*2*7,0</t>
  </si>
  <si>
    <t>C-765328801-0</t>
  </si>
  <si>
    <t>DMTZ AZC HREBENU/NAROZI KRYTINY HLAD</t>
  </si>
  <si>
    <t>C-765999991-0</t>
  </si>
  <si>
    <t>HZS PRACE POKRYVACSKE TVRDYCH KRYTIN - ZTIZENA PRACE</t>
  </si>
  <si>
    <t>HOD</t>
  </si>
  <si>
    <t>TVRDÉ KRYTINY CELKEM</t>
  </si>
  <si>
    <t>Bourání konstrukcí</t>
  </si>
  <si>
    <t>Tvrdé krytiny</t>
  </si>
  <si>
    <t>SO-01</t>
  </si>
  <si>
    <t>ODSTRANĚNÍ STAVBY</t>
  </si>
  <si>
    <t>REKAPITULACE OBJEKTŮ STAVBY</t>
  </si>
  <si>
    <t xml:space="preserve">Kód stavby : </t>
  </si>
  <si>
    <t xml:space="preserve">Název stavby : </t>
  </si>
  <si>
    <t xml:space="preserve">Datum: </t>
  </si>
  <si>
    <t>02/2025</t>
  </si>
  <si>
    <t>Místo stavby:</t>
  </si>
  <si>
    <t>MOCHOV č.p.287</t>
  </si>
  <si>
    <t>NÁKLADY ZA JEDNOTLIVÉ STAVEBNÍ OBJEKTY</t>
  </si>
  <si>
    <t>Kód objektu</t>
  </si>
  <si>
    <t>Název objektu</t>
  </si>
  <si>
    <t>KSO</t>
  </si>
  <si>
    <t>Cena bez DPH
(Kč)</t>
  </si>
  <si>
    <t>Cena s DPH
(Kč)</t>
  </si>
  <si>
    <t>CENA ZA STAVBU CELKEM</t>
  </si>
  <si>
    <t>SOUHRNNÝ LIST STAVBY</t>
  </si>
  <si>
    <t xml:space="preserve">Místo stavby: </t>
  </si>
  <si>
    <t xml:space="preserve">Projektant : </t>
  </si>
  <si>
    <t xml:space="preserve">IČO : </t>
  </si>
  <si>
    <t xml:space="preserve">DIČ : </t>
  </si>
  <si>
    <t xml:space="preserve">Objednatel : </t>
  </si>
  <si>
    <t xml:space="preserve">Zpracovatel : </t>
  </si>
  <si>
    <t xml:space="preserve">Zhotovitel : </t>
  </si>
  <si>
    <t>Průzkumné, geodetické a projektové práce + Technologie + Mobiliář</t>
  </si>
  <si>
    <t>Cena bez DPH</t>
  </si>
  <si>
    <t>21% činí :</t>
  </si>
  <si>
    <t>12% činí :</t>
  </si>
  <si>
    <t>CENA CELKEM VČETNĚ DPH:</t>
  </si>
  <si>
    <t>Datum, razítko, podpis</t>
  </si>
  <si>
    <t>ROZPOČET STAVBY</t>
  </si>
  <si>
    <t>Stupeň projektové dokumentace:</t>
  </si>
  <si>
    <t>Celkový počet listů: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</si>
</sst>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13" x14ac:knownFonts="1"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indexed="8"/>
      <name val="Arial"/>
      <family val="2"/>
      <charset val="238"/>
    </font>
    <font>
      <sz val="7"/>
      <color indexed="21"/>
      <name val="Arial"/>
      <family val="2"/>
      <charset val="238"/>
    </font>
    <font>
      <sz val="7"/>
      <color indexed="1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0" fillId="0" borderId="4" xfId="0" applyBorder="1"/>
    <xf numFmtId="0" fontId="1" fillId="2" borderId="20" xfId="0" applyFont="1" applyFill="1" applyBorder="1" applyAlignment="1">
      <alignment horizontal="center"/>
    </xf>
    <xf numFmtId="0" fontId="0" fillId="0" borderId="1" xfId="0" applyBorder="1"/>
    <xf numFmtId="0" fontId="1" fillId="0" borderId="27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3" xfId="0" applyFont="1" applyBorder="1" applyAlignment="1">
      <alignment vertical="center"/>
    </xf>
    <xf numFmtId="0" fontId="5" fillId="0" borderId="38" xfId="0" applyFont="1" applyBorder="1"/>
    <xf numFmtId="0" fontId="5" fillId="0" borderId="39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29" xfId="0" applyFont="1" applyBorder="1"/>
    <xf numFmtId="0" fontId="5" fillId="0" borderId="24" xfId="0" applyFont="1" applyBorder="1"/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/>
    <xf numFmtId="0" fontId="5" fillId="0" borderId="44" xfId="0" applyFont="1" applyBorder="1"/>
    <xf numFmtId="0" fontId="1" fillId="0" borderId="6" xfId="0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/>
    </xf>
    <xf numFmtId="164" fontId="1" fillId="0" borderId="4" xfId="0" applyNumberFormat="1" applyFont="1" applyBorder="1" applyAlignment="1">
      <alignment vertical="top"/>
    </xf>
    <xf numFmtId="165" fontId="1" fillId="0" borderId="4" xfId="0" applyNumberFormat="1" applyFont="1" applyBorder="1" applyAlignment="1">
      <alignment vertical="top"/>
    </xf>
    <xf numFmtId="164" fontId="1" fillId="0" borderId="47" xfId="0" applyNumberFormat="1" applyFont="1" applyBorder="1" applyAlignment="1">
      <alignment vertical="top"/>
    </xf>
    <xf numFmtId="0" fontId="1" fillId="0" borderId="45" xfId="0" applyFont="1" applyBorder="1"/>
    <xf numFmtId="0" fontId="1" fillId="0" borderId="47" xfId="0" applyFont="1" applyBorder="1"/>
    <xf numFmtId="0" fontId="7" fillId="0" borderId="4" xfId="0" applyFont="1" applyBorder="1" applyAlignment="1">
      <alignment horizontal="right" vertical="top"/>
    </xf>
    <xf numFmtId="49" fontId="7" fillId="0" borderId="4" xfId="0" applyNumberFormat="1" applyFont="1" applyBorder="1" applyAlignment="1">
      <alignment vertical="top" wrapText="1"/>
    </xf>
    <xf numFmtId="3" fontId="1" fillId="0" borderId="4" xfId="0" applyNumberFormat="1" applyFont="1" applyBorder="1" applyAlignment="1">
      <alignment vertical="top"/>
    </xf>
    <xf numFmtId="0" fontId="5" fillId="2" borderId="6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0" xfId="0" applyFont="1" applyFill="1" applyBorder="1"/>
    <xf numFmtId="164" fontId="5" fillId="2" borderId="47" xfId="0" applyNumberFormat="1" applyFont="1" applyFill="1" applyBorder="1" applyAlignment="1">
      <alignment vertical="center"/>
    </xf>
    <xf numFmtId="0" fontId="5" fillId="2" borderId="11" xfId="0" applyFont="1" applyFill="1" applyBorder="1"/>
    <xf numFmtId="0" fontId="5" fillId="2" borderId="51" xfId="0" applyFont="1" applyFill="1" applyBorder="1" applyAlignment="1">
      <alignment horizontal="right" vertical="center"/>
    </xf>
    <xf numFmtId="0" fontId="5" fillId="2" borderId="51" xfId="0" applyFont="1" applyFill="1" applyBorder="1" applyAlignment="1">
      <alignment horizontal="left" vertical="center"/>
    </xf>
    <xf numFmtId="0" fontId="5" fillId="2" borderId="51" xfId="0" applyFont="1" applyFill="1" applyBorder="1"/>
    <xf numFmtId="0" fontId="5" fillId="2" borderId="54" xfId="0" applyFont="1" applyFill="1" applyBorder="1"/>
    <xf numFmtId="164" fontId="5" fillId="2" borderId="55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vertical="top"/>
    </xf>
    <xf numFmtId="0" fontId="8" fillId="0" borderId="6" xfId="0" applyFont="1" applyBorder="1" applyAlignment="1">
      <alignment horizontal="right" vertical="top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165" fontId="8" fillId="0" borderId="4" xfId="0" applyNumberFormat="1" applyFont="1" applyBorder="1" applyAlignment="1">
      <alignment vertical="top"/>
    </xf>
    <xf numFmtId="164" fontId="8" fillId="0" borderId="4" xfId="0" applyNumberFormat="1" applyFont="1" applyBorder="1" applyAlignment="1">
      <alignment vertical="top"/>
    </xf>
    <xf numFmtId="164" fontId="8" fillId="0" borderId="47" xfId="0" applyNumberFormat="1" applyFont="1" applyBorder="1" applyAlignment="1">
      <alignment vertical="top"/>
    </xf>
    <xf numFmtId="3" fontId="8" fillId="0" borderId="4" xfId="0" applyNumberFormat="1" applyFont="1" applyBorder="1" applyAlignment="1">
      <alignment vertical="top"/>
    </xf>
    <xf numFmtId="0" fontId="0" fillId="0" borderId="2" xfId="0" applyBorder="1"/>
    <xf numFmtId="0" fontId="0" fillId="0" borderId="8" xfId="0" applyBorder="1"/>
    <xf numFmtId="0" fontId="0" fillId="0" borderId="56" xfId="0" applyBorder="1"/>
    <xf numFmtId="0" fontId="0" fillId="0" borderId="29" xfId="0" applyBorder="1"/>
    <xf numFmtId="0" fontId="5" fillId="2" borderId="59" xfId="0" applyFont="1" applyFill="1" applyBorder="1"/>
    <xf numFmtId="0" fontId="5" fillId="2" borderId="60" xfId="0" applyFont="1" applyFill="1" applyBorder="1"/>
    <xf numFmtId="0" fontId="5" fillId="2" borderId="61" xfId="0" applyFont="1" applyFill="1" applyBorder="1"/>
    <xf numFmtId="0" fontId="5" fillId="2" borderId="61" xfId="0" applyFont="1" applyFill="1" applyBorder="1" applyAlignment="1">
      <alignment vertical="center"/>
    </xf>
    <xf numFmtId="0" fontId="0" fillId="0" borderId="12" xfId="0" applyBorder="1"/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57" xfId="0" applyFont="1" applyBorder="1"/>
    <xf numFmtId="0" fontId="4" fillId="0" borderId="65" xfId="0" applyFont="1" applyBorder="1"/>
    <xf numFmtId="0" fontId="5" fillId="0" borderId="57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3" fontId="4" fillId="0" borderId="4" xfId="0" applyNumberFormat="1" applyFont="1" applyBorder="1" applyAlignment="1">
      <alignment vertical="center"/>
    </xf>
    <xf numFmtId="3" fontId="5" fillId="0" borderId="67" xfId="0" applyNumberFormat="1" applyFont="1" applyBorder="1" applyAlignment="1">
      <alignment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left" vertical="center"/>
    </xf>
    <xf numFmtId="3" fontId="5" fillId="2" borderId="20" xfId="0" applyNumberFormat="1" applyFont="1" applyFill="1" applyBorder="1" applyAlignment="1">
      <alignment vertical="center"/>
    </xf>
    <xf numFmtId="3" fontId="5" fillId="2" borderId="72" xfId="0" applyNumberFormat="1" applyFont="1" applyFill="1" applyBorder="1" applyAlignment="1">
      <alignment vertical="center"/>
    </xf>
    <xf numFmtId="0" fontId="4" fillId="2" borderId="21" xfId="0" applyFont="1" applyFill="1" applyBorder="1"/>
    <xf numFmtId="0" fontId="5" fillId="2" borderId="18" xfId="0" applyFont="1" applyFill="1" applyBorder="1" applyAlignment="1">
      <alignment horizontal="left" vertical="center"/>
    </xf>
    <xf numFmtId="3" fontId="5" fillId="2" borderId="18" xfId="0" applyNumberFormat="1" applyFont="1" applyFill="1" applyBorder="1" applyAlignment="1">
      <alignment vertical="center"/>
    </xf>
    <xf numFmtId="3" fontId="5" fillId="2" borderId="74" xfId="0" applyNumberFormat="1" applyFont="1" applyFill="1" applyBorder="1" applyAlignment="1">
      <alignment vertical="center"/>
    </xf>
    <xf numFmtId="0" fontId="0" fillId="0" borderId="75" xfId="0" applyBorder="1" applyAlignment="1">
      <alignment horizontal="left" vertical="center"/>
    </xf>
    <xf numFmtId="49" fontId="0" fillId="0" borderId="67" xfId="0" applyNumberFormat="1" applyBorder="1" applyAlignment="1">
      <alignment horizontal="center" vertical="center"/>
    </xf>
    <xf numFmtId="0" fontId="0" fillId="0" borderId="76" xfId="0" applyBorder="1"/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vertical="top"/>
    </xf>
    <xf numFmtId="3" fontId="0" fillId="0" borderId="35" xfId="0" applyNumberFormat="1" applyBorder="1" applyAlignment="1">
      <alignment vertical="top"/>
    </xf>
    <xf numFmtId="0" fontId="0" fillId="0" borderId="51" xfId="0" applyBorder="1"/>
    <xf numFmtId="0" fontId="0" fillId="0" borderId="69" xfId="0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79" xfId="0" applyNumberFormat="1" applyBorder="1" applyAlignment="1">
      <alignment horizontal="right" vertical="center"/>
    </xf>
    <xf numFmtId="0" fontId="0" fillId="0" borderId="69" xfId="0" applyBorder="1" applyAlignment="1">
      <alignment horizontal="center" vertical="center"/>
    </xf>
    <xf numFmtId="4" fontId="0" fillId="0" borderId="29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68" xfId="0" applyBorder="1" applyAlignment="1">
      <alignment vertical="center"/>
    </xf>
    <xf numFmtId="3" fontId="0" fillId="0" borderId="82" xfId="0" applyNumberFormat="1" applyBorder="1" applyAlignment="1">
      <alignment horizontal="right" vertical="center"/>
    </xf>
    <xf numFmtId="3" fontId="0" fillId="0" borderId="83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84" xfId="0" applyBorder="1" applyAlignment="1">
      <alignment vertical="center"/>
    </xf>
    <xf numFmtId="0" fontId="0" fillId="0" borderId="91" xfId="0" applyBorder="1" applyAlignment="1">
      <alignment vertical="center"/>
    </xf>
    <xf numFmtId="0" fontId="11" fillId="0" borderId="0" xfId="0" applyFont="1"/>
    <xf numFmtId="0" fontId="11" fillId="2" borderId="92" xfId="0" applyFont="1" applyFill="1" applyBorder="1" applyAlignment="1">
      <alignment horizontal="left" vertical="center"/>
    </xf>
    <xf numFmtId="4" fontId="8" fillId="0" borderId="4" xfId="0" applyNumberFormat="1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0" fillId="0" borderId="37" xfId="0" applyBorder="1" applyAlignment="1">
      <alignment vertical="center"/>
    </xf>
    <xf numFmtId="0" fontId="0" fillId="0" borderId="9" xfId="0" applyBorder="1" applyAlignment="1">
      <alignment vertical="center"/>
    </xf>
    <xf numFmtId="49" fontId="0" fillId="2" borderId="48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25" xfId="0" applyBorder="1" applyAlignment="1">
      <alignment vertical="top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Border="1" applyAlignment="1">
      <alignment horizontal="center" vertical="top"/>
    </xf>
    <xf numFmtId="0" fontId="0" fillId="0" borderId="31" xfId="0" applyBorder="1" applyAlignment="1">
      <alignment vertical="top" wrapText="1"/>
    </xf>
    <xf numFmtId="0" fontId="0" fillId="0" borderId="56" xfId="0" applyBorder="1" applyAlignment="1">
      <alignment horizontal="center" vertical="top"/>
    </xf>
    <xf numFmtId="3" fontId="0" fillId="0" borderId="31" xfId="0" applyNumberFormat="1" applyBorder="1" applyAlignment="1">
      <alignment horizontal="right" vertical="top"/>
    </xf>
    <xf numFmtId="3" fontId="0" fillId="0" borderId="35" xfId="0" applyNumberFormat="1" applyBorder="1" applyAlignment="1">
      <alignment horizontal="right" vertical="top"/>
    </xf>
    <xf numFmtId="3" fontId="11" fillId="2" borderId="60" xfId="0" applyNumberFormat="1" applyFont="1" applyFill="1" applyBorder="1" applyAlignment="1">
      <alignment horizontal="right" vertical="center"/>
    </xf>
    <xf numFmtId="3" fontId="11" fillId="2" borderId="62" xfId="0" applyNumberFormat="1" applyFont="1" applyFill="1" applyBorder="1" applyAlignment="1">
      <alignment horizontal="right" vertical="center"/>
    </xf>
    <xf numFmtId="0" fontId="0" fillId="0" borderId="0" xfId="0" applyAlignment="1">
      <alignment vertical="top"/>
    </xf>
    <xf numFmtId="49" fontId="0" fillId="0" borderId="9" xfId="0" applyNumberFormat="1" applyBorder="1" applyAlignment="1">
      <alignment vertical="center"/>
    </xf>
    <xf numFmtId="49" fontId="0" fillId="0" borderId="35" xfId="0" applyNumberFormat="1" applyBorder="1" applyAlignment="1">
      <alignment vertical="center"/>
    </xf>
    <xf numFmtId="0" fontId="0" fillId="0" borderId="56" xfId="0" applyBorder="1" applyAlignment="1">
      <alignment horizontal="right" vertical="center"/>
    </xf>
    <xf numFmtId="0" fontId="11" fillId="2" borderId="62" xfId="0" applyFont="1" applyFill="1" applyBorder="1" applyAlignment="1">
      <alignment horizontal="left" vertical="center"/>
    </xf>
    <xf numFmtId="0" fontId="5" fillId="3" borderId="27" xfId="0" applyFont="1" applyFill="1" applyBorder="1" applyProtection="1">
      <protection locked="0"/>
    </xf>
    <xf numFmtId="0" fontId="5" fillId="3" borderId="43" xfId="0" applyFont="1" applyFill="1" applyBorder="1" applyProtection="1">
      <protection locked="0"/>
    </xf>
    <xf numFmtId="0" fontId="5" fillId="3" borderId="33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165" fontId="1" fillId="3" borderId="6" xfId="0" applyNumberFormat="1" applyFont="1" applyFill="1" applyBorder="1" applyAlignment="1" applyProtection="1">
      <alignment vertical="top"/>
      <protection locked="0"/>
    </xf>
    <xf numFmtId="165" fontId="1" fillId="3" borderId="45" xfId="0" applyNumberFormat="1" applyFont="1" applyFill="1" applyBorder="1" applyAlignment="1" applyProtection="1">
      <alignment vertical="top"/>
      <protection locked="0"/>
    </xf>
    <xf numFmtId="165" fontId="1" fillId="3" borderId="4" xfId="0" applyNumberFormat="1" applyFont="1" applyFill="1" applyBorder="1" applyAlignment="1" applyProtection="1">
      <alignment vertical="top"/>
      <protection locked="0"/>
    </xf>
    <xf numFmtId="0" fontId="1" fillId="3" borderId="6" xfId="0" applyFont="1" applyFill="1" applyBorder="1" applyProtection="1">
      <protection locked="0"/>
    </xf>
    <xf numFmtId="0" fontId="1" fillId="3" borderId="45" xfId="0" applyFont="1" applyFill="1" applyBorder="1" applyProtection="1">
      <protection locked="0"/>
    </xf>
    <xf numFmtId="0" fontId="5" fillId="3" borderId="52" xfId="0" applyFont="1" applyFill="1" applyBorder="1" applyProtection="1">
      <protection locked="0"/>
    </xf>
    <xf numFmtId="165" fontId="5" fillId="3" borderId="53" xfId="0" applyNumberFormat="1" applyFont="1" applyFill="1" applyBorder="1" applyAlignment="1" applyProtection="1">
      <alignment vertical="center"/>
      <protection locked="0"/>
    </xf>
    <xf numFmtId="0" fontId="5" fillId="3" borderId="54" xfId="0" applyFont="1" applyFill="1" applyBorder="1" applyProtection="1">
      <protection locked="0"/>
    </xf>
    <xf numFmtId="165" fontId="5" fillId="3" borderId="12" xfId="0" applyNumberFormat="1" applyFont="1" applyFill="1" applyBorder="1" applyAlignment="1" applyProtection="1">
      <alignment vertical="center"/>
      <protection locked="0"/>
    </xf>
    <xf numFmtId="165" fontId="8" fillId="3" borderId="6" xfId="0" applyNumberFormat="1" applyFont="1" applyFill="1" applyBorder="1" applyAlignment="1" applyProtection="1">
      <alignment vertical="top"/>
      <protection locked="0"/>
    </xf>
    <xf numFmtId="165" fontId="8" fillId="3" borderId="45" xfId="0" applyNumberFormat="1" applyFont="1" applyFill="1" applyBorder="1" applyAlignment="1" applyProtection="1">
      <alignment vertical="top"/>
      <protection locked="0"/>
    </xf>
    <xf numFmtId="165" fontId="8" fillId="3" borderId="4" xfId="0" applyNumberFormat="1" applyFont="1" applyFill="1" applyBorder="1" applyAlignment="1" applyProtection="1">
      <alignment vertical="top"/>
      <protection locked="0"/>
    </xf>
    <xf numFmtId="0" fontId="5" fillId="3" borderId="49" xfId="0" applyFont="1" applyFill="1" applyBorder="1" applyProtection="1">
      <protection locked="0"/>
    </xf>
    <xf numFmtId="165" fontId="5" fillId="3" borderId="46" xfId="0" applyNumberFormat="1" applyFont="1" applyFill="1" applyBorder="1" applyAlignment="1" applyProtection="1">
      <alignment vertical="center"/>
      <protection locked="0"/>
    </xf>
    <xf numFmtId="0" fontId="5" fillId="3" borderId="50" xfId="0" applyFont="1" applyFill="1" applyBorder="1" applyProtection="1">
      <protection locked="0"/>
    </xf>
    <xf numFmtId="165" fontId="5" fillId="3" borderId="0" xfId="0" applyNumberFormat="1" applyFont="1" applyFill="1" applyAlignment="1" applyProtection="1">
      <alignment vertical="center"/>
      <protection locked="0"/>
    </xf>
    <xf numFmtId="0" fontId="12" fillId="0" borderId="4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76" xfId="0" applyBorder="1"/>
    <xf numFmtId="0" fontId="0" fillId="0" borderId="29" xfId="0" applyBorder="1" applyAlignment="1">
      <alignment vertical="center"/>
    </xf>
    <xf numFmtId="0" fontId="0" fillId="0" borderId="1" xfId="0" applyBorder="1"/>
    <xf numFmtId="0" fontId="0" fillId="0" borderId="56" xfId="0" applyBorder="1"/>
    <xf numFmtId="0" fontId="0" fillId="0" borderId="4" xfId="0" applyBorder="1"/>
    <xf numFmtId="0" fontId="0" fillId="0" borderId="12" xfId="0" applyBorder="1"/>
    <xf numFmtId="0" fontId="0" fillId="0" borderId="17" xfId="0" applyBorder="1" applyAlignment="1">
      <alignment vertical="center"/>
    </xf>
    <xf numFmtId="0" fontId="0" fillId="0" borderId="71" xfId="0" applyBorder="1"/>
    <xf numFmtId="3" fontId="0" fillId="0" borderId="20" xfId="0" applyNumberFormat="1" applyBorder="1" applyAlignment="1">
      <alignment horizontal="right" vertical="center"/>
    </xf>
    <xf numFmtId="0" fontId="11" fillId="2" borderId="21" xfId="0" applyFont="1" applyFill="1" applyBorder="1" applyAlignment="1">
      <alignment horizontal="left" vertical="center"/>
    </xf>
    <xf numFmtId="0" fontId="0" fillId="0" borderId="61" xfId="0" applyBorder="1"/>
    <xf numFmtId="3" fontId="11" fillId="2" borderId="61" xfId="0" applyNumberFormat="1" applyFont="1" applyFill="1" applyBorder="1" applyAlignment="1">
      <alignment horizontal="right" vertical="center"/>
    </xf>
    <xf numFmtId="0" fontId="0" fillId="0" borderId="68" xfId="0" applyBorder="1" applyAlignment="1">
      <alignment vertical="center"/>
    </xf>
    <xf numFmtId="0" fontId="0" fillId="0" borderId="69" xfId="0" applyBorder="1"/>
    <xf numFmtId="3" fontId="0" fillId="0" borderId="79" xfId="0" applyNumberFormat="1" applyBorder="1" applyAlignment="1">
      <alignment horizontal="right" vertical="center"/>
    </xf>
    <xf numFmtId="0" fontId="0" fillId="0" borderId="68" xfId="0" applyBorder="1"/>
    <xf numFmtId="0" fontId="0" fillId="0" borderId="70" xfId="0" applyBorder="1"/>
    <xf numFmtId="0" fontId="0" fillId="0" borderId="77" xfId="0" applyBorder="1"/>
    <xf numFmtId="0" fontId="3" fillId="0" borderId="68" xfId="0" applyFont="1" applyBorder="1" applyAlignment="1">
      <alignment vertical="center"/>
    </xf>
    <xf numFmtId="3" fontId="3" fillId="0" borderId="79" xfId="0" applyNumberFormat="1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/>
    <xf numFmtId="0" fontId="0" fillId="0" borderId="66" xfId="0" applyBorder="1"/>
    <xf numFmtId="3" fontId="0" fillId="0" borderId="57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76" xfId="0" applyBorder="1" applyAlignment="1">
      <alignment wrapText="1"/>
    </xf>
    <xf numFmtId="49" fontId="0" fillId="0" borderId="12" xfId="0" applyNumberFormat="1" applyBorder="1" applyAlignment="1">
      <alignment vertical="top"/>
    </xf>
    <xf numFmtId="0" fontId="0" fillId="0" borderId="13" xfId="0" applyBorder="1"/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5" xfId="0" applyBorder="1"/>
    <xf numFmtId="49" fontId="0" fillId="0" borderId="14" xfId="0" applyNumberFormat="1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78" xfId="0" applyBorder="1" applyAlignment="1">
      <alignment wrapText="1"/>
    </xf>
    <xf numFmtId="49" fontId="0" fillId="0" borderId="15" xfId="0" applyNumberFormat="1" applyBorder="1" applyAlignment="1">
      <alignment vertical="top"/>
    </xf>
    <xf numFmtId="0" fontId="0" fillId="0" borderId="16" xfId="0" applyBorder="1"/>
    <xf numFmtId="0" fontId="10" fillId="0" borderId="21" xfId="0" applyFont="1" applyBorder="1" applyAlignment="1">
      <alignment horizontal="center" vertical="center"/>
    </xf>
    <xf numFmtId="0" fontId="0" fillId="0" borderId="62" xfId="0" applyBorder="1"/>
    <xf numFmtId="0" fontId="9" fillId="0" borderId="15" xfId="0" applyFont="1" applyBorder="1" applyAlignment="1">
      <alignment horizontal="center" vertical="center"/>
    </xf>
    <xf numFmtId="0" fontId="0" fillId="0" borderId="15" xfId="0" applyBorder="1"/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7" xfId="0" applyBorder="1"/>
    <xf numFmtId="0" fontId="0" fillId="0" borderId="9" xfId="0" applyBorder="1"/>
    <xf numFmtId="49" fontId="0" fillId="2" borderId="51" xfId="0" applyNumberFormat="1" applyFill="1" applyBorder="1" applyAlignment="1">
      <alignment vertical="center" wrapText="1"/>
    </xf>
    <xf numFmtId="49" fontId="0" fillId="0" borderId="51" xfId="0" applyNumberFormat="1" applyBorder="1" applyAlignment="1">
      <alignment horizontal="center" vertical="center"/>
    </xf>
    <xf numFmtId="49" fontId="0" fillId="0" borderId="11" xfId="0" applyNumberFormat="1" applyBorder="1" applyAlignment="1">
      <alignment vertical="center" wrapText="1"/>
    </xf>
    <xf numFmtId="0" fontId="0" fillId="0" borderId="13" xfId="0" applyBorder="1" applyAlignment="1">
      <alignment wrapText="1"/>
    </xf>
    <xf numFmtId="49" fontId="0" fillId="0" borderId="29" xfId="0" applyNumberForma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35" xfId="0" applyBorder="1" applyAlignment="1">
      <alignment wrapText="1"/>
    </xf>
    <xf numFmtId="0" fontId="10" fillId="0" borderId="5" xfId="0" applyFont="1" applyBorder="1" applyAlignment="1">
      <alignment horizontal="center" vertical="center"/>
    </xf>
    <xf numFmtId="0" fontId="0" fillId="0" borderId="73" xfId="0" applyBorder="1"/>
    <xf numFmtId="49" fontId="0" fillId="2" borderId="4" xfId="0" applyNumberForma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49" fontId="11" fillId="2" borderId="17" xfId="0" applyNumberFormat="1" applyFont="1" applyFill="1" applyBorder="1" applyAlignment="1">
      <alignment horizontal="left" vertical="center"/>
    </xf>
    <xf numFmtId="0" fontId="11" fillId="0" borderId="71" xfId="0" applyFont="1" applyBorder="1"/>
    <xf numFmtId="3" fontId="11" fillId="2" borderId="71" xfId="0" applyNumberFormat="1" applyFont="1" applyFill="1" applyBorder="1" applyAlignment="1">
      <alignment horizontal="right" vertical="center"/>
    </xf>
    <xf numFmtId="0" fontId="0" fillId="0" borderId="69" xfId="0" applyBorder="1" applyAlignment="1">
      <alignment vertical="center"/>
    </xf>
    <xf numFmtId="0" fontId="0" fillId="0" borderId="77" xfId="0" applyBorder="1" applyAlignment="1">
      <alignment vertical="center"/>
    </xf>
    <xf numFmtId="165" fontId="0" fillId="0" borderId="79" xfId="0" applyNumberFormat="1" applyBorder="1" applyAlignment="1">
      <alignment horizontal="right" vertical="center"/>
    </xf>
    <xf numFmtId="0" fontId="0" fillId="0" borderId="69" xfId="0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66" xfId="0" applyBorder="1" applyAlignment="1">
      <alignment vertical="center"/>
    </xf>
    <xf numFmtId="165" fontId="0" fillId="0" borderId="57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5" xfId="0" applyBorder="1"/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5" xfId="0" applyBorder="1" applyAlignment="1">
      <alignment vertical="center"/>
    </xf>
    <xf numFmtId="0" fontId="3" fillId="0" borderId="86" xfId="0" applyFont="1" applyBorder="1" applyAlignment="1">
      <alignment horizontal="center" vertical="center"/>
    </xf>
    <xf numFmtId="0" fontId="0" fillId="0" borderId="87" xfId="0" applyBorder="1"/>
    <xf numFmtId="0" fontId="0" fillId="0" borderId="90" xfId="0" applyBorder="1"/>
    <xf numFmtId="0" fontId="3" fillId="0" borderId="88" xfId="0" applyFont="1" applyBorder="1" applyAlignment="1">
      <alignment horizontal="center" vertical="center"/>
    </xf>
    <xf numFmtId="0" fontId="0" fillId="0" borderId="89" xfId="0" applyBorder="1"/>
    <xf numFmtId="49" fontId="0" fillId="0" borderId="24" xfId="0" applyNumberFormat="1" applyBorder="1" applyAlignment="1">
      <alignment vertical="center" wrapText="1"/>
    </xf>
    <xf numFmtId="0" fontId="0" fillId="0" borderId="56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81" xfId="0" applyBorder="1" applyAlignment="1">
      <alignment wrapText="1"/>
    </xf>
    <xf numFmtId="0" fontId="0" fillId="0" borderId="56" xfId="0" applyBorder="1" applyAlignment="1">
      <alignment vertical="center"/>
    </xf>
    <xf numFmtId="3" fontId="0" fillId="0" borderId="29" xfId="0" applyNumberForma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0" fillId="0" borderId="84" xfId="0" applyBorder="1"/>
    <xf numFmtId="0" fontId="0" fillId="0" borderId="79" xfId="0" applyBorder="1" applyAlignment="1">
      <alignment vertical="center"/>
    </xf>
    <xf numFmtId="0" fontId="0" fillId="0" borderId="58" xfId="0" applyBorder="1"/>
    <xf numFmtId="0" fontId="0" fillId="0" borderId="25" xfId="0" applyBorder="1" applyAlignment="1">
      <alignment vertical="center"/>
    </xf>
    <xf numFmtId="0" fontId="0" fillId="0" borderId="80" xfId="0" applyBorder="1"/>
    <xf numFmtId="0" fontId="0" fillId="0" borderId="79" xfId="0" applyBorder="1" applyAlignment="1">
      <alignment horizontal="left" vertical="center"/>
    </xf>
    <xf numFmtId="49" fontId="0" fillId="0" borderId="14" xfId="0" applyNumberFormat="1" applyBorder="1" applyAlignment="1">
      <alignment horizontal="left" vertical="top" wrapText="1"/>
    </xf>
    <xf numFmtId="0" fontId="0" fillId="0" borderId="79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49" fontId="0" fillId="0" borderId="69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9" xfId="0" applyNumberForma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0" borderId="68" xfId="0" applyBorder="1" applyAlignment="1">
      <alignment horizontal="left" vertical="top"/>
    </xf>
    <xf numFmtId="0" fontId="0" fillId="0" borderId="68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49" fontId="0" fillId="0" borderId="69" xfId="0" applyNumberForma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7" xfId="0" applyBorder="1" applyAlignment="1">
      <alignment wrapText="1"/>
    </xf>
    <xf numFmtId="49" fontId="0" fillId="0" borderId="69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51" xfId="0" applyNumberForma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0" fillId="0" borderId="64" xfId="0" applyBorder="1"/>
    <xf numFmtId="0" fontId="1" fillId="0" borderId="40" xfId="0" applyFont="1" applyBorder="1" applyAlignment="1">
      <alignment horizontal="center" vertical="center"/>
    </xf>
    <xf numFmtId="0" fontId="0" fillId="0" borderId="63" xfId="0" applyBorder="1"/>
    <xf numFmtId="0" fontId="1" fillId="0" borderId="57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0" xfId="0" applyBorder="1"/>
    <xf numFmtId="3" fontId="5" fillId="2" borderId="18" xfId="0" applyNumberFormat="1" applyFont="1" applyFill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76EB-1E45-42A5-AD85-04BDF54C60D9}">
  <dimension ref="A1:I49"/>
  <sheetViews>
    <sheetView topLeftCell="A10" workbookViewId="0">
      <selection activeCell="A8" sqref="A8:I8"/>
    </sheetView>
  </sheetViews>
  <sheetFormatPr defaultRowHeight="13.2" x14ac:dyDescent="0.25"/>
  <cols>
    <col min="1" max="9" width="9.33203125" customWidth="1"/>
  </cols>
  <sheetData>
    <row r="1" spans="1:9" ht="12.75" customHeight="1" x14ac:dyDescent="0.25">
      <c r="A1" s="71"/>
      <c r="B1" s="10"/>
      <c r="C1" s="10"/>
      <c r="D1" s="10"/>
      <c r="E1" s="10"/>
      <c r="F1" s="10"/>
      <c r="G1" s="10"/>
      <c r="H1" s="10"/>
      <c r="I1" s="70"/>
    </row>
    <row r="2" spans="1:9" ht="12.75" customHeight="1" x14ac:dyDescent="0.25">
      <c r="A2" s="8"/>
      <c r="I2" s="69"/>
    </row>
    <row r="3" spans="1:9" ht="12.75" customHeight="1" x14ac:dyDescent="0.25">
      <c r="A3" s="8"/>
      <c r="I3" s="69"/>
    </row>
    <row r="4" spans="1:9" ht="12.75" customHeight="1" x14ac:dyDescent="0.25">
      <c r="A4" s="8"/>
      <c r="I4" s="69"/>
    </row>
    <row r="5" spans="1:9" ht="12.75" customHeight="1" x14ac:dyDescent="0.25">
      <c r="A5" s="8"/>
      <c r="I5" s="69"/>
    </row>
    <row r="6" spans="1:9" ht="49.5" customHeight="1" x14ac:dyDescent="0.25">
      <c r="A6" s="165" t="s">
        <v>947</v>
      </c>
      <c r="B6" s="166"/>
      <c r="C6" s="166"/>
      <c r="D6" s="166"/>
      <c r="E6" s="166"/>
      <c r="F6" s="166"/>
      <c r="G6" s="166"/>
      <c r="H6" s="166"/>
      <c r="I6" s="167"/>
    </row>
    <row r="7" spans="1:9" ht="12.75" customHeight="1" x14ac:dyDescent="0.25">
      <c r="A7" s="8"/>
      <c r="I7" s="69"/>
    </row>
    <row r="8" spans="1:9" ht="49.5" customHeight="1" x14ac:dyDescent="0.25">
      <c r="A8" s="168"/>
      <c r="B8" s="166"/>
      <c r="C8" s="166"/>
      <c r="D8" s="166"/>
      <c r="E8" s="166"/>
      <c r="F8" s="166"/>
      <c r="G8" s="166"/>
      <c r="H8" s="166"/>
      <c r="I8" s="167"/>
    </row>
    <row r="9" spans="1:9" ht="12.75" customHeight="1" x14ac:dyDescent="0.25">
      <c r="A9" s="8"/>
      <c r="I9" s="69"/>
    </row>
    <row r="10" spans="1:9" ht="12.75" customHeight="1" x14ac:dyDescent="0.25">
      <c r="A10" s="8"/>
      <c r="I10" s="69"/>
    </row>
    <row r="11" spans="1:9" ht="12.75" customHeight="1" x14ac:dyDescent="0.25">
      <c r="A11" s="8"/>
      <c r="I11" s="69"/>
    </row>
    <row r="12" spans="1:9" ht="12.75" customHeight="1" x14ac:dyDescent="0.25">
      <c r="A12" s="8"/>
      <c r="I12" s="69"/>
    </row>
    <row r="13" spans="1:9" ht="12.75" customHeight="1" x14ac:dyDescent="0.25">
      <c r="A13" s="8"/>
      <c r="I13" s="69"/>
    </row>
    <row r="14" spans="1:9" ht="12.75" customHeight="1" x14ac:dyDescent="0.25">
      <c r="A14" s="8"/>
      <c r="I14" s="69"/>
    </row>
    <row r="15" spans="1:9" ht="12.75" customHeight="1" x14ac:dyDescent="0.25">
      <c r="A15" s="8"/>
      <c r="I15" s="69"/>
    </row>
    <row r="16" spans="1:9" ht="12.75" customHeight="1" x14ac:dyDescent="0.25">
      <c r="A16" s="8"/>
      <c r="I16" s="69"/>
    </row>
    <row r="17" spans="1:9" ht="12.75" customHeight="1" x14ac:dyDescent="0.25">
      <c r="A17" s="8"/>
      <c r="I17" s="69"/>
    </row>
    <row r="18" spans="1:9" ht="12.75" customHeight="1" x14ac:dyDescent="0.25">
      <c r="A18" s="8"/>
      <c r="I18" s="69"/>
    </row>
    <row r="19" spans="1:9" ht="12.75" customHeight="1" x14ac:dyDescent="0.25">
      <c r="A19" s="8"/>
      <c r="I19" s="69"/>
    </row>
    <row r="20" spans="1:9" ht="12.75" customHeight="1" x14ac:dyDescent="0.25">
      <c r="A20" s="8"/>
      <c r="I20" s="69"/>
    </row>
    <row r="21" spans="1:9" ht="12.75" customHeight="1" x14ac:dyDescent="0.25">
      <c r="A21" s="8"/>
      <c r="I21" s="69"/>
    </row>
    <row r="22" spans="1:9" ht="12.75" customHeight="1" x14ac:dyDescent="0.25">
      <c r="A22" s="8"/>
      <c r="I22" s="69"/>
    </row>
    <row r="23" spans="1:9" ht="12.75" customHeight="1" x14ac:dyDescent="0.25">
      <c r="A23" s="8"/>
      <c r="I23" s="69"/>
    </row>
    <row r="24" spans="1:9" ht="12.75" customHeight="1" x14ac:dyDescent="0.25">
      <c r="A24" s="8"/>
      <c r="I24" s="69"/>
    </row>
    <row r="25" spans="1:9" ht="12.75" customHeight="1" x14ac:dyDescent="0.25">
      <c r="A25" s="8"/>
      <c r="I25" s="69"/>
    </row>
    <row r="26" spans="1:9" ht="12.75" customHeight="1" x14ac:dyDescent="0.25">
      <c r="A26" s="8"/>
      <c r="I26" s="69"/>
    </row>
    <row r="27" spans="1:9" ht="12.75" customHeight="1" x14ac:dyDescent="0.25">
      <c r="A27" s="8"/>
      <c r="I27" s="69"/>
    </row>
    <row r="28" spans="1:9" ht="12.75" customHeight="1" x14ac:dyDescent="0.25">
      <c r="A28" s="8"/>
      <c r="I28" s="69"/>
    </row>
    <row r="29" spans="1:9" ht="12.75" customHeight="1" x14ac:dyDescent="0.25">
      <c r="A29" s="8"/>
      <c r="I29" s="69"/>
    </row>
    <row r="30" spans="1:9" ht="12.75" customHeight="1" x14ac:dyDescent="0.25">
      <c r="A30" s="168" t="s">
        <v>948</v>
      </c>
      <c r="B30" s="166"/>
      <c r="C30" s="166"/>
      <c r="D30" s="166"/>
      <c r="E30" s="166"/>
      <c r="F30" s="166"/>
      <c r="G30" s="166"/>
      <c r="H30" s="166"/>
      <c r="I30" s="167"/>
    </row>
    <row r="31" spans="1:9" ht="12.75" customHeight="1" x14ac:dyDescent="0.25">
      <c r="A31" s="8"/>
      <c r="I31" s="69"/>
    </row>
    <row r="32" spans="1:9" ht="12.75" customHeight="1" x14ac:dyDescent="0.25">
      <c r="A32" s="169"/>
      <c r="B32" s="166"/>
      <c r="C32" s="166"/>
      <c r="D32" s="166"/>
      <c r="E32" s="166"/>
      <c r="F32" s="166"/>
      <c r="G32" s="166"/>
      <c r="H32" s="166"/>
      <c r="I32" s="167"/>
    </row>
    <row r="33" spans="1:9" ht="12.75" customHeight="1" x14ac:dyDescent="0.25">
      <c r="A33" s="8"/>
      <c r="I33" s="69"/>
    </row>
    <row r="34" spans="1:9" ht="12.75" customHeight="1" x14ac:dyDescent="0.25">
      <c r="A34" s="8"/>
      <c r="I34" s="69"/>
    </row>
    <row r="35" spans="1:9" ht="12.75" customHeight="1" x14ac:dyDescent="0.25">
      <c r="A35" s="8"/>
      <c r="I35" s="69"/>
    </row>
    <row r="36" spans="1:9" ht="12.75" customHeight="1" x14ac:dyDescent="0.25">
      <c r="A36" s="8"/>
      <c r="I36" s="69"/>
    </row>
    <row r="37" spans="1:9" ht="12.75" customHeight="1" x14ac:dyDescent="0.25">
      <c r="A37" s="8"/>
      <c r="I37" s="69"/>
    </row>
    <row r="38" spans="1:9" ht="12.75" customHeight="1" x14ac:dyDescent="0.25">
      <c r="A38" s="8"/>
      <c r="I38" s="69"/>
    </row>
    <row r="39" spans="1:9" ht="12.75" customHeight="1" x14ac:dyDescent="0.25">
      <c r="A39" s="8"/>
      <c r="I39" s="69"/>
    </row>
    <row r="40" spans="1:9" ht="12.75" customHeight="1" x14ac:dyDescent="0.25">
      <c r="A40" s="8"/>
      <c r="I40" s="69"/>
    </row>
    <row r="41" spans="1:9" ht="12.75" customHeight="1" x14ac:dyDescent="0.25">
      <c r="A41" s="8"/>
      <c r="I41" s="69"/>
    </row>
    <row r="42" spans="1:9" ht="12.75" customHeight="1" x14ac:dyDescent="0.25">
      <c r="A42" s="8"/>
      <c r="I42" s="69"/>
    </row>
    <row r="43" spans="1:9" ht="12.75" customHeight="1" x14ac:dyDescent="0.25">
      <c r="A43" s="8"/>
      <c r="I43" s="69"/>
    </row>
    <row r="44" spans="1:9" ht="12.75" customHeight="1" x14ac:dyDescent="0.25">
      <c r="A44" s="8"/>
      <c r="I44" s="69"/>
    </row>
    <row r="45" spans="1:9" ht="12.75" customHeight="1" x14ac:dyDescent="0.25">
      <c r="A45" s="168" t="s">
        <v>949</v>
      </c>
      <c r="B45" s="166"/>
      <c r="C45" s="166"/>
      <c r="D45" s="166"/>
      <c r="E45" s="166"/>
      <c r="F45" s="166"/>
      <c r="G45" s="166"/>
      <c r="H45" s="166"/>
      <c r="I45" s="167"/>
    </row>
    <row r="46" spans="1:9" ht="12.75" customHeight="1" x14ac:dyDescent="0.25">
      <c r="A46" s="8"/>
      <c r="I46" s="69"/>
    </row>
    <row r="47" spans="1:9" ht="12.75" customHeight="1" x14ac:dyDescent="0.25">
      <c r="A47" s="8"/>
      <c r="I47" s="69"/>
    </row>
    <row r="48" spans="1:9" ht="12.75" customHeight="1" x14ac:dyDescent="0.25">
      <c r="A48" s="8"/>
      <c r="I48" s="69"/>
    </row>
    <row r="49" spans="1:9" ht="12.75" customHeight="1" x14ac:dyDescent="0.25">
      <c r="A49" s="105"/>
      <c r="B49" s="76"/>
      <c r="C49" s="76"/>
      <c r="D49" s="76"/>
      <c r="E49" s="76"/>
      <c r="F49" s="76"/>
      <c r="G49" s="76"/>
      <c r="H49" s="76"/>
      <c r="I49" s="101"/>
    </row>
  </sheetData>
  <mergeCells count="5">
    <mergeCell ref="A6:I6"/>
    <mergeCell ref="A8:I8"/>
    <mergeCell ref="A30:I30"/>
    <mergeCell ref="A32:I32"/>
    <mergeCell ref="A45:I45"/>
  </mergeCells>
  <printOptions horizontalCentered="1" vertic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6B97-CB00-4BB5-90BE-2578CFD9F2D4}">
  <dimension ref="A1:G47"/>
  <sheetViews>
    <sheetView topLeftCell="A19" workbookViewId="0">
      <selection activeCell="D47" sqref="D47:G47"/>
    </sheetView>
  </sheetViews>
  <sheetFormatPr defaultRowHeight="13.2" x14ac:dyDescent="0.25"/>
  <cols>
    <col min="1" max="1" width="17.109375" customWidth="1"/>
    <col min="2" max="2" width="24.44140625" customWidth="1"/>
    <col min="3" max="3" width="2.5546875" customWidth="1"/>
    <col min="4" max="4" width="14.6640625" customWidth="1"/>
    <col min="5" max="5" width="7.33203125" customWidth="1"/>
    <col min="6" max="6" width="15.88671875" customWidth="1"/>
    <col min="7" max="7" width="3.6640625" customWidth="1"/>
  </cols>
  <sheetData>
    <row r="1" spans="1:7" ht="28.5" customHeight="1" thickBot="1" x14ac:dyDescent="0.3">
      <c r="A1" s="211" t="s">
        <v>933</v>
      </c>
      <c r="B1" s="212"/>
      <c r="C1" s="212"/>
      <c r="D1" s="212"/>
      <c r="E1" s="212"/>
      <c r="F1" s="212"/>
      <c r="G1" s="212"/>
    </row>
    <row r="2" spans="1:7" ht="13.2" customHeight="1" x14ac:dyDescent="0.25">
      <c r="A2" s="123" t="s">
        <v>920</v>
      </c>
      <c r="B2" s="213" t="s">
        <v>921</v>
      </c>
      <c r="C2" s="214"/>
      <c r="D2" s="215"/>
      <c r="E2" s="213" t="s">
        <v>922</v>
      </c>
      <c r="F2" s="214"/>
      <c r="G2" s="216"/>
    </row>
    <row r="3" spans="1:7" ht="26.4" customHeight="1" x14ac:dyDescent="0.25">
      <c r="A3" s="125" t="s">
        <v>134</v>
      </c>
      <c r="B3" s="217" t="s">
        <v>140</v>
      </c>
      <c r="C3" s="197"/>
      <c r="D3" s="198"/>
      <c r="E3" s="218" t="s">
        <v>923</v>
      </c>
      <c r="F3" s="176"/>
      <c r="G3" s="200"/>
    </row>
    <row r="4" spans="1:7" ht="13.2" customHeight="1" x14ac:dyDescent="0.25">
      <c r="A4" s="201" t="s">
        <v>934</v>
      </c>
      <c r="B4" s="173"/>
      <c r="C4" s="173"/>
      <c r="D4" s="173"/>
      <c r="E4" s="173"/>
      <c r="F4" s="173"/>
      <c r="G4" s="203"/>
    </row>
    <row r="5" spans="1:7" ht="13.2" customHeight="1" x14ac:dyDescent="0.25">
      <c r="A5" s="219" t="s">
        <v>925</v>
      </c>
      <c r="B5" s="197"/>
      <c r="C5" s="197"/>
      <c r="D5" s="197"/>
      <c r="E5" s="197"/>
      <c r="F5" s="197"/>
      <c r="G5" s="220"/>
    </row>
    <row r="6" spans="1:7" ht="13.2" customHeight="1" x14ac:dyDescent="0.25">
      <c r="A6" s="201" t="s">
        <v>935</v>
      </c>
      <c r="B6" s="173"/>
      <c r="C6" s="173"/>
      <c r="D6" s="174"/>
      <c r="E6" s="107" t="s">
        <v>936</v>
      </c>
      <c r="F6" s="202"/>
      <c r="G6" s="203"/>
    </row>
    <row r="7" spans="1:7" ht="13.2" customHeight="1" x14ac:dyDescent="0.25">
      <c r="A7" s="196" t="s">
        <v>145</v>
      </c>
      <c r="B7" s="197"/>
      <c r="C7" s="197"/>
      <c r="D7" s="198"/>
      <c r="E7" s="140" t="s">
        <v>937</v>
      </c>
      <c r="F7" s="199"/>
      <c r="G7" s="200"/>
    </row>
    <row r="8" spans="1:7" ht="13.2" customHeight="1" x14ac:dyDescent="0.25">
      <c r="A8" s="201" t="s">
        <v>938</v>
      </c>
      <c r="B8" s="173"/>
      <c r="C8" s="173"/>
      <c r="D8" s="174"/>
      <c r="E8" s="107" t="s">
        <v>936</v>
      </c>
      <c r="F8" s="202"/>
      <c r="G8" s="203"/>
    </row>
    <row r="9" spans="1:7" ht="13.2" customHeight="1" x14ac:dyDescent="0.25">
      <c r="A9" s="196" t="s">
        <v>146</v>
      </c>
      <c r="B9" s="197"/>
      <c r="C9" s="197"/>
      <c r="D9" s="198"/>
      <c r="E9" s="140" t="s">
        <v>937</v>
      </c>
      <c r="F9" s="199"/>
      <c r="G9" s="200"/>
    </row>
    <row r="10" spans="1:7" ht="13.2" customHeight="1" x14ac:dyDescent="0.25">
      <c r="A10" s="201" t="s">
        <v>939</v>
      </c>
      <c r="B10" s="173"/>
      <c r="C10" s="173"/>
      <c r="D10" s="174"/>
      <c r="E10" s="107" t="s">
        <v>936</v>
      </c>
      <c r="F10" s="202"/>
      <c r="G10" s="203"/>
    </row>
    <row r="11" spans="1:7" ht="13.2" customHeight="1" x14ac:dyDescent="0.25">
      <c r="A11" s="196" t="s">
        <v>134</v>
      </c>
      <c r="B11" s="197"/>
      <c r="C11" s="197"/>
      <c r="D11" s="198"/>
      <c r="E11" s="140" t="s">
        <v>937</v>
      </c>
      <c r="F11" s="199"/>
      <c r="G11" s="200"/>
    </row>
    <row r="12" spans="1:7" ht="13.2" customHeight="1" x14ac:dyDescent="0.25">
      <c r="A12" s="201" t="s">
        <v>940</v>
      </c>
      <c r="B12" s="173"/>
      <c r="C12" s="173"/>
      <c r="D12" s="174"/>
      <c r="E12" s="107" t="s">
        <v>936</v>
      </c>
      <c r="F12" s="202"/>
      <c r="G12" s="203"/>
    </row>
    <row r="13" spans="1:7" ht="13.95" customHeight="1" thickBot="1" x14ac:dyDescent="0.3">
      <c r="A13" s="204" t="s">
        <v>134</v>
      </c>
      <c r="B13" s="205"/>
      <c r="C13" s="205"/>
      <c r="D13" s="206"/>
      <c r="E13" s="140" t="s">
        <v>937</v>
      </c>
      <c r="F13" s="207"/>
      <c r="G13" s="208"/>
    </row>
    <row r="14" spans="1:7" ht="28.5" customHeight="1" thickBot="1" x14ac:dyDescent="0.3">
      <c r="A14" s="209" t="s">
        <v>151</v>
      </c>
      <c r="B14" s="181"/>
      <c r="C14" s="181"/>
      <c r="D14" s="181"/>
      <c r="E14" s="181"/>
      <c r="F14" s="181"/>
      <c r="G14" s="210"/>
    </row>
    <row r="15" spans="1:7" ht="13.2" customHeight="1" x14ac:dyDescent="0.25">
      <c r="A15" s="192" t="s">
        <v>152</v>
      </c>
      <c r="B15" s="193"/>
      <c r="C15" s="193"/>
      <c r="D15" s="194"/>
      <c r="E15" s="195">
        <f>'KRYCÍ LIST SO-01'!E20+'KRYCÍ LIST SO-02'!E20+'KRYCÍ LIST SO-03'!E20+'KRYCÍ LIST SO-04'!E20</f>
        <v>0</v>
      </c>
      <c r="F15" s="193"/>
      <c r="G15" s="141" t="s">
        <v>193</v>
      </c>
    </row>
    <row r="16" spans="1:7" ht="13.2" customHeight="1" x14ac:dyDescent="0.25">
      <c r="A16" s="183" t="s">
        <v>941</v>
      </c>
      <c r="B16" s="184"/>
      <c r="C16" s="184"/>
      <c r="D16" s="188"/>
      <c r="E16" s="185">
        <f>SUM('KRYCÍ LIST SO-01'!E21:'KRYCÍ LIST SO-01'!E23)+SUM('KRYCÍ LIST SO-02'!E21:'KRYCÍ LIST SO-02'!E23)+SUM('KRYCÍ LIST SO-03'!E21:'KRYCÍ LIST SO-03'!E23)+SUM('KRYCÍ LIST SO-04'!E21:'KRYCÍ LIST SO-04'!E23)</f>
        <v>0</v>
      </c>
      <c r="F16" s="184"/>
      <c r="G16" s="142" t="s">
        <v>193</v>
      </c>
    </row>
    <row r="17" spans="1:7" ht="13.2" customHeight="1" x14ac:dyDescent="0.25">
      <c r="A17" s="183" t="s">
        <v>153</v>
      </c>
      <c r="B17" s="184"/>
      <c r="C17" s="184"/>
      <c r="D17" s="188"/>
      <c r="E17" s="185">
        <f>'KRYCÍ LIST SO-01'!E25+'KRYCÍ LIST SO-02'!E25+'KRYCÍ LIST SO-03'!E25+'KRYCÍ LIST SO-04'!E25</f>
        <v>0</v>
      </c>
      <c r="F17" s="184"/>
      <c r="G17" s="142" t="s">
        <v>193</v>
      </c>
    </row>
    <row r="18" spans="1:7" ht="13.2" customHeight="1" x14ac:dyDescent="0.25">
      <c r="A18" s="183" t="s">
        <v>179</v>
      </c>
      <c r="B18" s="184"/>
      <c r="C18" s="184"/>
      <c r="D18" s="188"/>
      <c r="E18" s="185">
        <f>'KRYCÍ LIST SO-01'!E26+'KRYCÍ LIST SO-02'!E26+'KRYCÍ LIST SO-03'!E26+'KRYCÍ LIST SO-04'!E26</f>
        <v>0</v>
      </c>
      <c r="F18" s="184"/>
      <c r="G18" s="142" t="s">
        <v>193</v>
      </c>
    </row>
    <row r="19" spans="1:7" ht="13.2" customHeight="1" x14ac:dyDescent="0.25">
      <c r="A19" s="183" t="s">
        <v>180</v>
      </c>
      <c r="B19" s="184"/>
      <c r="C19" s="184"/>
      <c r="D19" s="188"/>
      <c r="E19" s="185">
        <f>'KRYCÍ LIST SO-01'!E27+'KRYCÍ LIST SO-02'!E27+'KRYCÍ LIST SO-03'!E27+'KRYCÍ LIST SO-04'!E27</f>
        <v>0</v>
      </c>
      <c r="F19" s="184"/>
      <c r="G19" s="142" t="s">
        <v>193</v>
      </c>
    </row>
    <row r="20" spans="1:7" ht="13.2" customHeight="1" x14ac:dyDescent="0.25">
      <c r="A20" s="186"/>
      <c r="B20" s="184"/>
      <c r="C20" s="184"/>
      <c r="D20" s="184"/>
      <c r="E20" s="184"/>
      <c r="F20" s="184"/>
      <c r="G20" s="187"/>
    </row>
    <row r="21" spans="1:7" ht="13.2" customHeight="1" x14ac:dyDescent="0.25">
      <c r="A21" s="189" t="s">
        <v>942</v>
      </c>
      <c r="B21" s="184"/>
      <c r="C21" s="184"/>
      <c r="D21" s="188"/>
      <c r="E21" s="190">
        <f>'KRYCÍ LIST SO-01'!E28+'KRYCÍ LIST SO-02'!E28+'KRYCÍ LIST SO-03'!E28+'KRYCÍ LIST SO-04'!E28</f>
        <v>0</v>
      </c>
      <c r="F21" s="191"/>
      <c r="G21" s="142" t="s">
        <v>193</v>
      </c>
    </row>
    <row r="22" spans="1:7" ht="13.2" customHeight="1" x14ac:dyDescent="0.25">
      <c r="A22" s="186"/>
      <c r="B22" s="184"/>
      <c r="C22" s="184"/>
      <c r="D22" s="184"/>
      <c r="E22" s="184"/>
      <c r="F22" s="184"/>
      <c r="G22" s="187"/>
    </row>
    <row r="23" spans="1:7" ht="13.2" customHeight="1" x14ac:dyDescent="0.25">
      <c r="A23" s="183" t="s">
        <v>191</v>
      </c>
      <c r="B23" s="184"/>
      <c r="C23" s="184"/>
      <c r="D23" s="143" t="s">
        <v>943</v>
      </c>
      <c r="E23" s="185">
        <f>'KRYCÍ LIST SO-01'!H35+'KRYCÍ LIST SO-02'!H35+'KRYCÍ LIST SO-03'!H35+'KRYCÍ LIST SO-04'!H35</f>
        <v>0</v>
      </c>
      <c r="F23" s="184"/>
      <c r="G23" s="142" t="s">
        <v>193</v>
      </c>
    </row>
    <row r="24" spans="1:7" ht="13.2" customHeight="1" x14ac:dyDescent="0.25">
      <c r="A24" s="183" t="s">
        <v>194</v>
      </c>
      <c r="B24" s="184"/>
      <c r="C24" s="184"/>
      <c r="D24" s="143" t="s">
        <v>943</v>
      </c>
      <c r="E24" s="185">
        <f>'KRYCÍ LIST SO-01'!H36+'KRYCÍ LIST SO-02'!H36+'KRYCÍ LIST SO-03'!H36+'KRYCÍ LIST SO-04'!H36</f>
        <v>0</v>
      </c>
      <c r="F24" s="184"/>
      <c r="G24" s="142" t="s">
        <v>193</v>
      </c>
    </row>
    <row r="25" spans="1:7" ht="13.2" customHeight="1" x14ac:dyDescent="0.25">
      <c r="A25" s="183" t="s">
        <v>191</v>
      </c>
      <c r="B25" s="184"/>
      <c r="C25" s="184"/>
      <c r="D25" s="143" t="s">
        <v>944</v>
      </c>
      <c r="E25" s="185">
        <f>'KRYCÍ LIST SO-01'!H37+'KRYCÍ LIST SO-02'!H37+'KRYCÍ LIST SO-03'!H37+'KRYCÍ LIST SO-04'!H37</f>
        <v>0</v>
      </c>
      <c r="F25" s="184"/>
      <c r="G25" s="142" t="s">
        <v>193</v>
      </c>
    </row>
    <row r="26" spans="1:7" ht="13.2" customHeight="1" thickBot="1" x14ac:dyDescent="0.3">
      <c r="A26" s="177" t="s">
        <v>194</v>
      </c>
      <c r="B26" s="178"/>
      <c r="C26" s="178"/>
      <c r="D26" s="143" t="s">
        <v>944</v>
      </c>
      <c r="E26" s="179">
        <f>'KRYCÍ LIST SO-01'!H38+'KRYCÍ LIST SO-02'!H38+'KRYCÍ LIST SO-03'!H38+'KRYCÍ LIST SO-04'!H38</f>
        <v>0</v>
      </c>
      <c r="F26" s="178"/>
      <c r="G26" s="142" t="s">
        <v>193</v>
      </c>
    </row>
    <row r="27" spans="1:7" ht="19.5" customHeight="1" thickBot="1" x14ac:dyDescent="0.3">
      <c r="A27" s="180" t="s">
        <v>945</v>
      </c>
      <c r="B27" s="181"/>
      <c r="C27" s="181"/>
      <c r="D27" s="181"/>
      <c r="E27" s="182">
        <f>SUM(E23:E26)</f>
        <v>0</v>
      </c>
      <c r="F27" s="181"/>
      <c r="G27" s="144" t="s">
        <v>193</v>
      </c>
    </row>
    <row r="29" spans="1:7" x14ac:dyDescent="0.25">
      <c r="A29" s="172" t="s">
        <v>141</v>
      </c>
      <c r="B29" s="174"/>
      <c r="D29" s="172" t="s">
        <v>144</v>
      </c>
      <c r="E29" s="173"/>
      <c r="F29" s="173"/>
      <c r="G29" s="174"/>
    </row>
    <row r="30" spans="1:7" x14ac:dyDescent="0.25">
      <c r="A30" s="175"/>
      <c r="B30" s="167"/>
      <c r="D30" s="175"/>
      <c r="E30" s="166"/>
      <c r="F30" s="166"/>
      <c r="G30" s="167"/>
    </row>
    <row r="31" spans="1:7" x14ac:dyDescent="0.25">
      <c r="A31" s="175"/>
      <c r="B31" s="167"/>
      <c r="D31" s="175"/>
      <c r="E31" s="166"/>
      <c r="F31" s="166"/>
      <c r="G31" s="167"/>
    </row>
    <row r="32" spans="1:7" x14ac:dyDescent="0.25">
      <c r="A32" s="175"/>
      <c r="B32" s="167"/>
      <c r="D32" s="175"/>
      <c r="E32" s="166"/>
      <c r="F32" s="166"/>
      <c r="G32" s="167"/>
    </row>
    <row r="33" spans="1:7" x14ac:dyDescent="0.25">
      <c r="A33" s="175"/>
      <c r="B33" s="167"/>
      <c r="D33" s="175"/>
      <c r="E33" s="166"/>
      <c r="F33" s="166"/>
      <c r="G33" s="167"/>
    </row>
    <row r="34" spans="1:7" x14ac:dyDescent="0.25">
      <c r="A34" s="175"/>
      <c r="B34" s="167"/>
      <c r="D34" s="175"/>
      <c r="E34" s="166"/>
      <c r="F34" s="166"/>
      <c r="G34" s="167"/>
    </row>
    <row r="35" spans="1:7" x14ac:dyDescent="0.25">
      <c r="A35" s="175"/>
      <c r="B35" s="167"/>
      <c r="D35" s="175"/>
      <c r="E35" s="166"/>
      <c r="F35" s="166"/>
      <c r="G35" s="167"/>
    </row>
    <row r="36" spans="1:7" x14ac:dyDescent="0.25">
      <c r="A36" s="175"/>
      <c r="B36" s="167"/>
      <c r="D36" s="175"/>
      <c r="E36" s="166"/>
      <c r="F36" s="166"/>
      <c r="G36" s="167"/>
    </row>
    <row r="37" spans="1:7" x14ac:dyDescent="0.25">
      <c r="A37" s="170" t="s">
        <v>946</v>
      </c>
      <c r="B37" s="171"/>
      <c r="D37" s="170" t="s">
        <v>946</v>
      </c>
      <c r="E37" s="176"/>
      <c r="F37" s="176"/>
      <c r="G37" s="171"/>
    </row>
    <row r="39" spans="1:7" x14ac:dyDescent="0.25">
      <c r="A39" s="172" t="s">
        <v>142</v>
      </c>
      <c r="B39" s="174"/>
      <c r="D39" s="172" t="s">
        <v>150</v>
      </c>
      <c r="E39" s="173"/>
      <c r="F39" s="173"/>
      <c r="G39" s="174"/>
    </row>
    <row r="40" spans="1:7" x14ac:dyDescent="0.25">
      <c r="A40" s="175"/>
      <c r="B40" s="167"/>
      <c r="D40" s="175"/>
      <c r="E40" s="166"/>
      <c r="F40" s="166"/>
      <c r="G40" s="167"/>
    </row>
    <row r="41" spans="1:7" x14ac:dyDescent="0.25">
      <c r="A41" s="175"/>
      <c r="B41" s="167"/>
      <c r="D41" s="175"/>
      <c r="E41" s="166"/>
      <c r="F41" s="166"/>
      <c r="G41" s="167"/>
    </row>
    <row r="42" spans="1:7" x14ac:dyDescent="0.25">
      <c r="A42" s="175"/>
      <c r="B42" s="167"/>
      <c r="D42" s="175"/>
      <c r="E42" s="166"/>
      <c r="F42" s="166"/>
      <c r="G42" s="167"/>
    </row>
    <row r="43" spans="1:7" x14ac:dyDescent="0.25">
      <c r="A43" s="175"/>
      <c r="B43" s="167"/>
      <c r="D43" s="175"/>
      <c r="E43" s="166"/>
      <c r="F43" s="166"/>
      <c r="G43" s="167"/>
    </row>
    <row r="44" spans="1:7" x14ac:dyDescent="0.25">
      <c r="A44" s="175"/>
      <c r="B44" s="167"/>
      <c r="D44" s="175"/>
      <c r="E44" s="166"/>
      <c r="F44" s="166"/>
      <c r="G44" s="167"/>
    </row>
    <row r="45" spans="1:7" x14ac:dyDescent="0.25">
      <c r="A45" s="175"/>
      <c r="B45" s="167"/>
      <c r="D45" s="175"/>
      <c r="E45" s="166"/>
      <c r="F45" s="166"/>
      <c r="G45" s="167"/>
    </row>
    <row r="46" spans="1:7" x14ac:dyDescent="0.25">
      <c r="A46" s="175"/>
      <c r="B46" s="167"/>
      <c r="D46" s="175"/>
      <c r="E46" s="166"/>
      <c r="F46" s="166"/>
      <c r="G46" s="167"/>
    </row>
    <row r="47" spans="1:7" x14ac:dyDescent="0.25">
      <c r="A47" s="170" t="s">
        <v>946</v>
      </c>
      <c r="B47" s="171"/>
      <c r="D47" s="170" t="s">
        <v>946</v>
      </c>
      <c r="E47" s="176"/>
      <c r="F47" s="176"/>
      <c r="G47" s="171"/>
    </row>
  </sheetData>
  <mergeCells count="60">
    <mergeCell ref="A8:D8"/>
    <mergeCell ref="F8:G8"/>
    <mergeCell ref="A1:G1"/>
    <mergeCell ref="B2:D2"/>
    <mergeCell ref="E2:G2"/>
    <mergeCell ref="B3:D3"/>
    <mergeCell ref="E3:G3"/>
    <mergeCell ref="A4:G4"/>
    <mergeCell ref="A5:G5"/>
    <mergeCell ref="A6:D6"/>
    <mergeCell ref="F6:G6"/>
    <mergeCell ref="A7:D7"/>
    <mergeCell ref="F7:G7"/>
    <mergeCell ref="A15:D15"/>
    <mergeCell ref="E15:F15"/>
    <mergeCell ref="A9:D9"/>
    <mergeCell ref="F9:G9"/>
    <mergeCell ref="A10:D10"/>
    <mergeCell ref="F10:G10"/>
    <mergeCell ref="A11:D11"/>
    <mergeCell ref="F11:G11"/>
    <mergeCell ref="A12:D12"/>
    <mergeCell ref="F12:G12"/>
    <mergeCell ref="A13:D13"/>
    <mergeCell ref="F13:G13"/>
    <mergeCell ref="A14:G14"/>
    <mergeCell ref="A22:G22"/>
    <mergeCell ref="A16:D16"/>
    <mergeCell ref="E16:F16"/>
    <mergeCell ref="A17:D17"/>
    <mergeCell ref="E17:F17"/>
    <mergeCell ref="A18:D18"/>
    <mergeCell ref="E18:F18"/>
    <mergeCell ref="A19:D19"/>
    <mergeCell ref="E19:F19"/>
    <mergeCell ref="A20:G20"/>
    <mergeCell ref="A21:D21"/>
    <mergeCell ref="E21:F21"/>
    <mergeCell ref="A23:C23"/>
    <mergeCell ref="E23:F23"/>
    <mergeCell ref="A24:C24"/>
    <mergeCell ref="E24:F24"/>
    <mergeCell ref="A25:C25"/>
    <mergeCell ref="E25:F25"/>
    <mergeCell ref="A26:C26"/>
    <mergeCell ref="E26:F26"/>
    <mergeCell ref="A27:D27"/>
    <mergeCell ref="E27:F27"/>
    <mergeCell ref="A29:B29"/>
    <mergeCell ref="D29:G29"/>
    <mergeCell ref="D30:G36"/>
    <mergeCell ref="D37:G37"/>
    <mergeCell ref="A39:B39"/>
    <mergeCell ref="A40:B46"/>
    <mergeCell ref="A30:B36"/>
    <mergeCell ref="A47:B47"/>
    <mergeCell ref="D39:G39"/>
    <mergeCell ref="D40:G46"/>
    <mergeCell ref="D47:G47"/>
    <mergeCell ref="A37:B37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69BE-D15B-4F65-9700-FC1D7C95B374}">
  <dimension ref="A1:E15"/>
  <sheetViews>
    <sheetView workbookViewId="0">
      <selection activeCell="E15" sqref="E15"/>
    </sheetView>
  </sheetViews>
  <sheetFormatPr defaultRowHeight="13.2" x14ac:dyDescent="0.25"/>
  <cols>
    <col min="1" max="1" width="17.109375" customWidth="1"/>
    <col min="2" max="2" width="33.6640625" customWidth="1"/>
    <col min="3" max="3" width="8.109375" customWidth="1"/>
    <col min="4" max="4" width="13.33203125" customWidth="1"/>
    <col min="5" max="5" width="13.44140625" customWidth="1"/>
  </cols>
  <sheetData>
    <row r="1" spans="1:5" ht="28.5" customHeight="1" thickBot="1" x14ac:dyDescent="0.3">
      <c r="A1" s="211" t="s">
        <v>919</v>
      </c>
      <c r="B1" s="212"/>
      <c r="C1" s="212"/>
      <c r="D1" s="212"/>
      <c r="E1" s="212"/>
    </row>
    <row r="2" spans="1:5" ht="13.2" customHeight="1" x14ac:dyDescent="0.25">
      <c r="A2" s="123" t="s">
        <v>920</v>
      </c>
      <c r="B2" s="213" t="s">
        <v>921</v>
      </c>
      <c r="C2" s="214"/>
      <c r="D2" s="215"/>
      <c r="E2" s="124" t="s">
        <v>922</v>
      </c>
    </row>
    <row r="3" spans="1:5" ht="13.2" customHeight="1" x14ac:dyDescent="0.25">
      <c r="A3" s="125" t="s">
        <v>134</v>
      </c>
      <c r="B3" s="226" t="s">
        <v>140</v>
      </c>
      <c r="C3" s="227"/>
      <c r="D3" s="228"/>
      <c r="E3" s="126" t="s">
        <v>923</v>
      </c>
    </row>
    <row r="4" spans="1:5" ht="13.2" customHeight="1" x14ac:dyDescent="0.25">
      <c r="A4" s="127" t="s">
        <v>924</v>
      </c>
      <c r="B4" s="221" t="s">
        <v>925</v>
      </c>
      <c r="C4" s="222"/>
      <c r="D4" s="222"/>
      <c r="E4" s="223"/>
    </row>
    <row r="5" spans="1:5" ht="13.2" customHeight="1" x14ac:dyDescent="0.25">
      <c r="A5" s="127" t="s">
        <v>141</v>
      </c>
      <c r="B5" s="221" t="s">
        <v>145</v>
      </c>
      <c r="C5" s="222"/>
      <c r="D5" s="222"/>
      <c r="E5" s="223"/>
    </row>
    <row r="6" spans="1:5" ht="13.2" customHeight="1" x14ac:dyDescent="0.25">
      <c r="A6" s="127" t="s">
        <v>142</v>
      </c>
      <c r="B6" s="221" t="s">
        <v>146</v>
      </c>
      <c r="C6" s="222"/>
      <c r="D6" s="222"/>
      <c r="E6" s="223"/>
    </row>
    <row r="7" spans="1:5" ht="13.2" customHeight="1" x14ac:dyDescent="0.25">
      <c r="A7" s="127" t="s">
        <v>144</v>
      </c>
      <c r="B7" s="221" t="s">
        <v>134</v>
      </c>
      <c r="C7" s="222"/>
      <c r="D7" s="222"/>
      <c r="E7" s="223"/>
    </row>
    <row r="8" spans="1:5" ht="13.2" customHeight="1" thickBot="1" x14ac:dyDescent="0.3">
      <c r="A8" s="127" t="s">
        <v>150</v>
      </c>
      <c r="B8" s="221" t="s">
        <v>134</v>
      </c>
      <c r="C8" s="222"/>
      <c r="D8" s="222"/>
      <c r="E8" s="223"/>
    </row>
    <row r="9" spans="1:5" ht="28.5" customHeight="1" thickBot="1" x14ac:dyDescent="0.3">
      <c r="A9" s="224" t="s">
        <v>926</v>
      </c>
      <c r="B9" s="214"/>
      <c r="C9" s="214"/>
      <c r="D9" s="214"/>
      <c r="E9" s="216"/>
    </row>
    <row r="10" spans="1:5" ht="28.5" customHeight="1" x14ac:dyDescent="0.25">
      <c r="A10" s="128" t="s">
        <v>927</v>
      </c>
      <c r="B10" s="129" t="s">
        <v>928</v>
      </c>
      <c r="C10" s="130" t="s">
        <v>929</v>
      </c>
      <c r="D10" s="131" t="s">
        <v>930</v>
      </c>
      <c r="E10" s="132" t="s">
        <v>931</v>
      </c>
    </row>
    <row r="11" spans="1:5" x14ac:dyDescent="0.25">
      <c r="A11" s="133" t="s">
        <v>917</v>
      </c>
      <c r="B11" s="134" t="s">
        <v>918</v>
      </c>
      <c r="C11" s="135"/>
      <c r="D11" s="136">
        <f>'KRYCÍ LIST SO-01'!E28</f>
        <v>0</v>
      </c>
      <c r="E11" s="137">
        <f>'KRYCÍ LIST SO-01'!H39</f>
        <v>0</v>
      </c>
    </row>
    <row r="12" spans="1:5" x14ac:dyDescent="0.25">
      <c r="A12" s="133" t="s">
        <v>831</v>
      </c>
      <c r="B12" s="134" t="s">
        <v>832</v>
      </c>
      <c r="C12" s="135"/>
      <c r="D12" s="136">
        <f>'KRYCÍ LIST SO-02'!E28</f>
        <v>0</v>
      </c>
      <c r="E12" s="137">
        <f>'KRYCÍ LIST SO-02'!H39</f>
        <v>0</v>
      </c>
    </row>
    <row r="13" spans="1:5" x14ac:dyDescent="0.25">
      <c r="A13" s="133" t="s">
        <v>291</v>
      </c>
      <c r="B13" s="134" t="s">
        <v>292</v>
      </c>
      <c r="C13" s="135"/>
      <c r="D13" s="136">
        <f>'KRYCÍ LIST SO-03'!E28</f>
        <v>0</v>
      </c>
      <c r="E13" s="137">
        <f>'KRYCÍ LIST SO-03'!H39</f>
        <v>0</v>
      </c>
    </row>
    <row r="14" spans="1:5" ht="13.8" thickBot="1" x14ac:dyDescent="0.3">
      <c r="A14" s="133" t="s">
        <v>132</v>
      </c>
      <c r="B14" s="134" t="s">
        <v>133</v>
      </c>
      <c r="C14" s="135"/>
      <c r="D14" s="136">
        <f>'KRYCÍ LIST SO-04'!E28</f>
        <v>0</v>
      </c>
      <c r="E14" s="137">
        <f>'KRYCÍ LIST SO-04'!H39</f>
        <v>0</v>
      </c>
    </row>
    <row r="15" spans="1:5" ht="19.5" customHeight="1" thickBot="1" x14ac:dyDescent="0.3">
      <c r="A15" s="180" t="s">
        <v>932</v>
      </c>
      <c r="B15" s="181"/>
      <c r="C15" s="225"/>
      <c r="D15" s="138">
        <f>SUM(D11:D14)</f>
        <v>0</v>
      </c>
      <c r="E15" s="139">
        <f>SUM(E11:E14)</f>
        <v>0</v>
      </c>
    </row>
  </sheetData>
  <mergeCells count="10">
    <mergeCell ref="B7:E7"/>
    <mergeCell ref="B8:E8"/>
    <mergeCell ref="A9:E9"/>
    <mergeCell ref="A15:C15"/>
    <mergeCell ref="A1:E1"/>
    <mergeCell ref="B2:D2"/>
    <mergeCell ref="B3:D3"/>
    <mergeCell ref="B4:E4"/>
    <mergeCell ref="B5:E5"/>
    <mergeCell ref="B6:E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A0AB-9225-49F4-BD2B-F20B62823785}">
  <dimension ref="A1:M40"/>
  <sheetViews>
    <sheetView tabSelected="1" workbookViewId="0">
      <selection activeCell="A3" sqref="A3:D3"/>
    </sheetView>
  </sheetViews>
  <sheetFormatPr defaultRowHeight="13.2" x14ac:dyDescent="0.25"/>
  <cols>
    <col min="1" max="1" width="2.109375" customWidth="1"/>
    <col min="2" max="2" width="4.5546875" customWidth="1"/>
    <col min="3" max="3" width="4.33203125" customWidth="1"/>
    <col min="4" max="4" width="6.6640625" customWidth="1"/>
    <col min="5" max="5" width="6.44140625" customWidth="1"/>
    <col min="6" max="6" width="9.5546875" customWidth="1"/>
    <col min="7" max="7" width="12.33203125" customWidth="1"/>
    <col min="8" max="8" width="6.44140625" customWidth="1"/>
    <col min="9" max="9" width="2.44140625" customWidth="1"/>
    <col min="10" max="10" width="5" customWidth="1"/>
    <col min="11" max="11" width="11.88671875" customWidth="1"/>
    <col min="12" max="12" width="2.33203125" customWidth="1"/>
    <col min="13" max="13" width="13.5546875" customWidth="1"/>
  </cols>
  <sheetData>
    <row r="1" spans="1:13" ht="18.45" customHeight="1" x14ac:dyDescent="0.3">
      <c r="A1" s="285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99999999999999" customHeight="1" thickBot="1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3" ht="13.2" customHeight="1" x14ac:dyDescent="0.25">
      <c r="A3" s="286" t="s">
        <v>128</v>
      </c>
      <c r="B3" s="214"/>
      <c r="C3" s="214"/>
      <c r="D3" s="215"/>
      <c r="E3" s="287" t="s">
        <v>129</v>
      </c>
      <c r="F3" s="214"/>
      <c r="G3" s="214"/>
      <c r="H3" s="214"/>
      <c r="I3" s="214"/>
      <c r="J3" s="215"/>
      <c r="K3" s="287" t="s">
        <v>130</v>
      </c>
      <c r="L3" s="215"/>
      <c r="M3" s="99" t="s">
        <v>131</v>
      </c>
    </row>
    <row r="4" spans="1:13" ht="13.2" customHeight="1" x14ac:dyDescent="0.25">
      <c r="A4" s="283" t="s">
        <v>917</v>
      </c>
      <c r="B4" s="176"/>
      <c r="C4" s="176"/>
      <c r="D4" s="171"/>
      <c r="E4" s="284" t="s">
        <v>918</v>
      </c>
      <c r="F4" s="197"/>
      <c r="G4" s="197"/>
      <c r="H4" s="197"/>
      <c r="I4" s="197"/>
      <c r="J4" s="198"/>
      <c r="K4" s="218" t="s">
        <v>134</v>
      </c>
      <c r="L4" s="171"/>
      <c r="M4" s="100" t="s">
        <v>135</v>
      </c>
    </row>
    <row r="5" spans="1:13" ht="13.2" customHeight="1" x14ac:dyDescent="0.25">
      <c r="A5" s="281" t="s">
        <v>136</v>
      </c>
      <c r="B5" s="173"/>
      <c r="C5" s="173"/>
      <c r="D5" s="174"/>
      <c r="E5" s="282" t="s">
        <v>137</v>
      </c>
      <c r="F5" s="173"/>
      <c r="G5" s="173"/>
      <c r="H5" s="173"/>
      <c r="I5" s="173"/>
      <c r="J5" s="174"/>
      <c r="K5" s="282" t="s">
        <v>138</v>
      </c>
      <c r="L5" s="174"/>
      <c r="M5" s="102" t="s">
        <v>139</v>
      </c>
    </row>
    <row r="6" spans="1:13" ht="26.4" customHeight="1" x14ac:dyDescent="0.25">
      <c r="A6" s="283" t="s">
        <v>134</v>
      </c>
      <c r="B6" s="176"/>
      <c r="C6" s="176"/>
      <c r="D6" s="171"/>
      <c r="E6" s="284" t="s">
        <v>140</v>
      </c>
      <c r="F6" s="197"/>
      <c r="G6" s="197"/>
      <c r="H6" s="197"/>
      <c r="I6" s="197"/>
      <c r="J6" s="198"/>
      <c r="K6" s="218" t="s">
        <v>134</v>
      </c>
      <c r="L6" s="171"/>
      <c r="M6" s="100" t="s">
        <v>134</v>
      </c>
    </row>
    <row r="7" spans="1:13" ht="13.2" customHeight="1" x14ac:dyDescent="0.25">
      <c r="A7" s="274" t="s">
        <v>141</v>
      </c>
      <c r="B7" s="184"/>
      <c r="C7" s="184"/>
      <c r="D7" s="277" t="s">
        <v>145</v>
      </c>
      <c r="E7" s="278"/>
      <c r="F7" s="278"/>
      <c r="G7" s="279"/>
      <c r="H7" s="268" t="s">
        <v>147</v>
      </c>
      <c r="I7" s="184"/>
      <c r="J7" s="184"/>
      <c r="K7" s="184"/>
      <c r="L7" s="184"/>
      <c r="M7" s="103"/>
    </row>
    <row r="8" spans="1:13" ht="13.2" customHeight="1" x14ac:dyDescent="0.25">
      <c r="A8" s="274" t="s">
        <v>142</v>
      </c>
      <c r="B8" s="184"/>
      <c r="C8" s="184"/>
      <c r="D8" s="277" t="s">
        <v>146</v>
      </c>
      <c r="E8" s="278"/>
      <c r="F8" s="278"/>
      <c r="G8" s="279"/>
      <c r="H8" s="268" t="s">
        <v>148</v>
      </c>
      <c r="I8" s="184"/>
      <c r="J8" s="184"/>
      <c r="K8" s="184"/>
      <c r="L8" s="184"/>
      <c r="M8" s="104" t="str">
        <f>IF(M7=0,"",E28/M7)</f>
        <v/>
      </c>
    </row>
    <row r="9" spans="1:13" ht="13.2" customHeight="1" x14ac:dyDescent="0.25">
      <c r="A9" s="275" t="s">
        <v>143</v>
      </c>
      <c r="B9" s="184"/>
      <c r="C9" s="184"/>
      <c r="D9" s="280" t="s">
        <v>134</v>
      </c>
      <c r="E9" s="184"/>
      <c r="F9" s="184"/>
      <c r="G9" s="188"/>
      <c r="H9" s="266" t="s">
        <v>149</v>
      </c>
      <c r="I9" s="184"/>
      <c r="J9" s="184"/>
      <c r="K9" s="270" t="s">
        <v>134</v>
      </c>
      <c r="L9" s="184"/>
      <c r="M9" s="187"/>
    </row>
    <row r="10" spans="1:13" ht="13.2" customHeight="1" x14ac:dyDescent="0.25">
      <c r="A10" s="276" t="s">
        <v>144</v>
      </c>
      <c r="B10" s="173"/>
      <c r="C10" s="173"/>
      <c r="D10" s="271" t="s">
        <v>134</v>
      </c>
      <c r="E10" s="222"/>
      <c r="F10" s="222"/>
      <c r="G10" s="251"/>
      <c r="H10" s="269" t="s">
        <v>150</v>
      </c>
      <c r="I10" s="173"/>
      <c r="J10" s="271" t="s">
        <v>134</v>
      </c>
      <c r="K10" s="222"/>
      <c r="L10" s="222"/>
      <c r="M10" s="223"/>
    </row>
    <row r="11" spans="1:13" ht="13.95" customHeight="1" thickBot="1" x14ac:dyDescent="0.3">
      <c r="A11" s="267" t="s">
        <v>134</v>
      </c>
      <c r="B11" s="205"/>
      <c r="C11" s="205"/>
      <c r="D11" s="205"/>
      <c r="E11" s="205"/>
      <c r="F11" s="205"/>
      <c r="G11" s="206"/>
      <c r="H11" s="272" t="s">
        <v>134</v>
      </c>
      <c r="I11" s="205"/>
      <c r="J11" s="205"/>
      <c r="K11" s="205"/>
      <c r="L11" s="205"/>
      <c r="M11" s="273"/>
    </row>
    <row r="12" spans="1:13" ht="28.5" customHeight="1" thickBot="1" x14ac:dyDescent="0.3">
      <c r="A12" s="209" t="s">
        <v>151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210"/>
    </row>
    <row r="13" spans="1:13" ht="13.2" customHeight="1" x14ac:dyDescent="0.25">
      <c r="A13" s="260" t="s">
        <v>152</v>
      </c>
      <c r="B13" s="193"/>
      <c r="C13" s="193"/>
      <c r="D13" s="193"/>
      <c r="E13" s="193"/>
      <c r="F13" s="193"/>
      <c r="G13" s="260" t="s">
        <v>153</v>
      </c>
      <c r="H13" s="193"/>
      <c r="I13" s="193"/>
      <c r="J13" s="193"/>
      <c r="K13" s="193"/>
      <c r="L13" s="193"/>
      <c r="M13" s="263"/>
    </row>
    <row r="14" spans="1:13" ht="13.2" customHeight="1" x14ac:dyDescent="0.25">
      <c r="A14" s="264"/>
      <c r="B14" s="266" t="s">
        <v>154</v>
      </c>
      <c r="C14" s="184"/>
      <c r="D14" s="188"/>
      <c r="E14" s="185">
        <f>'REKAPITULACE SO-01'!C21</f>
        <v>0</v>
      </c>
      <c r="F14" s="184"/>
      <c r="G14" s="183" t="s">
        <v>169</v>
      </c>
      <c r="H14" s="232"/>
      <c r="I14" s="232"/>
      <c r="J14" s="233"/>
      <c r="K14" s="108"/>
      <c r="L14" s="109" t="s">
        <v>170</v>
      </c>
      <c r="M14" s="113">
        <f>E20*K14/100</f>
        <v>0</v>
      </c>
    </row>
    <row r="15" spans="1:13" ht="13.2" customHeight="1" x14ac:dyDescent="0.25">
      <c r="A15" s="265"/>
      <c r="B15" s="266" t="s">
        <v>155</v>
      </c>
      <c r="C15" s="184"/>
      <c r="D15" s="188"/>
      <c r="E15" s="185">
        <f>'REKAPITULACE SO-01'!D21</f>
        <v>0</v>
      </c>
      <c r="F15" s="184"/>
      <c r="G15" s="183" t="s">
        <v>171</v>
      </c>
      <c r="H15" s="232"/>
      <c r="I15" s="232"/>
      <c r="J15" s="233"/>
      <c r="K15" s="108"/>
      <c r="L15" s="109" t="s">
        <v>170</v>
      </c>
      <c r="M15" s="113">
        <f>E20*K15/100</f>
        <v>0</v>
      </c>
    </row>
    <row r="16" spans="1:13" ht="13.2" customHeight="1" x14ac:dyDescent="0.25">
      <c r="A16" s="112" t="s">
        <v>156</v>
      </c>
      <c r="B16" s="262" t="s">
        <v>157</v>
      </c>
      <c r="C16" s="184"/>
      <c r="D16" s="188"/>
      <c r="E16" s="185">
        <f>'REKAPITULACE SO-01'!E12</f>
        <v>0</v>
      </c>
      <c r="F16" s="184"/>
      <c r="G16" s="183" t="s">
        <v>172</v>
      </c>
      <c r="H16" s="232"/>
      <c r="I16" s="232"/>
      <c r="J16" s="233"/>
      <c r="K16" s="108"/>
      <c r="L16" s="109" t="s">
        <v>170</v>
      </c>
      <c r="M16" s="113">
        <f>E20*K16/100</f>
        <v>0</v>
      </c>
    </row>
    <row r="17" spans="1:13" ht="13.2" customHeight="1" x14ac:dyDescent="0.25">
      <c r="A17" s="112" t="s">
        <v>158</v>
      </c>
      <c r="B17" s="262" t="s">
        <v>159</v>
      </c>
      <c r="C17" s="184"/>
      <c r="D17" s="188"/>
      <c r="E17" s="185">
        <f>'REKAPITULACE SO-01'!E19</f>
        <v>0</v>
      </c>
      <c r="F17" s="184"/>
      <c r="G17" s="183" t="s">
        <v>173</v>
      </c>
      <c r="H17" s="232"/>
      <c r="I17" s="232"/>
      <c r="J17" s="233"/>
      <c r="K17" s="108">
        <v>3.5</v>
      </c>
      <c r="L17" s="109" t="s">
        <v>170</v>
      </c>
      <c r="M17" s="113">
        <f>E20*K17/100</f>
        <v>0</v>
      </c>
    </row>
    <row r="18" spans="1:13" ht="13.2" customHeight="1" x14ac:dyDescent="0.25">
      <c r="A18" s="112" t="s">
        <v>160</v>
      </c>
      <c r="B18" s="262" t="s">
        <v>161</v>
      </c>
      <c r="C18" s="184"/>
      <c r="D18" s="188"/>
      <c r="E18" s="185">
        <v>0</v>
      </c>
      <c r="F18" s="184"/>
      <c r="G18" s="183" t="s">
        <v>174</v>
      </c>
      <c r="H18" s="232"/>
      <c r="I18" s="232"/>
      <c r="J18" s="233"/>
      <c r="K18" s="108">
        <v>2.5</v>
      </c>
      <c r="L18" s="109" t="s">
        <v>170</v>
      </c>
      <c r="M18" s="113">
        <f>E20*K18/100</f>
        <v>0</v>
      </c>
    </row>
    <row r="19" spans="1:13" ht="13.2" customHeight="1" x14ac:dyDescent="0.25">
      <c r="A19" s="112" t="s">
        <v>162</v>
      </c>
      <c r="B19" s="262" t="s">
        <v>163</v>
      </c>
      <c r="C19" s="184"/>
      <c r="D19" s="188"/>
      <c r="E19" s="185">
        <v>0</v>
      </c>
      <c r="F19" s="184"/>
      <c r="G19" s="183" t="s">
        <v>175</v>
      </c>
      <c r="H19" s="232"/>
      <c r="I19" s="232"/>
      <c r="J19" s="233"/>
      <c r="K19" s="108">
        <v>1</v>
      </c>
      <c r="L19" s="109" t="s">
        <v>170</v>
      </c>
      <c r="M19" s="113">
        <f>E20*K19/100</f>
        <v>0</v>
      </c>
    </row>
    <row r="20" spans="1:13" ht="13.2" customHeight="1" x14ac:dyDescent="0.25">
      <c r="A20" s="183" t="s">
        <v>164</v>
      </c>
      <c r="B20" s="232"/>
      <c r="C20" s="232"/>
      <c r="D20" s="233"/>
      <c r="E20" s="185">
        <f>SUM(E16:E19)</f>
        <v>0</v>
      </c>
      <c r="F20" s="184"/>
      <c r="G20" s="183" t="s">
        <v>176</v>
      </c>
      <c r="H20" s="232"/>
      <c r="I20" s="232"/>
      <c r="J20" s="233"/>
      <c r="K20" s="108">
        <v>2</v>
      </c>
      <c r="L20" s="109" t="s">
        <v>170</v>
      </c>
      <c r="M20" s="113">
        <f>E20*K20/100</f>
        <v>0</v>
      </c>
    </row>
    <row r="21" spans="1:13" ht="13.2" customHeight="1" x14ac:dyDescent="0.25">
      <c r="A21" s="183" t="s">
        <v>165</v>
      </c>
      <c r="B21" s="232"/>
      <c r="C21" s="232"/>
      <c r="D21" s="233"/>
      <c r="E21" s="185">
        <v>0</v>
      </c>
      <c r="F21" s="184"/>
      <c r="G21" s="183" t="s">
        <v>177</v>
      </c>
      <c r="H21" s="232"/>
      <c r="I21" s="232"/>
      <c r="J21" s="233"/>
      <c r="K21" s="108"/>
      <c r="L21" s="109" t="s">
        <v>170</v>
      </c>
      <c r="M21" s="113">
        <f>E20*K21/100</f>
        <v>0</v>
      </c>
    </row>
    <row r="22" spans="1:13" ht="13.2" customHeight="1" x14ac:dyDescent="0.25">
      <c r="A22" s="183" t="s">
        <v>166</v>
      </c>
      <c r="B22" s="232"/>
      <c r="C22" s="232"/>
      <c r="D22" s="233"/>
      <c r="E22" s="185">
        <v>0</v>
      </c>
      <c r="F22" s="184"/>
      <c r="G22" s="183" t="s">
        <v>178</v>
      </c>
      <c r="H22" s="232"/>
      <c r="I22" s="232"/>
      <c r="J22" s="233"/>
      <c r="K22" s="108"/>
      <c r="L22" s="109" t="s">
        <v>170</v>
      </c>
      <c r="M22" s="113">
        <f>E20*K22/100</f>
        <v>0</v>
      </c>
    </row>
    <row r="23" spans="1:13" ht="13.2" customHeight="1" thickBot="1" x14ac:dyDescent="0.3">
      <c r="A23" s="183" t="s">
        <v>167</v>
      </c>
      <c r="B23" s="232"/>
      <c r="C23" s="232"/>
      <c r="D23" s="233"/>
      <c r="E23" s="185">
        <v>0</v>
      </c>
      <c r="F23" s="184"/>
      <c r="G23" s="201"/>
      <c r="H23" s="202"/>
      <c r="I23" s="202"/>
      <c r="J23" s="254"/>
      <c r="K23" s="110"/>
      <c r="L23" s="111" t="s">
        <v>170</v>
      </c>
      <c r="M23" s="114">
        <f>E20*K23/100</f>
        <v>0</v>
      </c>
    </row>
    <row r="24" spans="1:13" ht="13.2" customHeight="1" x14ac:dyDescent="0.25">
      <c r="A24" s="183" t="s">
        <v>168</v>
      </c>
      <c r="B24" s="232"/>
      <c r="C24" s="232"/>
      <c r="D24" s="232"/>
      <c r="E24" s="185">
        <f>SUM(E20:E23)</f>
        <v>0</v>
      </c>
      <c r="F24" s="184"/>
      <c r="G24" s="260" t="s">
        <v>179</v>
      </c>
      <c r="H24" s="193"/>
      <c r="I24" s="193"/>
      <c r="J24" s="193"/>
      <c r="K24" s="193"/>
      <c r="L24" s="193"/>
      <c r="M24" s="261"/>
    </row>
    <row r="25" spans="1:13" ht="13.2" customHeight="1" x14ac:dyDescent="0.25">
      <c r="A25" s="183" t="s">
        <v>181</v>
      </c>
      <c r="B25" s="232"/>
      <c r="C25" s="232"/>
      <c r="D25" s="233"/>
      <c r="E25" s="185">
        <f>SUM(M14:M23)</f>
        <v>0</v>
      </c>
      <c r="F25" s="184"/>
      <c r="G25" s="183"/>
      <c r="H25" s="232"/>
      <c r="I25" s="232"/>
      <c r="J25" s="233"/>
      <c r="K25" s="108"/>
      <c r="L25" s="109" t="s">
        <v>170</v>
      </c>
      <c r="M25" s="113">
        <f>E20*K25/100</f>
        <v>0</v>
      </c>
    </row>
    <row r="26" spans="1:13" ht="13.2" customHeight="1" thickBot="1" x14ac:dyDescent="0.3">
      <c r="A26" s="183" t="s">
        <v>182</v>
      </c>
      <c r="B26" s="232"/>
      <c r="C26" s="232"/>
      <c r="D26" s="233"/>
      <c r="E26" s="185">
        <f>SUM(M25:M26)</f>
        <v>0</v>
      </c>
      <c r="F26" s="184"/>
      <c r="G26" s="201"/>
      <c r="H26" s="202"/>
      <c r="I26" s="202"/>
      <c r="J26" s="254"/>
      <c r="K26" s="110"/>
      <c r="L26" s="111" t="s">
        <v>170</v>
      </c>
      <c r="M26" s="114">
        <f>E20*K26/100</f>
        <v>0</v>
      </c>
    </row>
    <row r="27" spans="1:13" ht="13.2" customHeight="1" thickBot="1" x14ac:dyDescent="0.3">
      <c r="A27" s="201" t="s">
        <v>183</v>
      </c>
      <c r="B27" s="202"/>
      <c r="C27" s="202"/>
      <c r="D27" s="254"/>
      <c r="E27" s="255">
        <f>SUM(M28:M28)</f>
        <v>0</v>
      </c>
      <c r="F27" s="173"/>
      <c r="G27" s="260" t="s">
        <v>180</v>
      </c>
      <c r="H27" s="193"/>
      <c r="I27" s="193"/>
      <c r="J27" s="193"/>
      <c r="K27" s="193"/>
      <c r="L27" s="193"/>
      <c r="M27" s="261"/>
    </row>
    <row r="28" spans="1:13" ht="13.2" customHeight="1" thickBot="1" x14ac:dyDescent="0.3">
      <c r="A28" s="256" t="s">
        <v>184</v>
      </c>
      <c r="B28" s="257"/>
      <c r="C28" s="257"/>
      <c r="D28" s="258"/>
      <c r="E28" s="259">
        <f>SUM(E24:E27)</f>
        <v>0</v>
      </c>
      <c r="F28" s="214"/>
      <c r="G28" s="201"/>
      <c r="H28" s="202"/>
      <c r="I28" s="202"/>
      <c r="J28" s="254"/>
      <c r="K28" s="110"/>
      <c r="L28" s="111" t="s">
        <v>170</v>
      </c>
      <c r="M28" s="114">
        <f>E20*K28/100</f>
        <v>0</v>
      </c>
    </row>
    <row r="29" spans="1:13" s="3" customFormat="1" ht="13.2" customHeight="1" x14ac:dyDescent="0.25">
      <c r="A29" s="245" t="s">
        <v>185</v>
      </c>
      <c r="B29" s="246"/>
      <c r="C29" s="246"/>
      <c r="D29" s="247"/>
      <c r="E29" s="248" t="s">
        <v>186</v>
      </c>
      <c r="F29" s="246"/>
      <c r="G29" s="247"/>
      <c r="H29" s="248" t="s">
        <v>187</v>
      </c>
      <c r="I29" s="246"/>
      <c r="J29" s="246"/>
      <c r="K29" s="246"/>
      <c r="L29" s="246"/>
      <c r="M29" s="249"/>
    </row>
    <row r="30" spans="1:13" ht="13.2" customHeight="1" x14ac:dyDescent="0.25">
      <c r="A30" s="250" t="s">
        <v>134</v>
      </c>
      <c r="B30" s="222"/>
      <c r="C30" s="222"/>
      <c r="D30" s="251"/>
      <c r="E30" s="115" t="s">
        <v>188</v>
      </c>
      <c r="F30" s="252"/>
      <c r="G30" s="251"/>
      <c r="H30" s="115" t="s">
        <v>188</v>
      </c>
      <c r="I30" s="252"/>
      <c r="J30" s="222"/>
      <c r="K30" s="222"/>
      <c r="L30" s="222"/>
      <c r="M30" s="253"/>
    </row>
    <row r="31" spans="1:13" ht="13.2" customHeight="1" x14ac:dyDescent="0.25">
      <c r="A31" s="239" t="s">
        <v>189</v>
      </c>
      <c r="B31" s="166"/>
      <c r="C31" s="240"/>
      <c r="D31" s="167"/>
      <c r="E31" s="115" t="s">
        <v>189</v>
      </c>
      <c r="F31" s="240"/>
      <c r="G31" s="167"/>
      <c r="H31" s="115" t="s">
        <v>189</v>
      </c>
      <c r="I31" s="240"/>
      <c r="J31" s="166"/>
      <c r="K31" s="166"/>
      <c r="L31" s="166"/>
      <c r="M31" s="241"/>
    </row>
    <row r="32" spans="1:13" ht="13.2" customHeight="1" x14ac:dyDescent="0.25">
      <c r="A32" s="239"/>
      <c r="B32" s="166"/>
      <c r="C32" s="166"/>
      <c r="D32" s="167"/>
      <c r="E32" s="243" t="s">
        <v>190</v>
      </c>
      <c r="F32" s="166"/>
      <c r="G32" s="167"/>
      <c r="H32" s="243" t="s">
        <v>190</v>
      </c>
      <c r="I32" s="166"/>
      <c r="J32" s="166"/>
      <c r="K32" s="166"/>
      <c r="L32" s="166"/>
      <c r="M32" s="241"/>
    </row>
    <row r="33" spans="1:13" x14ac:dyDescent="0.25">
      <c r="A33" s="239"/>
      <c r="B33" s="240"/>
      <c r="C33" s="240"/>
      <c r="D33" s="242"/>
      <c r="E33" s="243"/>
      <c r="F33" s="240"/>
      <c r="G33" s="242"/>
      <c r="H33" s="243"/>
      <c r="I33" s="240"/>
      <c r="J33" s="240"/>
      <c r="K33" s="240"/>
      <c r="L33" s="240"/>
      <c r="M33" s="244"/>
    </row>
    <row r="34" spans="1:13" ht="56.25" customHeight="1" thickBot="1" x14ac:dyDescent="0.3">
      <c r="A34" s="239"/>
      <c r="B34" s="240"/>
      <c r="C34" s="240"/>
      <c r="D34" s="242"/>
      <c r="E34" s="243"/>
      <c r="F34" s="240"/>
      <c r="G34" s="242"/>
      <c r="H34" s="243"/>
      <c r="I34" s="240"/>
      <c r="J34" s="240"/>
      <c r="K34" s="240"/>
      <c r="L34" s="240"/>
      <c r="M34" s="244"/>
    </row>
    <row r="35" spans="1:13" ht="13.2" customHeight="1" x14ac:dyDescent="0.25">
      <c r="A35" s="192" t="s">
        <v>191</v>
      </c>
      <c r="B35" s="236"/>
      <c r="C35" s="236"/>
      <c r="D35" s="237"/>
      <c r="E35" s="238">
        <v>21</v>
      </c>
      <c r="F35" s="193"/>
      <c r="G35" s="116" t="s">
        <v>192</v>
      </c>
      <c r="H35" s="195">
        <f>E28-H37</f>
        <v>0</v>
      </c>
      <c r="I35" s="193"/>
      <c r="J35" s="193"/>
      <c r="K35" s="193"/>
      <c r="L35" s="193"/>
      <c r="M35" s="117" t="s">
        <v>193</v>
      </c>
    </row>
    <row r="36" spans="1:13" ht="13.2" customHeight="1" x14ac:dyDescent="0.25">
      <c r="A36" s="183" t="s">
        <v>194</v>
      </c>
      <c r="B36" s="232"/>
      <c r="C36" s="232"/>
      <c r="D36" s="233"/>
      <c r="E36" s="234">
        <v>21</v>
      </c>
      <c r="F36" s="184"/>
      <c r="G36" s="106" t="s">
        <v>192</v>
      </c>
      <c r="H36" s="185">
        <f>H35*E36/100</f>
        <v>0</v>
      </c>
      <c r="I36" s="184"/>
      <c r="J36" s="184"/>
      <c r="K36" s="184"/>
      <c r="L36" s="184"/>
      <c r="M36" s="118" t="s">
        <v>193</v>
      </c>
    </row>
    <row r="37" spans="1:13" ht="13.2" customHeight="1" x14ac:dyDescent="0.25">
      <c r="A37" s="183" t="s">
        <v>191</v>
      </c>
      <c r="B37" s="232"/>
      <c r="C37" s="232"/>
      <c r="D37" s="233"/>
      <c r="E37" s="234">
        <v>12</v>
      </c>
      <c r="F37" s="184"/>
      <c r="G37" s="106" t="s">
        <v>192</v>
      </c>
      <c r="H37" s="185">
        <v>0</v>
      </c>
      <c r="I37" s="235"/>
      <c r="J37" s="235"/>
      <c r="K37" s="235"/>
      <c r="L37" s="235"/>
      <c r="M37" s="118" t="s">
        <v>193</v>
      </c>
    </row>
    <row r="38" spans="1:13" ht="13.2" customHeight="1" x14ac:dyDescent="0.25">
      <c r="A38" s="183" t="s">
        <v>194</v>
      </c>
      <c r="B38" s="232"/>
      <c r="C38" s="232"/>
      <c r="D38" s="233"/>
      <c r="E38" s="234">
        <v>12</v>
      </c>
      <c r="F38" s="184"/>
      <c r="G38" s="106" t="s">
        <v>192</v>
      </c>
      <c r="H38" s="185">
        <f>H37*E38/100</f>
        <v>0</v>
      </c>
      <c r="I38" s="184"/>
      <c r="J38" s="184"/>
      <c r="K38" s="184"/>
      <c r="L38" s="184"/>
      <c r="M38" s="118" t="s">
        <v>193</v>
      </c>
    </row>
    <row r="39" spans="1:13" s="119" customFormat="1" ht="19.5" customHeight="1" thickBot="1" x14ac:dyDescent="0.3">
      <c r="A39" s="229" t="s">
        <v>195</v>
      </c>
      <c r="B39" s="230"/>
      <c r="C39" s="230"/>
      <c r="D39" s="230"/>
      <c r="E39" s="230"/>
      <c r="F39" s="230"/>
      <c r="G39" s="230"/>
      <c r="H39" s="231">
        <f>SUM(H35:H38)</f>
        <v>0</v>
      </c>
      <c r="I39" s="178"/>
      <c r="J39" s="178"/>
      <c r="K39" s="178"/>
      <c r="L39" s="178"/>
      <c r="M39" s="120" t="s">
        <v>193</v>
      </c>
    </row>
    <row r="40" spans="1:13" ht="13.2" customHeight="1" x14ac:dyDescent="0.25"/>
  </sheetData>
  <mergeCells count="109"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C1F9-DBB7-4C0E-8CBB-EBDF373C437E}">
  <dimension ref="A1:E21"/>
  <sheetViews>
    <sheetView workbookViewId="0">
      <selection activeCell="C6" sqref="C6:E6"/>
    </sheetView>
  </sheetViews>
  <sheetFormatPr defaultRowHeight="13.2" x14ac:dyDescent="0.25"/>
  <cols>
    <col min="1" max="1" width="3.88671875" customWidth="1"/>
    <col min="2" max="2" width="45.33203125" customWidth="1"/>
    <col min="3" max="5" width="10.6640625" customWidth="1"/>
  </cols>
  <sheetData>
    <row r="1" spans="1:5" s="2" customFormat="1" ht="9.6" customHeight="1" x14ac:dyDescent="0.25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5">
      <c r="A2" s="293" t="s">
        <v>833</v>
      </c>
      <c r="B2" s="227"/>
      <c r="C2" s="227"/>
      <c r="D2" s="294" t="s">
        <v>3</v>
      </c>
      <c r="E2" s="166"/>
    </row>
    <row r="3" spans="1:5" s="1" customFormat="1" ht="9.6" x14ac:dyDescent="0.2"/>
    <row r="4" spans="1:5" s="3" customFormat="1" x14ac:dyDescent="0.25">
      <c r="A4" s="295" t="s">
        <v>113</v>
      </c>
      <c r="B4" s="166"/>
      <c r="C4" s="166"/>
      <c r="D4" s="166"/>
      <c r="E4" s="166"/>
    </row>
    <row r="5" spans="1:5" s="1" customFormat="1" ht="10.199999999999999" thickBot="1" x14ac:dyDescent="0.25"/>
    <row r="6" spans="1:5" s="1" customFormat="1" ht="9.75" customHeight="1" x14ac:dyDescent="0.25">
      <c r="A6" s="288" t="s">
        <v>114</v>
      </c>
      <c r="B6" s="290" t="s">
        <v>115</v>
      </c>
      <c r="C6" s="292" t="s">
        <v>116</v>
      </c>
      <c r="D6" s="193"/>
      <c r="E6" s="263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0.199999999999999" x14ac:dyDescent="0.2">
      <c r="A8" s="80"/>
      <c r="B8" s="83" t="s">
        <v>29</v>
      </c>
      <c r="C8" s="81"/>
      <c r="D8" s="81"/>
      <c r="E8" s="82"/>
    </row>
    <row r="9" spans="1:5" s="19" customFormat="1" ht="10.199999999999999" x14ac:dyDescent="0.2">
      <c r="A9" s="84">
        <v>1</v>
      </c>
      <c r="B9" s="31" t="s">
        <v>118</v>
      </c>
      <c r="C9" s="85">
        <f>'ROZPOČET SO-01'!G14</f>
        <v>0</v>
      </c>
      <c r="D9" s="85">
        <f>'ROZPOČET SO-01'!I14</f>
        <v>0</v>
      </c>
      <c r="E9" s="86">
        <f>C9+D9</f>
        <v>0</v>
      </c>
    </row>
    <row r="10" spans="1:5" s="19" customFormat="1" ht="10.199999999999999" x14ac:dyDescent="0.2">
      <c r="A10" s="87">
        <v>94</v>
      </c>
      <c r="B10" s="88" t="s">
        <v>814</v>
      </c>
      <c r="C10" s="89">
        <f>'ROZPOČET SO-01'!G19</f>
        <v>0</v>
      </c>
      <c r="D10" s="89">
        <f>'ROZPOČET SO-01'!I19</f>
        <v>0</v>
      </c>
      <c r="E10" s="90">
        <f>C10+D10</f>
        <v>0</v>
      </c>
    </row>
    <row r="11" spans="1:5" s="19" customFormat="1" ht="10.199999999999999" x14ac:dyDescent="0.2">
      <c r="A11" s="87">
        <v>96</v>
      </c>
      <c r="B11" s="88" t="s">
        <v>915</v>
      </c>
      <c r="C11" s="89">
        <f>'ROZPOČET SO-01'!G51</f>
        <v>0</v>
      </c>
      <c r="D11" s="89">
        <f>'ROZPOČET SO-01'!I51</f>
        <v>0</v>
      </c>
      <c r="E11" s="90">
        <f>C11+D11</f>
        <v>0</v>
      </c>
    </row>
    <row r="12" spans="1:5" s="19" customFormat="1" ht="10.8" thickBot="1" x14ac:dyDescent="0.25">
      <c r="A12" s="91"/>
      <c r="B12" s="92" t="s">
        <v>123</v>
      </c>
      <c r="C12" s="93">
        <f>SUM(C9:C11)</f>
        <v>0</v>
      </c>
      <c r="D12" s="93">
        <f>SUM(D9:D11)</f>
        <v>0</v>
      </c>
      <c r="E12" s="94">
        <f>SUM(E9:E11)</f>
        <v>0</v>
      </c>
    </row>
    <row r="13" spans="1:5" s="1" customFormat="1" ht="10.199999999999999" thickBot="1" x14ac:dyDescent="0.25"/>
    <row r="14" spans="1:5" s="19" customFormat="1" ht="10.199999999999999" x14ac:dyDescent="0.2">
      <c r="A14" s="80"/>
      <c r="B14" s="83" t="s">
        <v>96</v>
      </c>
      <c r="C14" s="81"/>
      <c r="D14" s="81"/>
      <c r="E14" s="82"/>
    </row>
    <row r="15" spans="1:5" s="19" customFormat="1" ht="10.199999999999999" x14ac:dyDescent="0.2">
      <c r="A15" s="84">
        <v>712</v>
      </c>
      <c r="B15" s="31" t="s">
        <v>816</v>
      </c>
      <c r="C15" s="85">
        <f>'ROZPOČET SO-01'!G61</f>
        <v>0</v>
      </c>
      <c r="D15" s="85">
        <f>'ROZPOČET SO-01'!I61</f>
        <v>0</v>
      </c>
      <c r="E15" s="86">
        <f>C15+D15</f>
        <v>0</v>
      </c>
    </row>
    <row r="16" spans="1:5" s="19" customFormat="1" ht="10.199999999999999" x14ac:dyDescent="0.2">
      <c r="A16" s="87">
        <v>713</v>
      </c>
      <c r="B16" s="88" t="s">
        <v>817</v>
      </c>
      <c r="C16" s="89">
        <f>'ROZPOČET SO-01'!G64</f>
        <v>0</v>
      </c>
      <c r="D16" s="89">
        <f>'ROZPOČET SO-01'!I64</f>
        <v>0</v>
      </c>
      <c r="E16" s="90">
        <f>C16+D16</f>
        <v>0</v>
      </c>
    </row>
    <row r="17" spans="1:5" s="19" customFormat="1" ht="10.199999999999999" x14ac:dyDescent="0.2">
      <c r="A17" s="87">
        <v>762</v>
      </c>
      <c r="B17" s="88" t="s">
        <v>818</v>
      </c>
      <c r="C17" s="89">
        <f>'ROZPOČET SO-01'!G70</f>
        <v>0</v>
      </c>
      <c r="D17" s="89">
        <f>'ROZPOČET SO-01'!I70</f>
        <v>0</v>
      </c>
      <c r="E17" s="90">
        <f>C17+D17</f>
        <v>0</v>
      </c>
    </row>
    <row r="18" spans="1:5" s="19" customFormat="1" ht="10.199999999999999" x14ac:dyDescent="0.2">
      <c r="A18" s="87">
        <v>765</v>
      </c>
      <c r="B18" s="88" t="s">
        <v>916</v>
      </c>
      <c r="C18" s="89">
        <f>'ROZPOČET SO-01'!G76</f>
        <v>0</v>
      </c>
      <c r="D18" s="89">
        <f>'ROZPOČET SO-01'!I76</f>
        <v>0</v>
      </c>
      <c r="E18" s="90">
        <f>C18+D18</f>
        <v>0</v>
      </c>
    </row>
    <row r="19" spans="1:5" s="19" customFormat="1" ht="10.8" thickBot="1" x14ac:dyDescent="0.25">
      <c r="A19" s="91"/>
      <c r="B19" s="92" t="s">
        <v>125</v>
      </c>
      <c r="C19" s="93">
        <f>SUM(C15:C18)</f>
        <v>0</v>
      </c>
      <c r="D19" s="93">
        <f>SUM(D15:D18)</f>
        <v>0</v>
      </c>
      <c r="E19" s="94">
        <f>SUM(E15:E18)</f>
        <v>0</v>
      </c>
    </row>
    <row r="20" spans="1:5" s="1" customFormat="1" ht="10.199999999999999" thickBot="1" x14ac:dyDescent="0.25"/>
    <row r="21" spans="1:5" s="19" customFormat="1" ht="10.8" thickBot="1" x14ac:dyDescent="0.25">
      <c r="A21" s="95"/>
      <c r="B21" s="96" t="s">
        <v>126</v>
      </c>
      <c r="C21" s="97">
        <f>C12+C19</f>
        <v>0</v>
      </c>
      <c r="D21" s="97">
        <f>D12+D19</f>
        <v>0</v>
      </c>
      <c r="E21" s="98">
        <f>E12+E19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66D9-CB03-47A5-9245-959510619F93}">
  <dimension ref="A1:K78"/>
  <sheetViews>
    <sheetView topLeftCell="A8" workbookViewId="0">
      <selection activeCell="H42" sqref="H42"/>
    </sheetView>
  </sheetViews>
  <sheetFormatPr defaultRowHeight="13.2" x14ac:dyDescent="0.25"/>
  <cols>
    <col min="1" max="1" width="3.6640625" customWidth="1"/>
    <col min="2" max="2" width="11.109375" customWidth="1"/>
    <col min="3" max="3" width="43.44140625" customWidth="1"/>
    <col min="4" max="4" width="4.44140625" customWidth="1"/>
    <col min="5" max="5" width="8.6640625" customWidth="1"/>
    <col min="6" max="9" width="10.6640625" customWidth="1"/>
    <col min="10" max="11" width="9.109375" customWidth="1"/>
  </cols>
  <sheetData>
    <row r="1" spans="1:11" s="2" customFormat="1" ht="9.6" customHeight="1" x14ac:dyDescent="0.25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5">
      <c r="A2" s="293" t="s">
        <v>833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6" x14ac:dyDescent="0.2"/>
    <row r="4" spans="1:11" x14ac:dyDescent="0.25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199999999999999" thickBot="1" x14ac:dyDescent="0.25"/>
    <row r="6" spans="1:11" s="1" customFormat="1" ht="9.75" customHeight="1" x14ac:dyDescent="0.25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301" t="s">
        <v>17</v>
      </c>
      <c r="G6" s="193"/>
      <c r="H6" s="193"/>
      <c r="I6" s="193"/>
      <c r="J6" s="296" t="s">
        <v>26</v>
      </c>
      <c r="K6" s="216"/>
    </row>
    <row r="7" spans="1:11" s="1" customFormat="1" ht="9.75" customHeight="1" x14ac:dyDescent="0.25">
      <c r="A7" s="6" t="s">
        <v>6</v>
      </c>
      <c r="B7" s="175"/>
      <c r="C7" s="175"/>
      <c r="D7" s="175"/>
      <c r="E7" s="175"/>
      <c r="F7" s="299" t="s">
        <v>18</v>
      </c>
      <c r="G7" s="173"/>
      <c r="H7" s="300" t="s">
        <v>23</v>
      </c>
      <c r="I7" s="173"/>
      <c r="J7" s="175"/>
      <c r="K7" s="297"/>
    </row>
    <row r="8" spans="1:11" s="1" customFormat="1" ht="9.75" customHeight="1" x14ac:dyDescent="0.2">
      <c r="A8" s="6" t="s">
        <v>7</v>
      </c>
      <c r="B8" s="175"/>
      <c r="C8" s="175"/>
      <c r="D8" s="175"/>
      <c r="E8" s="175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0.199999999999999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0.199999999999999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6" x14ac:dyDescent="0.2">
      <c r="A12" s="34">
        <v>1</v>
      </c>
      <c r="B12" s="36" t="s">
        <v>834</v>
      </c>
      <c r="C12" s="37" t="s">
        <v>835</v>
      </c>
      <c r="D12" s="38" t="s">
        <v>34</v>
      </c>
      <c r="E12" s="39">
        <v>10.959999999999999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6" x14ac:dyDescent="0.2">
      <c r="A13" s="4"/>
      <c r="B13" s="44" t="s">
        <v>35</v>
      </c>
      <c r="C13" s="45" t="s">
        <v>836</v>
      </c>
      <c r="D13" s="42"/>
      <c r="E13" s="42"/>
      <c r="F13" s="152"/>
      <c r="G13" s="153"/>
      <c r="H13" s="153"/>
      <c r="I13" s="153"/>
      <c r="J13" s="42"/>
      <c r="K13" s="43"/>
    </row>
    <row r="14" spans="1:11" s="20" customFormat="1" ht="10.199999999999999" x14ac:dyDescent="0.2">
      <c r="A14" s="53"/>
      <c r="B14" s="54">
        <v>1</v>
      </c>
      <c r="C14" s="55" t="s">
        <v>53</v>
      </c>
      <c r="D14" s="56"/>
      <c r="E14" s="56"/>
      <c r="F14" s="154"/>
      <c r="G14" s="155">
        <f>SUM(G12:G13)</f>
        <v>0</v>
      </c>
      <c r="H14" s="156"/>
      <c r="I14" s="157">
        <f>SUM(I12:I13)</f>
        <v>0</v>
      </c>
      <c r="J14" s="57"/>
      <c r="K14" s="58">
        <f>SUM(K12:K13)</f>
        <v>0</v>
      </c>
    </row>
    <row r="15" spans="1:11" s="20" customFormat="1" ht="10.199999999999999" x14ac:dyDescent="0.2">
      <c r="A15" s="29"/>
      <c r="B15" s="30" t="s">
        <v>430</v>
      </c>
      <c r="C15" s="31" t="s">
        <v>431</v>
      </c>
      <c r="D15" s="28"/>
      <c r="E15" s="28"/>
      <c r="F15" s="145"/>
      <c r="G15" s="146"/>
      <c r="H15" s="147"/>
      <c r="I15" s="148"/>
      <c r="J15" s="32"/>
      <c r="K15" s="33"/>
    </row>
    <row r="16" spans="1:11" s="1" customFormat="1" ht="9.6" x14ac:dyDescent="0.2">
      <c r="A16" s="34">
        <f>A12+1</f>
        <v>2</v>
      </c>
      <c r="B16" s="36" t="s">
        <v>432</v>
      </c>
      <c r="C16" s="37" t="s">
        <v>433</v>
      </c>
      <c r="D16" s="38" t="s">
        <v>41</v>
      </c>
      <c r="E16" s="46">
        <v>520</v>
      </c>
      <c r="F16" s="149"/>
      <c r="G16" s="150">
        <f>E16*F16</f>
        <v>0</v>
      </c>
      <c r="H16" s="151"/>
      <c r="I16" s="150">
        <f>E16*H16</f>
        <v>0</v>
      </c>
      <c r="J16" s="39">
        <v>4.7E-7</v>
      </c>
      <c r="K16" s="41">
        <f>E16*J16</f>
        <v>2.4439999999999998E-4</v>
      </c>
    </row>
    <row r="17" spans="1:11" s="1" customFormat="1" ht="9.6" x14ac:dyDescent="0.2">
      <c r="A17" s="34">
        <f>A16+1</f>
        <v>3</v>
      </c>
      <c r="B17" s="36" t="s">
        <v>435</v>
      </c>
      <c r="C17" s="37" t="s">
        <v>436</v>
      </c>
      <c r="D17" s="38" t="s">
        <v>41</v>
      </c>
      <c r="E17" s="46">
        <v>520</v>
      </c>
      <c r="F17" s="149"/>
      <c r="G17" s="150">
        <f>E17*F17</f>
        <v>0</v>
      </c>
      <c r="H17" s="151"/>
      <c r="I17" s="150">
        <f>E17*H17</f>
        <v>0</v>
      </c>
      <c r="J17" s="39">
        <v>1.41851E-3</v>
      </c>
      <c r="K17" s="41">
        <f>E17*J17</f>
        <v>0.73762519999999998</v>
      </c>
    </row>
    <row r="18" spans="1:11" s="1" customFormat="1" ht="9.6" x14ac:dyDescent="0.2">
      <c r="A18" s="34">
        <f>A17+1</f>
        <v>4</v>
      </c>
      <c r="B18" s="36" t="s">
        <v>437</v>
      </c>
      <c r="C18" s="37" t="s">
        <v>438</v>
      </c>
      <c r="D18" s="38" t="s">
        <v>41</v>
      </c>
      <c r="E18" s="46">
        <v>520</v>
      </c>
      <c r="F18" s="149"/>
      <c r="G18" s="150">
        <f>E18*F18</f>
        <v>0</v>
      </c>
      <c r="H18" s="151"/>
      <c r="I18" s="150">
        <f>E18*H18</f>
        <v>0</v>
      </c>
      <c r="J18" s="39">
        <v>0</v>
      </c>
      <c r="K18" s="41">
        <f>E18*J18</f>
        <v>0</v>
      </c>
    </row>
    <row r="19" spans="1:11" s="20" customFormat="1" ht="10.199999999999999" x14ac:dyDescent="0.2">
      <c r="A19" s="53"/>
      <c r="B19" s="54">
        <v>94</v>
      </c>
      <c r="C19" s="55" t="s">
        <v>462</v>
      </c>
      <c r="D19" s="56"/>
      <c r="E19" s="56"/>
      <c r="F19" s="154"/>
      <c r="G19" s="155">
        <f>SUM(G16:G18)</f>
        <v>0</v>
      </c>
      <c r="H19" s="156"/>
      <c r="I19" s="157">
        <f>SUM(I16:I18)</f>
        <v>0</v>
      </c>
      <c r="J19" s="57"/>
      <c r="K19" s="58">
        <f>SUM(K16:K18)</f>
        <v>0.73786960000000001</v>
      </c>
    </row>
    <row r="20" spans="1:11" s="20" customFormat="1" ht="10.199999999999999" x14ac:dyDescent="0.2">
      <c r="A20" s="29"/>
      <c r="B20" s="30" t="s">
        <v>837</v>
      </c>
      <c r="C20" s="31" t="s">
        <v>838</v>
      </c>
      <c r="D20" s="28"/>
      <c r="E20" s="28"/>
      <c r="F20" s="145"/>
      <c r="G20" s="146"/>
      <c r="H20" s="147"/>
      <c r="I20" s="148"/>
      <c r="J20" s="32"/>
      <c r="K20" s="33"/>
    </row>
    <row r="21" spans="1:11" s="1" customFormat="1" ht="9.6" x14ac:dyDescent="0.2">
      <c r="A21" s="34">
        <f>A18+1</f>
        <v>5</v>
      </c>
      <c r="B21" s="36" t="s">
        <v>839</v>
      </c>
      <c r="C21" s="37" t="s">
        <v>840</v>
      </c>
      <c r="D21" s="38" t="s">
        <v>841</v>
      </c>
      <c r="E21" s="39">
        <v>1302.6532000000002</v>
      </c>
      <c r="F21" s="149"/>
      <c r="G21" s="150">
        <f>E21*F21</f>
        <v>0</v>
      </c>
      <c r="H21" s="151"/>
      <c r="I21" s="150">
        <f>E21*H21</f>
        <v>0</v>
      </c>
      <c r="J21" s="39">
        <v>0.15013752</v>
      </c>
      <c r="K21" s="41">
        <f>E21*J21</f>
        <v>195.57712086806401</v>
      </c>
    </row>
    <row r="22" spans="1:11" s="1" customFormat="1" ht="9.6" x14ac:dyDescent="0.2">
      <c r="A22" s="4"/>
      <c r="B22" s="44" t="s">
        <v>35</v>
      </c>
      <c r="C22" s="45" t="s">
        <v>842</v>
      </c>
      <c r="D22" s="42"/>
      <c r="E22" s="42"/>
      <c r="F22" s="152"/>
      <c r="G22" s="153"/>
      <c r="H22" s="153"/>
      <c r="I22" s="153"/>
      <c r="J22" s="42"/>
      <c r="K22" s="43"/>
    </row>
    <row r="23" spans="1:11" s="1" customFormat="1" ht="9.6" x14ac:dyDescent="0.2">
      <c r="A23" s="34">
        <f>A21+1</f>
        <v>6</v>
      </c>
      <c r="B23" s="36" t="s">
        <v>843</v>
      </c>
      <c r="C23" s="37" t="s">
        <v>844</v>
      </c>
      <c r="D23" s="38" t="s">
        <v>93</v>
      </c>
      <c r="E23" s="39">
        <v>12.718</v>
      </c>
      <c r="F23" s="149"/>
      <c r="G23" s="150">
        <f t="shared" ref="G23:G29" si="0">E23*F23</f>
        <v>0</v>
      </c>
      <c r="H23" s="151"/>
      <c r="I23" s="150">
        <f t="shared" ref="I23:I29" si="1">E23*H23</f>
        <v>0</v>
      </c>
      <c r="J23" s="39">
        <v>0</v>
      </c>
      <c r="K23" s="41">
        <f t="shared" ref="K23:K29" si="2">E23*J23</f>
        <v>0</v>
      </c>
    </row>
    <row r="24" spans="1:11" s="1" customFormat="1" ht="9.6" x14ac:dyDescent="0.2">
      <c r="A24" s="34">
        <f t="shared" ref="A24:A29" si="3">A23+1</f>
        <v>7</v>
      </c>
      <c r="B24" s="36" t="s">
        <v>845</v>
      </c>
      <c r="C24" s="37" t="s">
        <v>846</v>
      </c>
      <c r="D24" s="38" t="s">
        <v>93</v>
      </c>
      <c r="E24" s="39">
        <v>12.718</v>
      </c>
      <c r="F24" s="149"/>
      <c r="G24" s="150">
        <f t="shared" si="0"/>
        <v>0</v>
      </c>
      <c r="H24" s="151"/>
      <c r="I24" s="150">
        <f t="shared" si="1"/>
        <v>0</v>
      </c>
      <c r="J24" s="39">
        <v>0</v>
      </c>
      <c r="K24" s="41">
        <f t="shared" si="2"/>
        <v>0</v>
      </c>
    </row>
    <row r="25" spans="1:11" s="1" customFormat="1" ht="9.6" x14ac:dyDescent="0.2">
      <c r="A25" s="34">
        <f t="shared" si="3"/>
        <v>8</v>
      </c>
      <c r="B25" s="36" t="s">
        <v>847</v>
      </c>
      <c r="C25" s="37" t="s">
        <v>848</v>
      </c>
      <c r="D25" s="38" t="s">
        <v>93</v>
      </c>
      <c r="E25" s="39">
        <v>12.718</v>
      </c>
      <c r="F25" s="149"/>
      <c r="G25" s="150">
        <f t="shared" si="0"/>
        <v>0</v>
      </c>
      <c r="H25" s="151"/>
      <c r="I25" s="150">
        <f t="shared" si="1"/>
        <v>0</v>
      </c>
      <c r="J25" s="39">
        <v>0</v>
      </c>
      <c r="K25" s="41">
        <f t="shared" si="2"/>
        <v>0</v>
      </c>
    </row>
    <row r="26" spans="1:11" s="1" customFormat="1" ht="9.6" x14ac:dyDescent="0.2">
      <c r="A26" s="34">
        <f t="shared" si="3"/>
        <v>9</v>
      </c>
      <c r="B26" s="36" t="s">
        <v>849</v>
      </c>
      <c r="C26" s="37" t="s">
        <v>850</v>
      </c>
      <c r="D26" s="38" t="s">
        <v>93</v>
      </c>
      <c r="E26" s="39">
        <v>12.718</v>
      </c>
      <c r="F26" s="149"/>
      <c r="G26" s="150">
        <f t="shared" si="0"/>
        <v>0</v>
      </c>
      <c r="H26" s="151"/>
      <c r="I26" s="150">
        <f t="shared" si="1"/>
        <v>0</v>
      </c>
      <c r="J26" s="39">
        <v>0</v>
      </c>
      <c r="K26" s="41">
        <f t="shared" si="2"/>
        <v>0</v>
      </c>
    </row>
    <row r="27" spans="1:11" s="1" customFormat="1" ht="9.6" x14ac:dyDescent="0.2">
      <c r="A27" s="34">
        <f t="shared" si="3"/>
        <v>10</v>
      </c>
      <c r="B27" s="36" t="s">
        <v>851</v>
      </c>
      <c r="C27" s="37" t="s">
        <v>852</v>
      </c>
      <c r="D27" s="38" t="s">
        <v>93</v>
      </c>
      <c r="E27" s="39">
        <v>12.718</v>
      </c>
      <c r="F27" s="149"/>
      <c r="G27" s="150">
        <f t="shared" si="0"/>
        <v>0</v>
      </c>
      <c r="H27" s="151"/>
      <c r="I27" s="150">
        <f t="shared" si="1"/>
        <v>0</v>
      </c>
      <c r="J27" s="39">
        <v>0</v>
      </c>
      <c r="K27" s="41">
        <f t="shared" si="2"/>
        <v>0</v>
      </c>
    </row>
    <row r="28" spans="1:11" s="1" customFormat="1" ht="9.6" x14ac:dyDescent="0.2">
      <c r="A28" s="34">
        <f t="shared" si="3"/>
        <v>11</v>
      </c>
      <c r="B28" s="36" t="s">
        <v>853</v>
      </c>
      <c r="C28" s="37" t="s">
        <v>854</v>
      </c>
      <c r="D28" s="38" t="s">
        <v>93</v>
      </c>
      <c r="E28" s="39">
        <v>12.718</v>
      </c>
      <c r="F28" s="149"/>
      <c r="G28" s="150">
        <f t="shared" si="0"/>
        <v>0</v>
      </c>
      <c r="H28" s="151"/>
      <c r="I28" s="150">
        <f t="shared" si="1"/>
        <v>0</v>
      </c>
      <c r="J28" s="39">
        <v>0</v>
      </c>
      <c r="K28" s="41">
        <f t="shared" si="2"/>
        <v>0</v>
      </c>
    </row>
    <row r="29" spans="1:11" s="1" customFormat="1" ht="9.6" x14ac:dyDescent="0.2">
      <c r="A29" s="34">
        <f t="shared" si="3"/>
        <v>12</v>
      </c>
      <c r="B29" s="36" t="s">
        <v>855</v>
      </c>
      <c r="C29" s="37" t="s">
        <v>856</v>
      </c>
      <c r="D29" s="38" t="s">
        <v>93</v>
      </c>
      <c r="E29" s="39">
        <v>305.23199999999997</v>
      </c>
      <c r="F29" s="149"/>
      <c r="G29" s="150">
        <f t="shared" si="0"/>
        <v>0</v>
      </c>
      <c r="H29" s="151"/>
      <c r="I29" s="150">
        <f t="shared" si="1"/>
        <v>0</v>
      </c>
      <c r="J29" s="39">
        <v>0</v>
      </c>
      <c r="K29" s="41">
        <f t="shared" si="2"/>
        <v>0</v>
      </c>
    </row>
    <row r="30" spans="1:11" s="1" customFormat="1" ht="9.6" x14ac:dyDescent="0.2">
      <c r="A30" s="4"/>
      <c r="B30" s="44" t="s">
        <v>35</v>
      </c>
      <c r="C30" s="45" t="s">
        <v>857</v>
      </c>
      <c r="D30" s="42"/>
      <c r="E30" s="42"/>
      <c r="F30" s="152"/>
      <c r="G30" s="153"/>
      <c r="H30" s="153"/>
      <c r="I30" s="153"/>
      <c r="J30" s="42"/>
      <c r="K30" s="43"/>
    </row>
    <row r="31" spans="1:11" s="1" customFormat="1" ht="9.6" x14ac:dyDescent="0.2">
      <c r="A31" s="34">
        <f>A29+1</f>
        <v>13</v>
      </c>
      <c r="B31" s="36" t="s">
        <v>858</v>
      </c>
      <c r="C31" s="37" t="s">
        <v>859</v>
      </c>
      <c r="D31" s="38" t="s">
        <v>93</v>
      </c>
      <c r="E31" s="39">
        <v>12.718</v>
      </c>
      <c r="F31" s="149"/>
      <c r="G31" s="150">
        <f>E31*F31</f>
        <v>0</v>
      </c>
      <c r="H31" s="151"/>
      <c r="I31" s="150">
        <f>E31*H31</f>
        <v>0</v>
      </c>
      <c r="J31" s="39">
        <v>0</v>
      </c>
      <c r="K31" s="41">
        <f>E31*J31</f>
        <v>0</v>
      </c>
    </row>
    <row r="32" spans="1:11" s="1" customFormat="1" ht="9.6" x14ac:dyDescent="0.2">
      <c r="A32" s="34">
        <f>A31+1</f>
        <v>14</v>
      </c>
      <c r="B32" s="36" t="s">
        <v>847</v>
      </c>
      <c r="C32" s="37" t="s">
        <v>848</v>
      </c>
      <c r="D32" s="38" t="s">
        <v>93</v>
      </c>
      <c r="E32" s="39">
        <v>12.718</v>
      </c>
      <c r="F32" s="149"/>
      <c r="G32" s="150">
        <f>E32*F32</f>
        <v>0</v>
      </c>
      <c r="H32" s="151"/>
      <c r="I32" s="150">
        <f>E32*H32</f>
        <v>0</v>
      </c>
      <c r="J32" s="39">
        <v>0</v>
      </c>
      <c r="K32" s="41">
        <f>E32*J32</f>
        <v>0</v>
      </c>
    </row>
    <row r="33" spans="1:11" s="1" customFormat="1" ht="9.6" x14ac:dyDescent="0.2">
      <c r="A33" s="34">
        <f>A32+1</f>
        <v>15</v>
      </c>
      <c r="B33" s="36" t="s">
        <v>860</v>
      </c>
      <c r="C33" s="37" t="s">
        <v>861</v>
      </c>
      <c r="D33" s="38" t="s">
        <v>93</v>
      </c>
      <c r="E33" s="39">
        <v>219.68899999999999</v>
      </c>
      <c r="F33" s="149"/>
      <c r="G33" s="150">
        <f>E33*F33</f>
        <v>0</v>
      </c>
      <c r="H33" s="151"/>
      <c r="I33" s="150">
        <f>E33*H33</f>
        <v>0</v>
      </c>
      <c r="J33" s="39">
        <v>0</v>
      </c>
      <c r="K33" s="41">
        <f>E33*J33</f>
        <v>0</v>
      </c>
    </row>
    <row r="34" spans="1:11" s="1" customFormat="1" ht="9.6" x14ac:dyDescent="0.2">
      <c r="A34" s="4"/>
      <c r="B34" s="44" t="s">
        <v>35</v>
      </c>
      <c r="C34" s="45" t="s">
        <v>862</v>
      </c>
      <c r="D34" s="42"/>
      <c r="E34" s="42"/>
      <c r="F34" s="152"/>
      <c r="G34" s="153"/>
      <c r="H34" s="153"/>
      <c r="I34" s="153"/>
      <c r="J34" s="42"/>
      <c r="K34" s="43"/>
    </row>
    <row r="35" spans="1:11" s="1" customFormat="1" ht="9.6" x14ac:dyDescent="0.2">
      <c r="A35" s="34">
        <f>A33+1</f>
        <v>16</v>
      </c>
      <c r="B35" s="36" t="s">
        <v>863</v>
      </c>
      <c r="C35" s="37" t="s">
        <v>864</v>
      </c>
      <c r="D35" s="38" t="s">
        <v>93</v>
      </c>
      <c r="E35" s="39">
        <v>7.6980000000000004</v>
      </c>
      <c r="F35" s="149"/>
      <c r="G35" s="150">
        <f>E35*F35</f>
        <v>0</v>
      </c>
      <c r="H35" s="151"/>
      <c r="I35" s="150">
        <f>E35*H35</f>
        <v>0</v>
      </c>
      <c r="J35" s="39">
        <v>0</v>
      </c>
      <c r="K35" s="41">
        <f>E35*J35</f>
        <v>0</v>
      </c>
    </row>
    <row r="36" spans="1:11" s="1" customFormat="1" ht="9.6" x14ac:dyDescent="0.2">
      <c r="A36" s="34">
        <f>A35+1</f>
        <v>17</v>
      </c>
      <c r="B36" s="36" t="s">
        <v>865</v>
      </c>
      <c r="C36" s="37" t="s">
        <v>866</v>
      </c>
      <c r="D36" s="38" t="s">
        <v>93</v>
      </c>
      <c r="E36" s="39">
        <v>11.2</v>
      </c>
      <c r="F36" s="149"/>
      <c r="G36" s="150">
        <f>E36*F36</f>
        <v>0</v>
      </c>
      <c r="H36" s="151"/>
      <c r="I36" s="150">
        <f>E36*H36</f>
        <v>0</v>
      </c>
      <c r="J36" s="39">
        <v>0</v>
      </c>
      <c r="K36" s="41">
        <f>E36*J36</f>
        <v>0</v>
      </c>
    </row>
    <row r="37" spans="1:11" s="1" customFormat="1" ht="9.6" x14ac:dyDescent="0.2">
      <c r="A37" s="4"/>
      <c r="B37" s="44" t="s">
        <v>35</v>
      </c>
      <c r="C37" s="45" t="s">
        <v>867</v>
      </c>
      <c r="D37" s="42"/>
      <c r="E37" s="42"/>
      <c r="F37" s="152"/>
      <c r="G37" s="153"/>
      <c r="H37" s="153"/>
      <c r="I37" s="153"/>
      <c r="J37" s="42"/>
      <c r="K37" s="43"/>
    </row>
    <row r="38" spans="1:11" s="1" customFormat="1" ht="9.6" x14ac:dyDescent="0.2">
      <c r="A38" s="34">
        <f>A36+1</f>
        <v>18</v>
      </c>
      <c r="B38" s="36" t="s">
        <v>868</v>
      </c>
      <c r="C38" s="37" t="s">
        <v>869</v>
      </c>
      <c r="D38" s="38" t="s">
        <v>93</v>
      </c>
      <c r="E38" s="40">
        <v>11.2</v>
      </c>
      <c r="F38" s="149"/>
      <c r="G38" s="150">
        <f>E38*F38</f>
        <v>0</v>
      </c>
      <c r="H38" s="151"/>
      <c r="I38" s="150">
        <f>E38*H38</f>
        <v>0</v>
      </c>
      <c r="J38" s="39">
        <v>0</v>
      </c>
      <c r="K38" s="41">
        <f>E38*J38</f>
        <v>0</v>
      </c>
    </row>
    <row r="39" spans="1:11" s="1" customFormat="1" ht="9.6" x14ac:dyDescent="0.2">
      <c r="A39" s="34">
        <f>A38+1</f>
        <v>19</v>
      </c>
      <c r="B39" s="36" t="s">
        <v>870</v>
      </c>
      <c r="C39" s="37" t="s">
        <v>871</v>
      </c>
      <c r="D39" s="38" t="s">
        <v>93</v>
      </c>
      <c r="E39" s="40">
        <v>11.2</v>
      </c>
      <c r="F39" s="149"/>
      <c r="G39" s="150">
        <f>E39*F39</f>
        <v>0</v>
      </c>
      <c r="H39" s="151"/>
      <c r="I39" s="150">
        <f>E39*H39</f>
        <v>0</v>
      </c>
      <c r="J39" s="39">
        <v>0</v>
      </c>
      <c r="K39" s="41">
        <f>E39*J39</f>
        <v>0</v>
      </c>
    </row>
    <row r="40" spans="1:11" s="1" customFormat="1" ht="9.6" x14ac:dyDescent="0.2">
      <c r="A40" s="34">
        <f>A39+1</f>
        <v>20</v>
      </c>
      <c r="B40" s="36" t="s">
        <v>872</v>
      </c>
      <c r="C40" s="37" t="s">
        <v>873</v>
      </c>
      <c r="D40" s="38" t="s">
        <v>93</v>
      </c>
      <c r="E40" s="40">
        <v>11.2</v>
      </c>
      <c r="F40" s="149"/>
      <c r="G40" s="150">
        <f>E40*F40</f>
        <v>0</v>
      </c>
      <c r="H40" s="151"/>
      <c r="I40" s="150">
        <f>E40*H40</f>
        <v>0</v>
      </c>
      <c r="J40" s="39">
        <v>0</v>
      </c>
      <c r="K40" s="41">
        <f>E40*J40</f>
        <v>0</v>
      </c>
    </row>
    <row r="41" spans="1:11" s="1" customFormat="1" ht="9.6" x14ac:dyDescent="0.2">
      <c r="A41" s="34">
        <f>A40+1</f>
        <v>21</v>
      </c>
      <c r="B41" s="36" t="s">
        <v>874</v>
      </c>
      <c r="C41" s="37" t="s">
        <v>875</v>
      </c>
      <c r="D41" s="38" t="s">
        <v>93</v>
      </c>
      <c r="E41" s="40">
        <v>11.2</v>
      </c>
      <c r="F41" s="149"/>
      <c r="G41" s="150">
        <f>E41*F41</f>
        <v>0</v>
      </c>
      <c r="H41" s="151"/>
      <c r="I41" s="150">
        <f>E41*H41</f>
        <v>0</v>
      </c>
      <c r="J41" s="39">
        <v>0</v>
      </c>
      <c r="K41" s="41">
        <f>E41*J41</f>
        <v>0</v>
      </c>
    </row>
    <row r="42" spans="1:11" s="1" customFormat="1" ht="9.6" x14ac:dyDescent="0.2">
      <c r="A42" s="34">
        <f>A41+1</f>
        <v>22</v>
      </c>
      <c r="B42" s="36" t="s">
        <v>876</v>
      </c>
      <c r="C42" s="37" t="s">
        <v>877</v>
      </c>
      <c r="D42" s="38" t="s">
        <v>93</v>
      </c>
      <c r="E42" s="39">
        <v>268.79999999999995</v>
      </c>
      <c r="F42" s="149"/>
      <c r="G42" s="150">
        <f>E42*F42</f>
        <v>0</v>
      </c>
      <c r="H42" s="151"/>
      <c r="I42" s="150">
        <f>E42*H42</f>
        <v>0</v>
      </c>
      <c r="J42" s="39">
        <v>0</v>
      </c>
      <c r="K42" s="41">
        <f>E42*J42</f>
        <v>0</v>
      </c>
    </row>
    <row r="43" spans="1:11" s="1" customFormat="1" ht="9.6" x14ac:dyDescent="0.2">
      <c r="A43" s="4"/>
      <c r="B43" s="44" t="s">
        <v>35</v>
      </c>
      <c r="C43" s="45" t="s">
        <v>878</v>
      </c>
      <c r="D43" s="42"/>
      <c r="E43" s="42"/>
      <c r="F43" s="152"/>
      <c r="G43" s="153"/>
      <c r="H43" s="153"/>
      <c r="I43" s="153"/>
      <c r="J43" s="42"/>
      <c r="K43" s="43"/>
    </row>
    <row r="44" spans="1:11" s="1" customFormat="1" ht="9.6" x14ac:dyDescent="0.2">
      <c r="A44" s="34">
        <f>A42+1</f>
        <v>23</v>
      </c>
      <c r="B44" s="36" t="s">
        <v>879</v>
      </c>
      <c r="C44" s="37" t="s">
        <v>880</v>
      </c>
      <c r="D44" s="38" t="s">
        <v>93</v>
      </c>
      <c r="E44" s="39">
        <v>219.68899999999999</v>
      </c>
      <c r="F44" s="149"/>
      <c r="G44" s="150">
        <f>E44*F44</f>
        <v>0</v>
      </c>
      <c r="H44" s="151"/>
      <c r="I44" s="150">
        <f>E44*H44</f>
        <v>0</v>
      </c>
      <c r="J44" s="39">
        <v>0</v>
      </c>
      <c r="K44" s="41">
        <f>E44*J44</f>
        <v>0</v>
      </c>
    </row>
    <row r="45" spans="1:11" s="1" customFormat="1" ht="9.6" x14ac:dyDescent="0.2">
      <c r="A45" s="34">
        <f>A44+1</f>
        <v>24</v>
      </c>
      <c r="B45" s="36" t="s">
        <v>881</v>
      </c>
      <c r="C45" s="37" t="s">
        <v>882</v>
      </c>
      <c r="D45" s="38" t="s">
        <v>93</v>
      </c>
      <c r="E45" s="39">
        <v>5272.5360000000001</v>
      </c>
      <c r="F45" s="149"/>
      <c r="G45" s="150">
        <f>E45*F45</f>
        <v>0</v>
      </c>
      <c r="H45" s="151"/>
      <c r="I45" s="150">
        <f>E45*H45</f>
        <v>0</v>
      </c>
      <c r="J45" s="39">
        <v>0</v>
      </c>
      <c r="K45" s="41">
        <f>E45*J45</f>
        <v>0</v>
      </c>
    </row>
    <row r="46" spans="1:11" s="1" customFormat="1" ht="9.6" x14ac:dyDescent="0.2">
      <c r="A46" s="4"/>
      <c r="B46" s="44" t="s">
        <v>35</v>
      </c>
      <c r="C46" s="45" t="s">
        <v>883</v>
      </c>
      <c r="D46" s="42"/>
      <c r="E46" s="42"/>
      <c r="F46" s="152"/>
      <c r="G46" s="153"/>
      <c r="H46" s="153"/>
      <c r="I46" s="153"/>
      <c r="J46" s="42"/>
      <c r="K46" s="43"/>
    </row>
    <row r="47" spans="1:11" s="1" customFormat="1" ht="9.6" x14ac:dyDescent="0.2">
      <c r="A47" s="34">
        <f>A45+1</f>
        <v>25</v>
      </c>
      <c r="B47" s="36" t="s">
        <v>884</v>
      </c>
      <c r="C47" s="37" t="s">
        <v>885</v>
      </c>
      <c r="D47" s="38" t="s">
        <v>93</v>
      </c>
      <c r="E47" s="39">
        <v>219.68899999999999</v>
      </c>
      <c r="F47" s="149"/>
      <c r="G47" s="150">
        <f>E47*F47</f>
        <v>0</v>
      </c>
      <c r="H47" s="151"/>
      <c r="I47" s="150">
        <f>E47*H47</f>
        <v>0</v>
      </c>
      <c r="J47" s="39">
        <v>0</v>
      </c>
      <c r="K47" s="41">
        <f>E47*J47</f>
        <v>0</v>
      </c>
    </row>
    <row r="48" spans="1:11" s="1" customFormat="1" ht="9.6" x14ac:dyDescent="0.2">
      <c r="A48" s="34">
        <f>A47+1</f>
        <v>26</v>
      </c>
      <c r="B48" s="36" t="s">
        <v>886</v>
      </c>
      <c r="C48" s="37" t="s">
        <v>887</v>
      </c>
      <c r="D48" s="38" t="s">
        <v>93</v>
      </c>
      <c r="E48" s="39">
        <v>0.38200000000000001</v>
      </c>
      <c r="F48" s="149"/>
      <c r="G48" s="150">
        <f>E48*F48</f>
        <v>0</v>
      </c>
      <c r="H48" s="151"/>
      <c r="I48" s="150">
        <f>E48*H48</f>
        <v>0</v>
      </c>
      <c r="J48" s="39">
        <v>0</v>
      </c>
      <c r="K48" s="41">
        <f>E48*J48</f>
        <v>0</v>
      </c>
    </row>
    <row r="49" spans="1:11" s="1" customFormat="1" ht="9.6" x14ac:dyDescent="0.2">
      <c r="A49" s="34">
        <f>A48+1</f>
        <v>27</v>
      </c>
      <c r="B49" s="36" t="s">
        <v>888</v>
      </c>
      <c r="C49" s="37" t="s">
        <v>889</v>
      </c>
      <c r="D49" s="38" t="s">
        <v>93</v>
      </c>
      <c r="E49" s="59">
        <v>3.12</v>
      </c>
      <c r="F49" s="149"/>
      <c r="G49" s="150">
        <f>E49*F49</f>
        <v>0</v>
      </c>
      <c r="H49" s="151"/>
      <c r="I49" s="150">
        <f>E49*H49</f>
        <v>0</v>
      </c>
      <c r="J49" s="39">
        <v>0</v>
      </c>
      <c r="K49" s="41">
        <f>E49*J49</f>
        <v>0</v>
      </c>
    </row>
    <row r="50" spans="1:11" s="1" customFormat="1" ht="9.6" x14ac:dyDescent="0.2">
      <c r="A50" s="34">
        <f>A49+1</f>
        <v>28</v>
      </c>
      <c r="B50" s="36" t="s">
        <v>890</v>
      </c>
      <c r="C50" s="37" t="s">
        <v>891</v>
      </c>
      <c r="D50" s="38" t="s">
        <v>93</v>
      </c>
      <c r="E50" s="39">
        <v>7.6980000000000004</v>
      </c>
      <c r="F50" s="149"/>
      <c r="G50" s="150">
        <f>E50*F50</f>
        <v>0</v>
      </c>
      <c r="H50" s="151"/>
      <c r="I50" s="150">
        <f>E50*H50</f>
        <v>0</v>
      </c>
      <c r="J50" s="39">
        <v>0</v>
      </c>
      <c r="K50" s="41">
        <f>E50*J50</f>
        <v>0</v>
      </c>
    </row>
    <row r="51" spans="1:11" s="20" customFormat="1" ht="10.8" thickBot="1" x14ac:dyDescent="0.25">
      <c r="A51" s="47"/>
      <c r="B51" s="49">
        <v>96</v>
      </c>
      <c r="C51" s="50" t="s">
        <v>892</v>
      </c>
      <c r="D51" s="48"/>
      <c r="E51" s="48"/>
      <c r="F51" s="161"/>
      <c r="G51" s="162">
        <f>SUM(G21:G50)</f>
        <v>0</v>
      </c>
      <c r="H51" s="163"/>
      <c r="I51" s="164">
        <f>SUM(I21:I50)</f>
        <v>0</v>
      </c>
      <c r="J51" s="51"/>
      <c r="K51" s="52">
        <f>SUM(K21:K50)</f>
        <v>195.57712086806401</v>
      </c>
    </row>
    <row r="52" spans="1:11" ht="13.8" thickBot="1" x14ac:dyDescent="0.3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</row>
    <row r="53" spans="1:11" s="1" customFormat="1" ht="9.75" customHeight="1" x14ac:dyDescent="0.25">
      <c r="A53" s="5" t="s">
        <v>5</v>
      </c>
      <c r="B53" s="296" t="s">
        <v>9</v>
      </c>
      <c r="C53" s="296" t="s">
        <v>11</v>
      </c>
      <c r="D53" s="296" t="s">
        <v>13</v>
      </c>
      <c r="E53" s="296" t="s">
        <v>15</v>
      </c>
      <c r="F53" s="301" t="s">
        <v>17</v>
      </c>
      <c r="G53" s="193"/>
      <c r="H53" s="193"/>
      <c r="I53" s="193"/>
      <c r="J53" s="296" t="s">
        <v>26</v>
      </c>
      <c r="K53" s="216"/>
    </row>
    <row r="54" spans="1:11" s="1" customFormat="1" ht="9.75" customHeight="1" x14ac:dyDescent="0.25">
      <c r="A54" s="6" t="s">
        <v>6</v>
      </c>
      <c r="B54" s="175"/>
      <c r="C54" s="175"/>
      <c r="D54" s="175"/>
      <c r="E54" s="175"/>
      <c r="F54" s="299" t="s">
        <v>18</v>
      </c>
      <c r="G54" s="173"/>
      <c r="H54" s="300" t="s">
        <v>23</v>
      </c>
      <c r="I54" s="173"/>
      <c r="J54" s="175"/>
      <c r="K54" s="297"/>
    </row>
    <row r="55" spans="1:11" s="1" customFormat="1" ht="9.75" customHeight="1" x14ac:dyDescent="0.2">
      <c r="A55" s="6" t="s">
        <v>7</v>
      </c>
      <c r="B55" s="175"/>
      <c r="C55" s="175"/>
      <c r="D55" s="175"/>
      <c r="E55" s="175"/>
      <c r="F55" s="11" t="s">
        <v>19</v>
      </c>
      <c r="G55" s="13" t="s">
        <v>21</v>
      </c>
      <c r="H55" s="15" t="s">
        <v>19</v>
      </c>
      <c r="I55" s="13" t="s">
        <v>21</v>
      </c>
      <c r="J55" s="15" t="s">
        <v>19</v>
      </c>
      <c r="K55" s="17" t="s">
        <v>21</v>
      </c>
    </row>
    <row r="56" spans="1:11" s="1" customFormat="1" ht="9.75" customHeight="1" thickBot="1" x14ac:dyDescent="0.25">
      <c r="A56" s="7" t="s">
        <v>8</v>
      </c>
      <c r="B56" s="9" t="s">
        <v>10</v>
      </c>
      <c r="C56" s="9" t="s">
        <v>12</v>
      </c>
      <c r="D56" s="9" t="s">
        <v>14</v>
      </c>
      <c r="E56" s="9" t="s">
        <v>16</v>
      </c>
      <c r="F56" s="12" t="s">
        <v>20</v>
      </c>
      <c r="G56" s="14" t="s">
        <v>22</v>
      </c>
      <c r="H56" s="16" t="s">
        <v>24</v>
      </c>
      <c r="I56" s="14" t="s">
        <v>25</v>
      </c>
      <c r="J56" s="16" t="s">
        <v>27</v>
      </c>
      <c r="K56" s="18" t="s">
        <v>28</v>
      </c>
    </row>
    <row r="57" spans="1:11" s="20" customFormat="1" ht="10.199999999999999" x14ac:dyDescent="0.2">
      <c r="A57" s="22"/>
      <c r="B57" s="21"/>
      <c r="C57" s="23" t="s">
        <v>96</v>
      </c>
      <c r="D57" s="21"/>
      <c r="E57" s="21"/>
      <c r="F57" s="24"/>
      <c r="G57" s="25"/>
      <c r="H57" s="26"/>
      <c r="J57" s="26"/>
      <c r="K57" s="27"/>
    </row>
    <row r="58" spans="1:11" s="20" customFormat="1" ht="10.199999999999999" x14ac:dyDescent="0.2">
      <c r="A58" s="29"/>
      <c r="B58" s="30" t="s">
        <v>482</v>
      </c>
      <c r="C58" s="31" t="s">
        <v>483</v>
      </c>
      <c r="D58" s="28"/>
      <c r="E58" s="28"/>
      <c r="F58" s="145"/>
      <c r="G58" s="146"/>
      <c r="H58" s="147"/>
      <c r="I58" s="148"/>
      <c r="J58" s="32"/>
      <c r="K58" s="33"/>
    </row>
    <row r="59" spans="1:11" s="1" customFormat="1" ht="9.6" x14ac:dyDescent="0.2">
      <c r="A59" s="34">
        <f>A50+1</f>
        <v>29</v>
      </c>
      <c r="B59" s="36" t="s">
        <v>893</v>
      </c>
      <c r="C59" s="37" t="s">
        <v>894</v>
      </c>
      <c r="D59" s="38" t="s">
        <v>41</v>
      </c>
      <c r="E59" s="59">
        <v>27.26</v>
      </c>
      <c r="F59" s="149"/>
      <c r="G59" s="150">
        <f>E59*F59</f>
        <v>0</v>
      </c>
      <c r="H59" s="151"/>
      <c r="I59" s="150">
        <f>E59*H59</f>
        <v>0</v>
      </c>
      <c r="J59" s="39">
        <v>1.4E-2</v>
      </c>
      <c r="K59" s="41">
        <f>E59*J59</f>
        <v>0.38164000000000003</v>
      </c>
    </row>
    <row r="60" spans="1:11" s="1" customFormat="1" ht="9.6" x14ac:dyDescent="0.2">
      <c r="A60" s="4"/>
      <c r="B60" s="44" t="s">
        <v>35</v>
      </c>
      <c r="C60" s="45" t="s">
        <v>895</v>
      </c>
      <c r="D60" s="42"/>
      <c r="E60" s="42"/>
      <c r="F60" s="152"/>
      <c r="G60" s="153"/>
      <c r="H60" s="153"/>
      <c r="I60" s="153"/>
      <c r="J60" s="42"/>
      <c r="K60" s="43"/>
    </row>
    <row r="61" spans="1:11" s="20" customFormat="1" ht="10.199999999999999" x14ac:dyDescent="0.2">
      <c r="A61" s="53"/>
      <c r="B61" s="54">
        <v>712</v>
      </c>
      <c r="C61" s="55" t="s">
        <v>495</v>
      </c>
      <c r="D61" s="56"/>
      <c r="E61" s="56"/>
      <c r="F61" s="154"/>
      <c r="G61" s="155">
        <f>SUM(G59:G60)</f>
        <v>0</v>
      </c>
      <c r="H61" s="156"/>
      <c r="I61" s="157">
        <f>SUM(I59:I60)</f>
        <v>0</v>
      </c>
      <c r="J61" s="57"/>
      <c r="K61" s="58">
        <f>SUM(K59:K60)</f>
        <v>0.38164000000000003</v>
      </c>
    </row>
    <row r="62" spans="1:11" s="20" customFormat="1" ht="10.199999999999999" x14ac:dyDescent="0.2">
      <c r="A62" s="29"/>
      <c r="B62" s="30" t="s">
        <v>496</v>
      </c>
      <c r="C62" s="31" t="s">
        <v>497</v>
      </c>
      <c r="D62" s="28"/>
      <c r="E62" s="28"/>
      <c r="F62" s="145"/>
      <c r="G62" s="146"/>
      <c r="H62" s="147"/>
      <c r="I62" s="148"/>
      <c r="J62" s="32"/>
      <c r="K62" s="33"/>
    </row>
    <row r="63" spans="1:11" s="1" customFormat="1" ht="9.6" x14ac:dyDescent="0.2">
      <c r="A63" s="34">
        <f>A59+1</f>
        <v>30</v>
      </c>
      <c r="B63" s="36" t="s">
        <v>896</v>
      </c>
      <c r="C63" s="37" t="s">
        <v>897</v>
      </c>
      <c r="D63" s="38" t="s">
        <v>41</v>
      </c>
      <c r="E63" s="46">
        <v>520</v>
      </c>
      <c r="F63" s="149"/>
      <c r="G63" s="150">
        <f>E63*F63</f>
        <v>0</v>
      </c>
      <c r="H63" s="151"/>
      <c r="I63" s="150">
        <f>E63*H63</f>
        <v>0</v>
      </c>
      <c r="J63" s="39">
        <v>6.0000000000000001E-3</v>
      </c>
      <c r="K63" s="41">
        <f>E63*J63</f>
        <v>3.12</v>
      </c>
    </row>
    <row r="64" spans="1:11" s="20" customFormat="1" ht="10.199999999999999" x14ac:dyDescent="0.2">
      <c r="A64" s="53"/>
      <c r="B64" s="54">
        <v>713</v>
      </c>
      <c r="C64" s="55" t="s">
        <v>522</v>
      </c>
      <c r="D64" s="56"/>
      <c r="E64" s="56"/>
      <c r="F64" s="154"/>
      <c r="G64" s="155">
        <f>SUM(G63:G63)</f>
        <v>0</v>
      </c>
      <c r="H64" s="156"/>
      <c r="I64" s="157">
        <f>SUM(I63:I63)</f>
        <v>0</v>
      </c>
      <c r="J64" s="57"/>
      <c r="K64" s="58">
        <f>SUM(K63:K63)</f>
        <v>3.12</v>
      </c>
    </row>
    <row r="65" spans="1:11" s="20" customFormat="1" ht="10.199999999999999" x14ac:dyDescent="0.2">
      <c r="A65" s="29"/>
      <c r="B65" s="30" t="s">
        <v>523</v>
      </c>
      <c r="C65" s="31" t="s">
        <v>524</v>
      </c>
      <c r="D65" s="28"/>
      <c r="E65" s="28"/>
      <c r="F65" s="145"/>
      <c r="G65" s="146"/>
      <c r="H65" s="147"/>
      <c r="I65" s="148"/>
      <c r="J65" s="32"/>
      <c r="K65" s="33"/>
    </row>
    <row r="66" spans="1:11" s="1" customFormat="1" ht="9.6" x14ac:dyDescent="0.2">
      <c r="A66" s="34">
        <f>A63+1</f>
        <v>31</v>
      </c>
      <c r="B66" s="36" t="s">
        <v>898</v>
      </c>
      <c r="C66" s="37" t="s">
        <v>899</v>
      </c>
      <c r="D66" s="38" t="s">
        <v>41</v>
      </c>
      <c r="E66" s="59">
        <v>357.28000000000003</v>
      </c>
      <c r="F66" s="149"/>
      <c r="G66" s="150">
        <f>E66*F66</f>
        <v>0</v>
      </c>
      <c r="H66" s="151"/>
      <c r="I66" s="150">
        <f>E66*H66</f>
        <v>0</v>
      </c>
      <c r="J66" s="39">
        <v>1.4165024E-2</v>
      </c>
      <c r="K66" s="41">
        <f>E66*J66</f>
        <v>5.0608797747200001</v>
      </c>
    </row>
    <row r="67" spans="1:11" s="1" customFormat="1" ht="9.6" x14ac:dyDescent="0.2">
      <c r="A67" s="4"/>
      <c r="B67" s="44" t="s">
        <v>35</v>
      </c>
      <c r="C67" s="45" t="s">
        <v>900</v>
      </c>
      <c r="D67" s="42"/>
      <c r="E67" s="42"/>
      <c r="F67" s="152"/>
      <c r="G67" s="153"/>
      <c r="H67" s="153"/>
      <c r="I67" s="153"/>
      <c r="J67" s="42"/>
      <c r="K67" s="43"/>
    </row>
    <row r="68" spans="1:11" s="1" customFormat="1" ht="9.6" x14ac:dyDescent="0.2">
      <c r="A68" s="34">
        <f>A66+1</f>
        <v>32</v>
      </c>
      <c r="B68" s="36" t="s">
        <v>901</v>
      </c>
      <c r="C68" s="37" t="s">
        <v>902</v>
      </c>
      <c r="D68" s="38" t="s">
        <v>41</v>
      </c>
      <c r="E68" s="59">
        <v>175.78760000000003</v>
      </c>
      <c r="F68" s="149"/>
      <c r="G68" s="150">
        <f>E68*F68</f>
        <v>0</v>
      </c>
      <c r="H68" s="151"/>
      <c r="I68" s="150">
        <f>E68*H68</f>
        <v>0</v>
      </c>
      <c r="J68" s="39">
        <v>1.4999999999999999E-2</v>
      </c>
      <c r="K68" s="41">
        <f>E68*J68</f>
        <v>2.6368140000000002</v>
      </c>
    </row>
    <row r="69" spans="1:11" s="1" customFormat="1" ht="9.6" x14ac:dyDescent="0.2">
      <c r="A69" s="4"/>
      <c r="B69" s="44" t="s">
        <v>35</v>
      </c>
      <c r="C69" s="45" t="s">
        <v>903</v>
      </c>
      <c r="D69" s="42"/>
      <c r="E69" s="42"/>
      <c r="F69" s="152"/>
      <c r="G69" s="153"/>
      <c r="H69" s="153"/>
      <c r="I69" s="153"/>
      <c r="J69" s="42"/>
      <c r="K69" s="43"/>
    </row>
    <row r="70" spans="1:11" s="20" customFormat="1" ht="10.199999999999999" x14ac:dyDescent="0.2">
      <c r="A70" s="53"/>
      <c r="B70" s="54">
        <v>762</v>
      </c>
      <c r="C70" s="55" t="s">
        <v>539</v>
      </c>
      <c r="D70" s="56"/>
      <c r="E70" s="56"/>
      <c r="F70" s="154"/>
      <c r="G70" s="155">
        <f>SUM(G66:G69)</f>
        <v>0</v>
      </c>
      <c r="H70" s="156"/>
      <c r="I70" s="157">
        <f>SUM(I66:I69)</f>
        <v>0</v>
      </c>
      <c r="J70" s="57"/>
      <c r="K70" s="58">
        <f>SUM(K66:K69)</f>
        <v>7.6976937747200003</v>
      </c>
    </row>
    <row r="71" spans="1:11" s="20" customFormat="1" ht="10.199999999999999" x14ac:dyDescent="0.2">
      <c r="A71" s="29"/>
      <c r="B71" s="30" t="s">
        <v>904</v>
      </c>
      <c r="C71" s="31" t="s">
        <v>905</v>
      </c>
      <c r="D71" s="28"/>
      <c r="E71" s="28"/>
      <c r="F71" s="145"/>
      <c r="G71" s="146"/>
      <c r="H71" s="147"/>
      <c r="I71" s="148"/>
      <c r="J71" s="32"/>
      <c r="K71" s="33"/>
    </row>
    <row r="72" spans="1:11" s="1" customFormat="1" ht="9.6" x14ac:dyDescent="0.2">
      <c r="A72" s="34">
        <f>A68+1</f>
        <v>33</v>
      </c>
      <c r="B72" s="36" t="s">
        <v>906</v>
      </c>
      <c r="C72" s="37" t="s">
        <v>907</v>
      </c>
      <c r="D72" s="38" t="s">
        <v>41</v>
      </c>
      <c r="E72" s="59">
        <v>532.46760000000006</v>
      </c>
      <c r="F72" s="149"/>
      <c r="G72" s="150">
        <f>E72*F72</f>
        <v>0</v>
      </c>
      <c r="H72" s="151"/>
      <c r="I72" s="150">
        <f>E72*H72</f>
        <v>0</v>
      </c>
      <c r="J72" s="39">
        <v>1.4E-2</v>
      </c>
      <c r="K72" s="41">
        <f>E72*J72</f>
        <v>7.4545464000000008</v>
      </c>
    </row>
    <row r="73" spans="1:11" s="1" customFormat="1" ht="9.6" x14ac:dyDescent="0.2">
      <c r="A73" s="4"/>
      <c r="B73" s="44" t="s">
        <v>35</v>
      </c>
      <c r="C73" s="45" t="s">
        <v>908</v>
      </c>
      <c r="D73" s="42"/>
      <c r="E73" s="42"/>
      <c r="F73" s="152"/>
      <c r="G73" s="153"/>
      <c r="H73" s="153"/>
      <c r="I73" s="153"/>
      <c r="J73" s="42"/>
      <c r="K73" s="43"/>
    </row>
    <row r="74" spans="1:11" s="1" customFormat="1" ht="9.6" x14ac:dyDescent="0.2">
      <c r="A74" s="34">
        <f>A72+1</f>
        <v>34</v>
      </c>
      <c r="B74" s="36" t="s">
        <v>909</v>
      </c>
      <c r="C74" s="37" t="s">
        <v>910</v>
      </c>
      <c r="D74" s="38" t="s">
        <v>46</v>
      </c>
      <c r="E74" s="59">
        <v>12.46</v>
      </c>
      <c r="F74" s="149"/>
      <c r="G74" s="150">
        <f>E74*F74</f>
        <v>0</v>
      </c>
      <c r="H74" s="151"/>
      <c r="I74" s="150">
        <f>E74*H74</f>
        <v>0</v>
      </c>
      <c r="J74" s="39">
        <v>3.0000000000000001E-3</v>
      </c>
      <c r="K74" s="41">
        <f>E74*J74</f>
        <v>3.7380000000000004E-2</v>
      </c>
    </row>
    <row r="75" spans="1:11" s="1" customFormat="1" ht="9.6" x14ac:dyDescent="0.2">
      <c r="A75" s="34">
        <f>A74+1</f>
        <v>35</v>
      </c>
      <c r="B75" s="36" t="s">
        <v>911</v>
      </c>
      <c r="C75" s="37" t="s">
        <v>912</v>
      </c>
      <c r="D75" s="38" t="s">
        <v>913</v>
      </c>
      <c r="E75" s="40">
        <v>72.8</v>
      </c>
      <c r="F75" s="149"/>
      <c r="G75" s="150">
        <f>E75*F75</f>
        <v>0</v>
      </c>
      <c r="H75" s="151"/>
      <c r="I75" s="150">
        <f>E75*H75</f>
        <v>0</v>
      </c>
      <c r="J75" s="39">
        <v>0</v>
      </c>
      <c r="K75" s="41">
        <f>E75*J75</f>
        <v>0</v>
      </c>
    </row>
    <row r="76" spans="1:11" s="20" customFormat="1" ht="10.8" thickBot="1" x14ac:dyDescent="0.25">
      <c r="A76" s="47"/>
      <c r="B76" s="49">
        <v>765</v>
      </c>
      <c r="C76" s="50" t="s">
        <v>914</v>
      </c>
      <c r="D76" s="48"/>
      <c r="E76" s="48"/>
      <c r="F76" s="161"/>
      <c r="G76" s="162">
        <f>SUM(G72:G75)</f>
        <v>0</v>
      </c>
      <c r="H76" s="163"/>
      <c r="I76" s="164">
        <f>SUM(I72:I75)</f>
        <v>0</v>
      </c>
      <c r="J76" s="51"/>
      <c r="K76" s="52">
        <f>SUM(K72:K75)</f>
        <v>7.4919264000000005</v>
      </c>
    </row>
    <row r="77" spans="1:11" ht="13.8" thickBot="1" x14ac:dyDescent="0.3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</row>
    <row r="78" spans="1:11" s="20" customFormat="1" ht="13.8" thickBot="1" x14ac:dyDescent="0.3">
      <c r="A78" s="72"/>
      <c r="B78" s="73"/>
      <c r="C78" s="75" t="s">
        <v>112</v>
      </c>
      <c r="D78" s="74"/>
      <c r="E78" s="74"/>
      <c r="F78" s="74"/>
      <c r="G78" s="74"/>
      <c r="H78" s="74"/>
      <c r="I78" s="74"/>
      <c r="J78" s="298">
        <f>'KRYCÍ LIST SO-01'!E20</f>
        <v>0</v>
      </c>
      <c r="K78" s="210"/>
    </row>
  </sheetData>
  <sheetProtection algorithmName="SHA-512" hashValue="nVQ15T9tOXeZlaxczBlZhy5yF4c+Pipn9vu0XB+CbQirmoyKxb+EkbEedvKyAIqpm6gB8BntAGM/sHugU4TajQ==" saltValue="lJcH1Yn0f1WF87BIDXLgbQ==" spinCount="100000" sheet="1" objects="1" scenarios="1" selectLockedCells="1"/>
  <mergeCells count="22">
    <mergeCell ref="B6:B8"/>
    <mergeCell ref="C6:C8"/>
    <mergeCell ref="D6:D8"/>
    <mergeCell ref="E6:E8"/>
    <mergeCell ref="F6:I6"/>
    <mergeCell ref="A1:I1"/>
    <mergeCell ref="J1:K1"/>
    <mergeCell ref="A2:I2"/>
    <mergeCell ref="J2:K2"/>
    <mergeCell ref="A4:K4"/>
    <mergeCell ref="B53:B55"/>
    <mergeCell ref="C53:C55"/>
    <mergeCell ref="D53:D55"/>
    <mergeCell ref="E53:E55"/>
    <mergeCell ref="F53:I53"/>
    <mergeCell ref="F54:G54"/>
    <mergeCell ref="H54:I54"/>
    <mergeCell ref="J53:K54"/>
    <mergeCell ref="J78:K78"/>
    <mergeCell ref="F7:G7"/>
    <mergeCell ref="H7:I7"/>
    <mergeCell ref="J6:K7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BD74-DAB3-4A4F-B302-7B2301A80E75}">
  <dimension ref="A1:M40"/>
  <sheetViews>
    <sheetView workbookViewId="0">
      <selection activeCell="A3" sqref="A3:D3"/>
    </sheetView>
  </sheetViews>
  <sheetFormatPr defaultRowHeight="13.2" x14ac:dyDescent="0.25"/>
  <cols>
    <col min="1" max="1" width="2.109375" customWidth="1"/>
    <col min="2" max="2" width="4.5546875" customWidth="1"/>
    <col min="3" max="3" width="4.33203125" customWidth="1"/>
    <col min="4" max="4" width="6.6640625" customWidth="1"/>
    <col min="5" max="5" width="6.44140625" customWidth="1"/>
    <col min="6" max="6" width="9.5546875" customWidth="1"/>
    <col min="7" max="7" width="12.33203125" customWidth="1"/>
    <col min="8" max="8" width="6.44140625" customWidth="1"/>
    <col min="9" max="9" width="2.44140625" customWidth="1"/>
    <col min="10" max="10" width="5" customWidth="1"/>
    <col min="11" max="11" width="11.88671875" customWidth="1"/>
    <col min="12" max="12" width="2.33203125" customWidth="1"/>
    <col min="13" max="13" width="13.5546875" customWidth="1"/>
  </cols>
  <sheetData>
    <row r="1" spans="1:13" ht="18.45" customHeight="1" x14ac:dyDescent="0.3">
      <c r="A1" s="285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99999999999999" customHeight="1" thickBot="1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3" ht="13.2" customHeight="1" x14ac:dyDescent="0.25">
      <c r="A3" s="286" t="s">
        <v>128</v>
      </c>
      <c r="B3" s="214"/>
      <c r="C3" s="214"/>
      <c r="D3" s="215"/>
      <c r="E3" s="287" t="s">
        <v>129</v>
      </c>
      <c r="F3" s="214"/>
      <c r="G3" s="214"/>
      <c r="H3" s="214"/>
      <c r="I3" s="214"/>
      <c r="J3" s="215"/>
      <c r="K3" s="287" t="s">
        <v>130</v>
      </c>
      <c r="L3" s="215"/>
      <c r="M3" s="99" t="s">
        <v>131</v>
      </c>
    </row>
    <row r="4" spans="1:13" ht="13.2" customHeight="1" x14ac:dyDescent="0.25">
      <c r="A4" s="283" t="s">
        <v>831</v>
      </c>
      <c r="B4" s="176"/>
      <c r="C4" s="176"/>
      <c r="D4" s="171"/>
      <c r="E4" s="284" t="s">
        <v>832</v>
      </c>
      <c r="F4" s="197"/>
      <c r="G4" s="197"/>
      <c r="H4" s="197"/>
      <c r="I4" s="197"/>
      <c r="J4" s="198"/>
      <c r="K4" s="218" t="s">
        <v>134</v>
      </c>
      <c r="L4" s="171"/>
      <c r="M4" s="100" t="s">
        <v>135</v>
      </c>
    </row>
    <row r="5" spans="1:13" ht="13.2" customHeight="1" x14ac:dyDescent="0.25">
      <c r="A5" s="281" t="s">
        <v>136</v>
      </c>
      <c r="B5" s="173"/>
      <c r="C5" s="173"/>
      <c r="D5" s="174"/>
      <c r="E5" s="282" t="s">
        <v>137</v>
      </c>
      <c r="F5" s="173"/>
      <c r="G5" s="173"/>
      <c r="H5" s="173"/>
      <c r="I5" s="173"/>
      <c r="J5" s="174"/>
      <c r="K5" s="282" t="s">
        <v>138</v>
      </c>
      <c r="L5" s="174"/>
      <c r="M5" s="102" t="s">
        <v>139</v>
      </c>
    </row>
    <row r="6" spans="1:13" ht="26.4" customHeight="1" x14ac:dyDescent="0.25">
      <c r="A6" s="283" t="s">
        <v>134</v>
      </c>
      <c r="B6" s="176"/>
      <c r="C6" s="176"/>
      <c r="D6" s="171"/>
      <c r="E6" s="284" t="s">
        <v>140</v>
      </c>
      <c r="F6" s="197"/>
      <c r="G6" s="197"/>
      <c r="H6" s="197"/>
      <c r="I6" s="197"/>
      <c r="J6" s="198"/>
      <c r="K6" s="218" t="s">
        <v>134</v>
      </c>
      <c r="L6" s="171"/>
      <c r="M6" s="100" t="s">
        <v>134</v>
      </c>
    </row>
    <row r="7" spans="1:13" ht="13.2" customHeight="1" x14ac:dyDescent="0.25">
      <c r="A7" s="274" t="s">
        <v>141</v>
      </c>
      <c r="B7" s="184"/>
      <c r="C7" s="184"/>
      <c r="D7" s="277" t="s">
        <v>145</v>
      </c>
      <c r="E7" s="278"/>
      <c r="F7" s="278"/>
      <c r="G7" s="279"/>
      <c r="H7" s="268" t="s">
        <v>147</v>
      </c>
      <c r="I7" s="184"/>
      <c r="J7" s="184"/>
      <c r="K7" s="184"/>
      <c r="L7" s="184"/>
      <c r="M7" s="103"/>
    </row>
    <row r="8" spans="1:13" ht="13.2" customHeight="1" x14ac:dyDescent="0.25">
      <c r="A8" s="274" t="s">
        <v>142</v>
      </c>
      <c r="B8" s="184"/>
      <c r="C8" s="184"/>
      <c r="D8" s="277" t="s">
        <v>146</v>
      </c>
      <c r="E8" s="278"/>
      <c r="F8" s="278"/>
      <c r="G8" s="279"/>
      <c r="H8" s="268" t="s">
        <v>148</v>
      </c>
      <c r="I8" s="184"/>
      <c r="J8" s="184"/>
      <c r="K8" s="184"/>
      <c r="L8" s="184"/>
      <c r="M8" s="104" t="str">
        <f>IF(M7=0,"",E28/M7)</f>
        <v/>
      </c>
    </row>
    <row r="9" spans="1:13" ht="13.2" customHeight="1" x14ac:dyDescent="0.25">
      <c r="A9" s="275" t="s">
        <v>143</v>
      </c>
      <c r="B9" s="184"/>
      <c r="C9" s="184"/>
      <c r="D9" s="280" t="s">
        <v>134</v>
      </c>
      <c r="E9" s="184"/>
      <c r="F9" s="184"/>
      <c r="G9" s="188"/>
      <c r="H9" s="266" t="s">
        <v>149</v>
      </c>
      <c r="I9" s="184"/>
      <c r="J9" s="184"/>
      <c r="K9" s="270" t="s">
        <v>134</v>
      </c>
      <c r="L9" s="184"/>
      <c r="M9" s="187"/>
    </row>
    <row r="10" spans="1:13" ht="13.2" customHeight="1" x14ac:dyDescent="0.25">
      <c r="A10" s="276" t="s">
        <v>144</v>
      </c>
      <c r="B10" s="173"/>
      <c r="C10" s="173"/>
      <c r="D10" s="271" t="s">
        <v>134</v>
      </c>
      <c r="E10" s="222"/>
      <c r="F10" s="222"/>
      <c r="G10" s="251"/>
      <c r="H10" s="269" t="s">
        <v>150</v>
      </c>
      <c r="I10" s="173"/>
      <c r="J10" s="271" t="s">
        <v>134</v>
      </c>
      <c r="K10" s="222"/>
      <c r="L10" s="222"/>
      <c r="M10" s="223"/>
    </row>
    <row r="11" spans="1:13" ht="13.95" customHeight="1" thickBot="1" x14ac:dyDescent="0.3">
      <c r="A11" s="267" t="s">
        <v>134</v>
      </c>
      <c r="B11" s="205"/>
      <c r="C11" s="205"/>
      <c r="D11" s="205"/>
      <c r="E11" s="205"/>
      <c r="F11" s="205"/>
      <c r="G11" s="206"/>
      <c r="H11" s="272" t="s">
        <v>134</v>
      </c>
      <c r="I11" s="205"/>
      <c r="J11" s="205"/>
      <c r="K11" s="205"/>
      <c r="L11" s="205"/>
      <c r="M11" s="273"/>
    </row>
    <row r="12" spans="1:13" ht="28.5" customHeight="1" thickBot="1" x14ac:dyDescent="0.3">
      <c r="A12" s="209" t="s">
        <v>151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210"/>
    </row>
    <row r="13" spans="1:13" ht="13.2" customHeight="1" x14ac:dyDescent="0.25">
      <c r="A13" s="260" t="s">
        <v>152</v>
      </c>
      <c r="B13" s="193"/>
      <c r="C13" s="193"/>
      <c r="D13" s="193"/>
      <c r="E13" s="193"/>
      <c r="F13" s="193"/>
      <c r="G13" s="260" t="s">
        <v>153</v>
      </c>
      <c r="H13" s="193"/>
      <c r="I13" s="193"/>
      <c r="J13" s="193"/>
      <c r="K13" s="193"/>
      <c r="L13" s="193"/>
      <c r="M13" s="263"/>
    </row>
    <row r="14" spans="1:13" ht="13.2" customHeight="1" x14ac:dyDescent="0.25">
      <c r="A14" s="264"/>
      <c r="B14" s="266" t="s">
        <v>154</v>
      </c>
      <c r="C14" s="184"/>
      <c r="D14" s="188"/>
      <c r="E14" s="185">
        <f>'REKAPITULACE SO-02'!C47</f>
        <v>0</v>
      </c>
      <c r="F14" s="184"/>
      <c r="G14" s="183" t="s">
        <v>169</v>
      </c>
      <c r="H14" s="232"/>
      <c r="I14" s="232"/>
      <c r="J14" s="233"/>
      <c r="K14" s="108"/>
      <c r="L14" s="109" t="s">
        <v>170</v>
      </c>
      <c r="M14" s="113">
        <f>E20*K14/100</f>
        <v>0</v>
      </c>
    </row>
    <row r="15" spans="1:13" ht="13.2" customHeight="1" x14ac:dyDescent="0.25">
      <c r="A15" s="265"/>
      <c r="B15" s="266" t="s">
        <v>155</v>
      </c>
      <c r="C15" s="184"/>
      <c r="D15" s="188"/>
      <c r="E15" s="185">
        <f>'REKAPITULACE SO-02'!D47</f>
        <v>0</v>
      </c>
      <c r="F15" s="184"/>
      <c r="G15" s="183" t="s">
        <v>171</v>
      </c>
      <c r="H15" s="232"/>
      <c r="I15" s="232"/>
      <c r="J15" s="233"/>
      <c r="K15" s="108"/>
      <c r="L15" s="109" t="s">
        <v>170</v>
      </c>
      <c r="M15" s="113">
        <f>E20*K15/100</f>
        <v>0</v>
      </c>
    </row>
    <row r="16" spans="1:13" ht="13.2" customHeight="1" x14ac:dyDescent="0.25">
      <c r="A16" s="112" t="s">
        <v>156</v>
      </c>
      <c r="B16" s="262" t="s">
        <v>157</v>
      </c>
      <c r="C16" s="184"/>
      <c r="D16" s="188"/>
      <c r="E16" s="185">
        <f>'REKAPITULACE SO-02'!E21</f>
        <v>0</v>
      </c>
      <c r="F16" s="184"/>
      <c r="G16" s="183" t="s">
        <v>172</v>
      </c>
      <c r="H16" s="232"/>
      <c r="I16" s="232"/>
      <c r="J16" s="233"/>
      <c r="K16" s="108"/>
      <c r="L16" s="109" t="s">
        <v>170</v>
      </c>
      <c r="M16" s="113">
        <f>E20*K16/100</f>
        <v>0</v>
      </c>
    </row>
    <row r="17" spans="1:13" ht="13.2" customHeight="1" x14ac:dyDescent="0.25">
      <c r="A17" s="112" t="s">
        <v>158</v>
      </c>
      <c r="B17" s="262" t="s">
        <v>159</v>
      </c>
      <c r="C17" s="184"/>
      <c r="D17" s="188"/>
      <c r="E17" s="185">
        <f>'REKAPITULACE SO-02'!E36</f>
        <v>0</v>
      </c>
      <c r="F17" s="184"/>
      <c r="G17" s="183" t="s">
        <v>173</v>
      </c>
      <c r="H17" s="232"/>
      <c r="I17" s="232"/>
      <c r="J17" s="233"/>
      <c r="K17" s="108">
        <v>3.5</v>
      </c>
      <c r="L17" s="109" t="s">
        <v>170</v>
      </c>
      <c r="M17" s="113">
        <f>E20*K17/100</f>
        <v>0</v>
      </c>
    </row>
    <row r="18" spans="1:13" ht="13.2" customHeight="1" x14ac:dyDescent="0.25">
      <c r="A18" s="112" t="s">
        <v>160</v>
      </c>
      <c r="B18" s="262" t="s">
        <v>161</v>
      </c>
      <c r="C18" s="184"/>
      <c r="D18" s="188"/>
      <c r="E18" s="185">
        <f>'REKAPITULACE SO-02'!E41</f>
        <v>0</v>
      </c>
      <c r="F18" s="184"/>
      <c r="G18" s="183" t="s">
        <v>174</v>
      </c>
      <c r="H18" s="232"/>
      <c r="I18" s="232"/>
      <c r="J18" s="233"/>
      <c r="K18" s="108">
        <v>2.5</v>
      </c>
      <c r="L18" s="109" t="s">
        <v>170</v>
      </c>
      <c r="M18" s="113">
        <f>E20*K18/100</f>
        <v>0</v>
      </c>
    </row>
    <row r="19" spans="1:13" ht="13.2" customHeight="1" x14ac:dyDescent="0.25">
      <c r="A19" s="112" t="s">
        <v>162</v>
      </c>
      <c r="B19" s="262" t="s">
        <v>163</v>
      </c>
      <c r="C19" s="184"/>
      <c r="D19" s="188"/>
      <c r="E19" s="185">
        <f>'REKAPITULACE SO-02'!E45</f>
        <v>0</v>
      </c>
      <c r="F19" s="184"/>
      <c r="G19" s="183" t="s">
        <v>175</v>
      </c>
      <c r="H19" s="232"/>
      <c r="I19" s="232"/>
      <c r="J19" s="233"/>
      <c r="K19" s="108">
        <v>1</v>
      </c>
      <c r="L19" s="109" t="s">
        <v>170</v>
      </c>
      <c r="M19" s="113">
        <f>E20*K19/100</f>
        <v>0</v>
      </c>
    </row>
    <row r="20" spans="1:13" ht="13.2" customHeight="1" x14ac:dyDescent="0.25">
      <c r="A20" s="183" t="s">
        <v>164</v>
      </c>
      <c r="B20" s="232"/>
      <c r="C20" s="232"/>
      <c r="D20" s="233"/>
      <c r="E20" s="185">
        <f>SUM(E16:E19)</f>
        <v>0</v>
      </c>
      <c r="F20" s="184"/>
      <c r="G20" s="183" t="s">
        <v>176</v>
      </c>
      <c r="H20" s="232"/>
      <c r="I20" s="232"/>
      <c r="J20" s="233"/>
      <c r="K20" s="108">
        <v>2</v>
      </c>
      <c r="L20" s="109" t="s">
        <v>170</v>
      </c>
      <c r="M20" s="113">
        <f>E20*K20/100</f>
        <v>0</v>
      </c>
    </row>
    <row r="21" spans="1:13" ht="13.2" customHeight="1" x14ac:dyDescent="0.25">
      <c r="A21" s="183" t="s">
        <v>165</v>
      </c>
      <c r="B21" s="232"/>
      <c r="C21" s="232"/>
      <c r="D21" s="233"/>
      <c r="E21" s="185">
        <v>0</v>
      </c>
      <c r="F21" s="184"/>
      <c r="G21" s="183" t="s">
        <v>177</v>
      </c>
      <c r="H21" s="232"/>
      <c r="I21" s="232"/>
      <c r="J21" s="233"/>
      <c r="K21" s="108"/>
      <c r="L21" s="109" t="s">
        <v>170</v>
      </c>
      <c r="M21" s="113">
        <f>E20*K21/100</f>
        <v>0</v>
      </c>
    </row>
    <row r="22" spans="1:13" ht="13.2" customHeight="1" x14ac:dyDescent="0.25">
      <c r="A22" s="183" t="s">
        <v>166</v>
      </c>
      <c r="B22" s="232"/>
      <c r="C22" s="232"/>
      <c r="D22" s="233"/>
      <c r="E22" s="185">
        <v>0</v>
      </c>
      <c r="F22" s="184"/>
      <c r="G22" s="183" t="s">
        <v>178</v>
      </c>
      <c r="H22" s="232"/>
      <c r="I22" s="232"/>
      <c r="J22" s="233"/>
      <c r="K22" s="108"/>
      <c r="L22" s="109" t="s">
        <v>170</v>
      </c>
      <c r="M22" s="113">
        <f>E20*K22/100</f>
        <v>0</v>
      </c>
    </row>
    <row r="23" spans="1:13" ht="13.2" customHeight="1" thickBot="1" x14ac:dyDescent="0.3">
      <c r="A23" s="183" t="s">
        <v>167</v>
      </c>
      <c r="B23" s="232"/>
      <c r="C23" s="232"/>
      <c r="D23" s="233"/>
      <c r="E23" s="185">
        <v>0</v>
      </c>
      <c r="F23" s="184"/>
      <c r="G23" s="201"/>
      <c r="H23" s="202"/>
      <c r="I23" s="202"/>
      <c r="J23" s="254"/>
      <c r="K23" s="110"/>
      <c r="L23" s="111" t="s">
        <v>170</v>
      </c>
      <c r="M23" s="114">
        <f>E20*K23/100</f>
        <v>0</v>
      </c>
    </row>
    <row r="24" spans="1:13" ht="13.2" customHeight="1" x14ac:dyDescent="0.25">
      <c r="A24" s="183" t="s">
        <v>168</v>
      </c>
      <c r="B24" s="232"/>
      <c r="C24" s="232"/>
      <c r="D24" s="232"/>
      <c r="E24" s="185">
        <f>SUM(E20:E23)</f>
        <v>0</v>
      </c>
      <c r="F24" s="184"/>
      <c r="G24" s="260" t="s">
        <v>179</v>
      </c>
      <c r="H24" s="193"/>
      <c r="I24" s="193"/>
      <c r="J24" s="193"/>
      <c r="K24" s="193"/>
      <c r="L24" s="193"/>
      <c r="M24" s="261"/>
    </row>
    <row r="25" spans="1:13" ht="13.2" customHeight="1" x14ac:dyDescent="0.25">
      <c r="A25" s="183" t="s">
        <v>181</v>
      </c>
      <c r="B25" s="232"/>
      <c r="C25" s="232"/>
      <c r="D25" s="233"/>
      <c r="E25" s="185">
        <f>SUM(M14:M23)</f>
        <v>0</v>
      </c>
      <c r="F25" s="184"/>
      <c r="G25" s="183"/>
      <c r="H25" s="232"/>
      <c r="I25" s="232"/>
      <c r="J25" s="233"/>
      <c r="K25" s="108"/>
      <c r="L25" s="109" t="s">
        <v>170</v>
      </c>
      <c r="M25" s="113">
        <f>E20*K25/100</f>
        <v>0</v>
      </c>
    </row>
    <row r="26" spans="1:13" ht="13.2" customHeight="1" thickBot="1" x14ac:dyDescent="0.3">
      <c r="A26" s="183" t="s">
        <v>182</v>
      </c>
      <c r="B26" s="232"/>
      <c r="C26" s="232"/>
      <c r="D26" s="233"/>
      <c r="E26" s="185">
        <f>SUM(M25:M26)</f>
        <v>0</v>
      </c>
      <c r="F26" s="184"/>
      <c r="G26" s="201"/>
      <c r="H26" s="202"/>
      <c r="I26" s="202"/>
      <c r="J26" s="254"/>
      <c r="K26" s="110"/>
      <c r="L26" s="111" t="s">
        <v>170</v>
      </c>
      <c r="M26" s="114">
        <f>E20*K26/100</f>
        <v>0</v>
      </c>
    </row>
    <row r="27" spans="1:13" ht="13.2" customHeight="1" thickBot="1" x14ac:dyDescent="0.3">
      <c r="A27" s="201" t="s">
        <v>183</v>
      </c>
      <c r="B27" s="202"/>
      <c r="C27" s="202"/>
      <c r="D27" s="254"/>
      <c r="E27" s="255">
        <f>SUM(M28:M28)</f>
        <v>0</v>
      </c>
      <c r="F27" s="173"/>
      <c r="G27" s="260" t="s">
        <v>180</v>
      </c>
      <c r="H27" s="193"/>
      <c r="I27" s="193"/>
      <c r="J27" s="193"/>
      <c r="K27" s="193"/>
      <c r="L27" s="193"/>
      <c r="M27" s="261"/>
    </row>
    <row r="28" spans="1:13" ht="13.2" customHeight="1" thickBot="1" x14ac:dyDescent="0.3">
      <c r="A28" s="256" t="s">
        <v>184</v>
      </c>
      <c r="B28" s="257"/>
      <c r="C28" s="257"/>
      <c r="D28" s="258"/>
      <c r="E28" s="259">
        <f>SUM(E24:E27)</f>
        <v>0</v>
      </c>
      <c r="F28" s="214"/>
      <c r="G28" s="201"/>
      <c r="H28" s="202"/>
      <c r="I28" s="202"/>
      <c r="J28" s="254"/>
      <c r="K28" s="110"/>
      <c r="L28" s="111" t="s">
        <v>170</v>
      </c>
      <c r="M28" s="114">
        <f>E20*K28/100</f>
        <v>0</v>
      </c>
    </row>
    <row r="29" spans="1:13" s="3" customFormat="1" ht="13.2" customHeight="1" x14ac:dyDescent="0.25">
      <c r="A29" s="245" t="s">
        <v>185</v>
      </c>
      <c r="B29" s="246"/>
      <c r="C29" s="246"/>
      <c r="D29" s="247"/>
      <c r="E29" s="248" t="s">
        <v>186</v>
      </c>
      <c r="F29" s="246"/>
      <c r="G29" s="247"/>
      <c r="H29" s="248" t="s">
        <v>187</v>
      </c>
      <c r="I29" s="246"/>
      <c r="J29" s="246"/>
      <c r="K29" s="246"/>
      <c r="L29" s="246"/>
      <c r="M29" s="249"/>
    </row>
    <row r="30" spans="1:13" ht="13.2" customHeight="1" x14ac:dyDescent="0.25">
      <c r="A30" s="250" t="s">
        <v>134</v>
      </c>
      <c r="B30" s="222"/>
      <c r="C30" s="222"/>
      <c r="D30" s="251"/>
      <c r="E30" s="115" t="s">
        <v>188</v>
      </c>
      <c r="F30" s="252"/>
      <c r="G30" s="251"/>
      <c r="H30" s="115" t="s">
        <v>188</v>
      </c>
      <c r="I30" s="252"/>
      <c r="J30" s="222"/>
      <c r="K30" s="222"/>
      <c r="L30" s="222"/>
      <c r="M30" s="253"/>
    </row>
    <row r="31" spans="1:13" ht="13.2" customHeight="1" x14ac:dyDescent="0.25">
      <c r="A31" s="239" t="s">
        <v>189</v>
      </c>
      <c r="B31" s="166"/>
      <c r="C31" s="240"/>
      <c r="D31" s="167"/>
      <c r="E31" s="115" t="s">
        <v>189</v>
      </c>
      <c r="F31" s="240"/>
      <c r="G31" s="167"/>
      <c r="H31" s="115" t="s">
        <v>189</v>
      </c>
      <c r="I31" s="240"/>
      <c r="J31" s="166"/>
      <c r="K31" s="166"/>
      <c r="L31" s="166"/>
      <c r="M31" s="241"/>
    </row>
    <row r="32" spans="1:13" ht="13.2" customHeight="1" x14ac:dyDescent="0.25">
      <c r="A32" s="239"/>
      <c r="B32" s="166"/>
      <c r="C32" s="166"/>
      <c r="D32" s="167"/>
      <c r="E32" s="243" t="s">
        <v>190</v>
      </c>
      <c r="F32" s="166"/>
      <c r="G32" s="167"/>
      <c r="H32" s="243" t="s">
        <v>190</v>
      </c>
      <c r="I32" s="166"/>
      <c r="J32" s="166"/>
      <c r="K32" s="166"/>
      <c r="L32" s="166"/>
      <c r="M32" s="241"/>
    </row>
    <row r="33" spans="1:13" x14ac:dyDescent="0.25">
      <c r="A33" s="239"/>
      <c r="B33" s="240"/>
      <c r="C33" s="240"/>
      <c r="D33" s="242"/>
      <c r="E33" s="243"/>
      <c r="F33" s="240"/>
      <c r="G33" s="242"/>
      <c r="H33" s="243"/>
      <c r="I33" s="240"/>
      <c r="J33" s="240"/>
      <c r="K33" s="240"/>
      <c r="L33" s="240"/>
      <c r="M33" s="244"/>
    </row>
    <row r="34" spans="1:13" ht="56.25" customHeight="1" thickBot="1" x14ac:dyDescent="0.3">
      <c r="A34" s="239"/>
      <c r="B34" s="240"/>
      <c r="C34" s="240"/>
      <c r="D34" s="242"/>
      <c r="E34" s="243"/>
      <c r="F34" s="240"/>
      <c r="G34" s="242"/>
      <c r="H34" s="243"/>
      <c r="I34" s="240"/>
      <c r="J34" s="240"/>
      <c r="K34" s="240"/>
      <c r="L34" s="240"/>
      <c r="M34" s="244"/>
    </row>
    <row r="35" spans="1:13" ht="13.2" customHeight="1" x14ac:dyDescent="0.25">
      <c r="A35" s="192" t="s">
        <v>191</v>
      </c>
      <c r="B35" s="236"/>
      <c r="C35" s="236"/>
      <c r="D35" s="237"/>
      <c r="E35" s="238">
        <v>21</v>
      </c>
      <c r="F35" s="193"/>
      <c r="G35" s="116" t="s">
        <v>192</v>
      </c>
      <c r="H35" s="195">
        <f>E28-H37</f>
        <v>0</v>
      </c>
      <c r="I35" s="193"/>
      <c r="J35" s="193"/>
      <c r="K35" s="193"/>
      <c r="L35" s="193"/>
      <c r="M35" s="117" t="s">
        <v>193</v>
      </c>
    </row>
    <row r="36" spans="1:13" ht="13.2" customHeight="1" x14ac:dyDescent="0.25">
      <c r="A36" s="183" t="s">
        <v>194</v>
      </c>
      <c r="B36" s="232"/>
      <c r="C36" s="232"/>
      <c r="D36" s="233"/>
      <c r="E36" s="234">
        <v>21</v>
      </c>
      <c r="F36" s="184"/>
      <c r="G36" s="106" t="s">
        <v>192</v>
      </c>
      <c r="H36" s="185">
        <f>H35*E36/100</f>
        <v>0</v>
      </c>
      <c r="I36" s="184"/>
      <c r="J36" s="184"/>
      <c r="K36" s="184"/>
      <c r="L36" s="184"/>
      <c r="M36" s="118" t="s">
        <v>193</v>
      </c>
    </row>
    <row r="37" spans="1:13" ht="13.2" customHeight="1" x14ac:dyDescent="0.25">
      <c r="A37" s="183" t="s">
        <v>191</v>
      </c>
      <c r="B37" s="232"/>
      <c r="C37" s="232"/>
      <c r="D37" s="233"/>
      <c r="E37" s="234">
        <v>12</v>
      </c>
      <c r="F37" s="184"/>
      <c r="G37" s="106" t="s">
        <v>192</v>
      </c>
      <c r="H37" s="185">
        <v>0</v>
      </c>
      <c r="I37" s="235"/>
      <c r="J37" s="235"/>
      <c r="K37" s="235"/>
      <c r="L37" s="235"/>
      <c r="M37" s="118" t="s">
        <v>193</v>
      </c>
    </row>
    <row r="38" spans="1:13" ht="13.2" customHeight="1" x14ac:dyDescent="0.25">
      <c r="A38" s="183" t="s">
        <v>194</v>
      </c>
      <c r="B38" s="232"/>
      <c r="C38" s="232"/>
      <c r="D38" s="233"/>
      <c r="E38" s="234">
        <v>12</v>
      </c>
      <c r="F38" s="184"/>
      <c r="G38" s="106" t="s">
        <v>192</v>
      </c>
      <c r="H38" s="185">
        <f>H37*E38/100</f>
        <v>0</v>
      </c>
      <c r="I38" s="184"/>
      <c r="J38" s="184"/>
      <c r="K38" s="184"/>
      <c r="L38" s="184"/>
      <c r="M38" s="118" t="s">
        <v>193</v>
      </c>
    </row>
    <row r="39" spans="1:13" s="119" customFormat="1" ht="19.5" customHeight="1" thickBot="1" x14ac:dyDescent="0.3">
      <c r="A39" s="229" t="s">
        <v>195</v>
      </c>
      <c r="B39" s="230"/>
      <c r="C39" s="230"/>
      <c r="D39" s="230"/>
      <c r="E39" s="230"/>
      <c r="F39" s="230"/>
      <c r="G39" s="230"/>
      <c r="H39" s="231">
        <f>SUM(H35:H38)</f>
        <v>0</v>
      </c>
      <c r="I39" s="178"/>
      <c r="J39" s="178"/>
      <c r="K39" s="178"/>
      <c r="L39" s="178"/>
      <c r="M39" s="120" t="s">
        <v>193</v>
      </c>
    </row>
    <row r="40" spans="1:13" ht="13.2" customHeight="1" x14ac:dyDescent="0.25"/>
  </sheetData>
  <mergeCells count="109"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1CCC-D999-4C7C-A051-E27B6F81C3D9}">
  <dimension ref="A1:E47"/>
  <sheetViews>
    <sheetView workbookViewId="0">
      <selection activeCell="J35" sqref="J35"/>
    </sheetView>
  </sheetViews>
  <sheetFormatPr defaultRowHeight="13.2" x14ac:dyDescent="0.25"/>
  <cols>
    <col min="1" max="1" width="3.88671875" customWidth="1"/>
    <col min="2" max="2" width="45.33203125" customWidth="1"/>
    <col min="3" max="5" width="10.6640625" customWidth="1"/>
  </cols>
  <sheetData>
    <row r="1" spans="1:5" s="2" customFormat="1" ht="9.6" customHeight="1" x14ac:dyDescent="0.25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5">
      <c r="A2" s="293" t="s">
        <v>293</v>
      </c>
      <c r="B2" s="227"/>
      <c r="C2" s="227"/>
      <c r="D2" s="294" t="s">
        <v>3</v>
      </c>
      <c r="E2" s="166"/>
    </row>
    <row r="3" spans="1:5" s="1" customFormat="1" ht="9.6" x14ac:dyDescent="0.2"/>
    <row r="4" spans="1:5" s="3" customFormat="1" x14ac:dyDescent="0.25">
      <c r="A4" s="295" t="s">
        <v>113</v>
      </c>
      <c r="B4" s="166"/>
      <c r="C4" s="166"/>
      <c r="D4" s="166"/>
      <c r="E4" s="166"/>
    </row>
    <row r="5" spans="1:5" s="1" customFormat="1" ht="10.199999999999999" thickBot="1" x14ac:dyDescent="0.25"/>
    <row r="6" spans="1:5" s="1" customFormat="1" ht="9.75" customHeight="1" x14ac:dyDescent="0.25">
      <c r="A6" s="288" t="s">
        <v>114</v>
      </c>
      <c r="B6" s="290" t="s">
        <v>115</v>
      </c>
      <c r="C6" s="292" t="s">
        <v>116</v>
      </c>
      <c r="D6" s="193"/>
      <c r="E6" s="263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0.199999999999999" x14ac:dyDescent="0.2">
      <c r="A8" s="80"/>
      <c r="B8" s="83" t="s">
        <v>29</v>
      </c>
      <c r="C8" s="81"/>
      <c r="D8" s="81"/>
      <c r="E8" s="82"/>
    </row>
    <row r="9" spans="1:5" s="19" customFormat="1" ht="10.199999999999999" x14ac:dyDescent="0.2">
      <c r="A9" s="84">
        <v>1</v>
      </c>
      <c r="B9" s="31" t="s">
        <v>118</v>
      </c>
      <c r="C9" s="85">
        <f>'ROZPOČET SO-02'!G19</f>
        <v>0</v>
      </c>
      <c r="D9" s="85">
        <f>'ROZPOČET SO-02'!I19</f>
        <v>0</v>
      </c>
      <c r="E9" s="86">
        <f t="shared" ref="E9:E20" si="0">C9+D9</f>
        <v>0</v>
      </c>
    </row>
    <row r="10" spans="1:5" s="19" customFormat="1" ht="10.199999999999999" x14ac:dyDescent="0.2">
      <c r="A10" s="87">
        <v>2</v>
      </c>
      <c r="B10" s="88" t="s">
        <v>119</v>
      </c>
      <c r="C10" s="89">
        <f>'ROZPOČET SO-02'!G30</f>
        <v>0</v>
      </c>
      <c r="D10" s="89">
        <f>'ROZPOČET SO-02'!I30</f>
        <v>0</v>
      </c>
      <c r="E10" s="90">
        <f t="shared" si="0"/>
        <v>0</v>
      </c>
    </row>
    <row r="11" spans="1:5" s="19" customFormat="1" ht="10.199999999999999" x14ac:dyDescent="0.2">
      <c r="A11" s="87">
        <v>3</v>
      </c>
      <c r="B11" s="88" t="s">
        <v>120</v>
      </c>
      <c r="C11" s="89">
        <f>'ROZPOČET SO-02'!G47</f>
        <v>0</v>
      </c>
      <c r="D11" s="89">
        <f>'ROZPOČET SO-02'!I47</f>
        <v>0</v>
      </c>
      <c r="E11" s="90">
        <f t="shared" si="0"/>
        <v>0</v>
      </c>
    </row>
    <row r="12" spans="1:5" s="19" customFormat="1" ht="10.199999999999999" x14ac:dyDescent="0.2">
      <c r="A12" s="87">
        <v>4</v>
      </c>
      <c r="B12" s="88" t="s">
        <v>808</v>
      </c>
      <c r="C12" s="89">
        <f>'ROZPOČET SO-02'!G56</f>
        <v>0</v>
      </c>
      <c r="D12" s="89">
        <f>'ROZPOČET SO-02'!I56</f>
        <v>0</v>
      </c>
      <c r="E12" s="90">
        <f t="shared" si="0"/>
        <v>0</v>
      </c>
    </row>
    <row r="13" spans="1:5" s="19" customFormat="1" ht="10.199999999999999" x14ac:dyDescent="0.2">
      <c r="A13" s="87">
        <v>5</v>
      </c>
      <c r="B13" s="88" t="s">
        <v>121</v>
      </c>
      <c r="C13" s="89">
        <f>'ROZPOČET SO-02'!G59</f>
        <v>0</v>
      </c>
      <c r="D13" s="89">
        <f>'ROZPOČET SO-02'!I59</f>
        <v>0</v>
      </c>
      <c r="E13" s="90">
        <f t="shared" si="0"/>
        <v>0</v>
      </c>
    </row>
    <row r="14" spans="1:5" s="19" customFormat="1" ht="10.199999999999999" x14ac:dyDescent="0.2">
      <c r="A14" s="87">
        <v>61</v>
      </c>
      <c r="B14" s="88" t="s">
        <v>809</v>
      </c>
      <c r="C14" s="89">
        <f>'ROZPOČET SO-02'!G64</f>
        <v>0</v>
      </c>
      <c r="D14" s="89">
        <f>'ROZPOČET SO-02'!I64</f>
        <v>0</v>
      </c>
      <c r="E14" s="90">
        <f t="shared" si="0"/>
        <v>0</v>
      </c>
    </row>
    <row r="15" spans="1:5" s="19" customFormat="1" ht="10.199999999999999" x14ac:dyDescent="0.2">
      <c r="A15" s="87">
        <v>62</v>
      </c>
      <c r="B15" s="88" t="s">
        <v>810</v>
      </c>
      <c r="C15" s="89">
        <f>'ROZPOČET SO-02'!G74</f>
        <v>0</v>
      </c>
      <c r="D15" s="89">
        <f>'ROZPOČET SO-02'!I74</f>
        <v>0</v>
      </c>
      <c r="E15" s="90">
        <f t="shared" si="0"/>
        <v>0</v>
      </c>
    </row>
    <row r="16" spans="1:5" s="19" customFormat="1" ht="10.199999999999999" x14ac:dyDescent="0.2">
      <c r="A16" s="87">
        <v>63</v>
      </c>
      <c r="B16" s="88" t="s">
        <v>811</v>
      </c>
      <c r="C16" s="89">
        <f>'ROZPOČET SO-02'!G86</f>
        <v>0</v>
      </c>
      <c r="D16" s="89">
        <f>'ROZPOČET SO-02'!I86</f>
        <v>0</v>
      </c>
      <c r="E16" s="90">
        <f t="shared" si="0"/>
        <v>0</v>
      </c>
    </row>
    <row r="17" spans="1:5" s="19" customFormat="1" ht="10.199999999999999" x14ac:dyDescent="0.2">
      <c r="A17" s="87">
        <v>64</v>
      </c>
      <c r="B17" s="88" t="s">
        <v>812</v>
      </c>
      <c r="C17" s="89">
        <f>'ROZPOČET SO-02'!G97</f>
        <v>0</v>
      </c>
      <c r="D17" s="89">
        <f>'ROZPOČET SO-02'!I97</f>
        <v>0</v>
      </c>
      <c r="E17" s="90">
        <f t="shared" si="0"/>
        <v>0</v>
      </c>
    </row>
    <row r="18" spans="1:5" s="19" customFormat="1" ht="10.199999999999999" x14ac:dyDescent="0.2">
      <c r="A18" s="87">
        <v>9</v>
      </c>
      <c r="B18" s="88" t="s">
        <v>813</v>
      </c>
      <c r="C18" s="89">
        <f>'ROZPOČET SO-02'!G101</f>
        <v>0</v>
      </c>
      <c r="D18" s="89">
        <f>'ROZPOČET SO-02'!I101</f>
        <v>0</v>
      </c>
      <c r="E18" s="90">
        <f t="shared" si="0"/>
        <v>0</v>
      </c>
    </row>
    <row r="19" spans="1:5" s="19" customFormat="1" ht="10.199999999999999" x14ac:dyDescent="0.2">
      <c r="A19" s="87">
        <v>94</v>
      </c>
      <c r="B19" s="88" t="s">
        <v>814</v>
      </c>
      <c r="C19" s="89">
        <f>'ROZPOČET SO-02'!G121</f>
        <v>0</v>
      </c>
      <c r="D19" s="89">
        <f>'ROZPOČET SO-02'!I121</f>
        <v>0</v>
      </c>
      <c r="E19" s="90">
        <f t="shared" si="0"/>
        <v>0</v>
      </c>
    </row>
    <row r="20" spans="1:5" s="19" customFormat="1" ht="10.199999999999999" x14ac:dyDescent="0.2">
      <c r="A20" s="87">
        <v>99</v>
      </c>
      <c r="B20" s="88" t="s">
        <v>122</v>
      </c>
      <c r="C20" s="89">
        <f>'ROZPOČET SO-02'!G125</f>
        <v>0</v>
      </c>
      <c r="D20" s="89">
        <f>'ROZPOČET SO-02'!I125</f>
        <v>0</v>
      </c>
      <c r="E20" s="90">
        <f t="shared" si="0"/>
        <v>0</v>
      </c>
    </row>
    <row r="21" spans="1:5" s="19" customFormat="1" ht="10.8" thickBot="1" x14ac:dyDescent="0.25">
      <c r="A21" s="91"/>
      <c r="B21" s="92" t="s">
        <v>123</v>
      </c>
      <c r="C21" s="93">
        <f>SUM(C9:C20)</f>
        <v>0</v>
      </c>
      <c r="D21" s="93">
        <f>SUM(D9:D20)</f>
        <v>0</v>
      </c>
      <c r="E21" s="94">
        <f>SUM(E9:E20)</f>
        <v>0</v>
      </c>
    </row>
    <row r="22" spans="1:5" s="1" customFormat="1" ht="10.199999999999999" thickBot="1" x14ac:dyDescent="0.25"/>
    <row r="23" spans="1:5" s="19" customFormat="1" ht="10.199999999999999" x14ac:dyDescent="0.2">
      <c r="A23" s="80"/>
      <c r="B23" s="83" t="s">
        <v>96</v>
      </c>
      <c r="C23" s="81"/>
      <c r="D23" s="81"/>
      <c r="E23" s="82"/>
    </row>
    <row r="24" spans="1:5" s="19" customFormat="1" ht="10.199999999999999" x14ac:dyDescent="0.2">
      <c r="A24" s="84">
        <v>711</v>
      </c>
      <c r="B24" s="31" t="s">
        <v>815</v>
      </c>
      <c r="C24" s="85">
        <f>'ROZPOČET SO-02'!G141</f>
        <v>0</v>
      </c>
      <c r="D24" s="85">
        <f>'ROZPOČET SO-02'!I141</f>
        <v>0</v>
      </c>
      <c r="E24" s="86">
        <f t="shared" ref="E24:E35" si="1">C24+D24</f>
        <v>0</v>
      </c>
    </row>
    <row r="25" spans="1:5" s="19" customFormat="1" ht="10.199999999999999" x14ac:dyDescent="0.2">
      <c r="A25" s="87">
        <v>712</v>
      </c>
      <c r="B25" s="88" t="s">
        <v>816</v>
      </c>
      <c r="C25" s="89">
        <f>'ROZPOČET SO-02'!G150</f>
        <v>0</v>
      </c>
      <c r="D25" s="89">
        <f>'ROZPOČET SO-02'!I150</f>
        <v>0</v>
      </c>
      <c r="E25" s="90">
        <f t="shared" si="1"/>
        <v>0</v>
      </c>
    </row>
    <row r="26" spans="1:5" s="19" customFormat="1" ht="10.199999999999999" x14ac:dyDescent="0.2">
      <c r="A26" s="87">
        <v>713</v>
      </c>
      <c r="B26" s="88" t="s">
        <v>817</v>
      </c>
      <c r="C26" s="89">
        <f>'ROZPOČET SO-02'!G167</f>
        <v>0</v>
      </c>
      <c r="D26" s="89">
        <f>'ROZPOČET SO-02'!I167</f>
        <v>0</v>
      </c>
      <c r="E26" s="90">
        <f t="shared" si="1"/>
        <v>0</v>
      </c>
    </row>
    <row r="27" spans="1:5" s="19" customFormat="1" ht="10.199999999999999" x14ac:dyDescent="0.2">
      <c r="A27" s="87">
        <v>762</v>
      </c>
      <c r="B27" s="88" t="s">
        <v>818</v>
      </c>
      <c r="C27" s="89">
        <f>'ROZPOČET SO-02'!G178</f>
        <v>0</v>
      </c>
      <c r="D27" s="89">
        <f>'ROZPOČET SO-02'!I178</f>
        <v>0</v>
      </c>
      <c r="E27" s="90">
        <f t="shared" si="1"/>
        <v>0</v>
      </c>
    </row>
    <row r="28" spans="1:5" s="19" customFormat="1" ht="10.199999999999999" x14ac:dyDescent="0.2">
      <c r="A28" s="87">
        <v>763</v>
      </c>
      <c r="B28" s="88" t="s">
        <v>819</v>
      </c>
      <c r="C28" s="89">
        <f>'ROZPOČET SO-02'!G186</f>
        <v>0</v>
      </c>
      <c r="D28" s="89">
        <f>'ROZPOČET SO-02'!I186</f>
        <v>0</v>
      </c>
      <c r="E28" s="90">
        <f t="shared" si="1"/>
        <v>0</v>
      </c>
    </row>
    <row r="29" spans="1:5" s="19" customFormat="1" ht="10.199999999999999" x14ac:dyDescent="0.2">
      <c r="A29" s="87">
        <v>764</v>
      </c>
      <c r="B29" s="88" t="s">
        <v>820</v>
      </c>
      <c r="C29" s="89">
        <f>'ROZPOČET SO-02'!G207</f>
        <v>0</v>
      </c>
      <c r="D29" s="89">
        <f>'ROZPOČET SO-02'!I207</f>
        <v>0</v>
      </c>
      <c r="E29" s="90">
        <f t="shared" si="1"/>
        <v>0</v>
      </c>
    </row>
    <row r="30" spans="1:5" s="19" customFormat="1" ht="10.199999999999999" x14ac:dyDescent="0.2">
      <c r="A30" s="87">
        <v>766</v>
      </c>
      <c r="B30" s="88" t="s">
        <v>821</v>
      </c>
      <c r="C30" s="89">
        <f>'ROZPOČET SO-02'!G229</f>
        <v>0</v>
      </c>
      <c r="D30" s="89">
        <f>'ROZPOČET SO-02'!I229</f>
        <v>0</v>
      </c>
      <c r="E30" s="90">
        <f t="shared" si="1"/>
        <v>0</v>
      </c>
    </row>
    <row r="31" spans="1:5" s="19" customFormat="1" ht="10.199999999999999" x14ac:dyDescent="0.2">
      <c r="A31" s="87">
        <v>771</v>
      </c>
      <c r="B31" s="88" t="s">
        <v>822</v>
      </c>
      <c r="C31" s="89">
        <f>'ROZPOČET SO-02'!G239</f>
        <v>0</v>
      </c>
      <c r="D31" s="89">
        <f>'ROZPOČET SO-02'!I239</f>
        <v>0</v>
      </c>
      <c r="E31" s="90">
        <f t="shared" si="1"/>
        <v>0</v>
      </c>
    </row>
    <row r="32" spans="1:5" s="19" customFormat="1" ht="10.199999999999999" x14ac:dyDescent="0.2">
      <c r="A32" s="87">
        <v>776</v>
      </c>
      <c r="B32" s="88" t="s">
        <v>823</v>
      </c>
      <c r="C32" s="89">
        <f>'ROZPOČET SO-02'!G248</f>
        <v>0</v>
      </c>
      <c r="D32" s="89">
        <f>'ROZPOČET SO-02'!I248</f>
        <v>0</v>
      </c>
      <c r="E32" s="90">
        <f t="shared" si="1"/>
        <v>0</v>
      </c>
    </row>
    <row r="33" spans="1:5" s="19" customFormat="1" ht="10.199999999999999" x14ac:dyDescent="0.2">
      <c r="A33" s="87">
        <v>777</v>
      </c>
      <c r="B33" s="88" t="s">
        <v>824</v>
      </c>
      <c r="C33" s="89">
        <f>'ROZPOČET SO-02'!G253</f>
        <v>0</v>
      </c>
      <c r="D33" s="89">
        <f>'ROZPOČET SO-02'!I253</f>
        <v>0</v>
      </c>
      <c r="E33" s="90">
        <f t="shared" si="1"/>
        <v>0</v>
      </c>
    </row>
    <row r="34" spans="1:5" s="19" customFormat="1" ht="10.199999999999999" x14ac:dyDescent="0.2">
      <c r="A34" s="87">
        <v>781</v>
      </c>
      <c r="B34" s="88" t="s">
        <v>825</v>
      </c>
      <c r="C34" s="89">
        <f>'ROZPOČET SO-02'!G263</f>
        <v>0</v>
      </c>
      <c r="D34" s="89">
        <f>'ROZPOČET SO-02'!I263</f>
        <v>0</v>
      </c>
      <c r="E34" s="90">
        <f t="shared" si="1"/>
        <v>0</v>
      </c>
    </row>
    <row r="35" spans="1:5" s="19" customFormat="1" ht="10.199999999999999" x14ac:dyDescent="0.2">
      <c r="A35" s="87">
        <v>784</v>
      </c>
      <c r="B35" s="88" t="s">
        <v>826</v>
      </c>
      <c r="C35" s="89">
        <f>'ROZPOČET SO-02'!G268</f>
        <v>0</v>
      </c>
      <c r="D35" s="89">
        <f>'ROZPOČET SO-02'!I268</f>
        <v>0</v>
      </c>
      <c r="E35" s="90">
        <f t="shared" si="1"/>
        <v>0</v>
      </c>
    </row>
    <row r="36" spans="1:5" s="19" customFormat="1" ht="10.8" thickBot="1" x14ac:dyDescent="0.25">
      <c r="A36" s="91"/>
      <c r="B36" s="92" t="s">
        <v>125</v>
      </c>
      <c r="C36" s="93">
        <f>SUM(C24:C35)</f>
        <v>0</v>
      </c>
      <c r="D36" s="93">
        <f>SUM(D24:D35)</f>
        <v>0</v>
      </c>
      <c r="E36" s="94">
        <f>SUM(E24:E35)</f>
        <v>0</v>
      </c>
    </row>
    <row r="37" spans="1:5" s="1" customFormat="1" ht="10.199999999999999" thickBot="1" x14ac:dyDescent="0.25"/>
    <row r="38" spans="1:5" s="19" customFormat="1" ht="10.199999999999999" x14ac:dyDescent="0.2">
      <c r="A38" s="80"/>
      <c r="B38" s="83" t="s">
        <v>700</v>
      </c>
      <c r="C38" s="81"/>
      <c r="D38" s="81"/>
      <c r="E38" s="82"/>
    </row>
    <row r="39" spans="1:5" s="19" customFormat="1" ht="10.199999999999999" x14ac:dyDescent="0.2">
      <c r="A39" s="84">
        <v>720</v>
      </c>
      <c r="B39" s="31" t="s">
        <v>827</v>
      </c>
      <c r="C39" s="85">
        <f>'ROZPOČET SO-02'!G278+'ROZPOČET SO-02'!G281+'ROZPOČET SO-02'!G308</f>
        <v>0</v>
      </c>
      <c r="D39" s="85">
        <f>'ROZPOČET SO-02'!I278+'ROZPOČET SO-02'!I281+'ROZPOČET SO-02'!I308</f>
        <v>0</v>
      </c>
      <c r="E39" s="86">
        <f>C39+D39</f>
        <v>0</v>
      </c>
    </row>
    <row r="40" spans="1:5" s="19" customFormat="1" ht="10.199999999999999" x14ac:dyDescent="0.2">
      <c r="A40" s="87">
        <v>730</v>
      </c>
      <c r="B40" s="88" t="s">
        <v>828</v>
      </c>
      <c r="C40" s="89">
        <f>'ROZPOČET SO-02'!G312+'ROZPOČET SO-02'!G316</f>
        <v>0</v>
      </c>
      <c r="D40" s="89">
        <f>'ROZPOČET SO-02'!I312+'ROZPOČET SO-02'!I316</f>
        <v>0</v>
      </c>
      <c r="E40" s="90">
        <f>C40+D40</f>
        <v>0</v>
      </c>
    </row>
    <row r="41" spans="1:5" s="19" customFormat="1" ht="10.8" thickBot="1" x14ac:dyDescent="0.25">
      <c r="A41" s="91"/>
      <c r="B41" s="92" t="s">
        <v>829</v>
      </c>
      <c r="C41" s="93">
        <f>SUM(C39:C40)</f>
        <v>0</v>
      </c>
      <c r="D41" s="93">
        <f>SUM(D39:D40)</f>
        <v>0</v>
      </c>
      <c r="E41" s="94">
        <f>SUM(E39:E40)</f>
        <v>0</v>
      </c>
    </row>
    <row r="42" spans="1:5" s="1" customFormat="1" ht="10.199999999999999" thickBot="1" x14ac:dyDescent="0.25"/>
    <row r="43" spans="1:5" s="19" customFormat="1" ht="10.199999999999999" x14ac:dyDescent="0.2">
      <c r="A43" s="80"/>
      <c r="B43" s="83" t="s">
        <v>256</v>
      </c>
      <c r="C43" s="81"/>
      <c r="D43" s="81"/>
      <c r="E43" s="82"/>
    </row>
    <row r="44" spans="1:5" s="19" customFormat="1" ht="10.199999999999999" x14ac:dyDescent="0.2">
      <c r="A44" s="84" t="s">
        <v>806</v>
      </c>
      <c r="B44" s="31" t="s">
        <v>830</v>
      </c>
      <c r="C44" s="85">
        <f>'ROZPOČET SO-02'!G339</f>
        <v>0</v>
      </c>
      <c r="D44" s="85">
        <f>'ROZPOČET SO-02'!I339</f>
        <v>0</v>
      </c>
      <c r="E44" s="86">
        <f>C44+D44</f>
        <v>0</v>
      </c>
    </row>
    <row r="45" spans="1:5" s="19" customFormat="1" ht="10.8" thickBot="1" x14ac:dyDescent="0.25">
      <c r="A45" s="91"/>
      <c r="B45" s="92" t="s">
        <v>290</v>
      </c>
      <c r="C45" s="93">
        <f>SUM(C44:C44)</f>
        <v>0</v>
      </c>
      <c r="D45" s="93">
        <f>SUM(D44:D44)</f>
        <v>0</v>
      </c>
      <c r="E45" s="94">
        <f>SUM(E44:E44)</f>
        <v>0</v>
      </c>
    </row>
    <row r="46" spans="1:5" s="1" customFormat="1" ht="10.199999999999999" thickBot="1" x14ac:dyDescent="0.25"/>
    <row r="47" spans="1:5" s="19" customFormat="1" ht="10.8" thickBot="1" x14ac:dyDescent="0.25">
      <c r="A47" s="95"/>
      <c r="B47" s="96" t="s">
        <v>126</v>
      </c>
      <c r="C47" s="97">
        <f>C21+C36+C41+C45</f>
        <v>0</v>
      </c>
      <c r="D47" s="97">
        <f>D21+D36+D41+D45</f>
        <v>0</v>
      </c>
      <c r="E47" s="98">
        <f>E21+E36+E41+E45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E100-3657-4B98-9B55-B4129CF43CC8}">
  <dimension ref="A1:K341"/>
  <sheetViews>
    <sheetView topLeftCell="A161" workbookViewId="0">
      <selection activeCell="F171" sqref="F171"/>
    </sheetView>
  </sheetViews>
  <sheetFormatPr defaultRowHeight="13.2" x14ac:dyDescent="0.25"/>
  <cols>
    <col min="1" max="1" width="3.6640625" customWidth="1"/>
    <col min="2" max="2" width="11.109375" customWidth="1"/>
    <col min="3" max="3" width="43.44140625" customWidth="1"/>
    <col min="4" max="4" width="4.44140625" customWidth="1"/>
    <col min="5" max="5" width="8.6640625" customWidth="1"/>
    <col min="6" max="9" width="10.6640625" customWidth="1"/>
    <col min="10" max="11" width="9.109375" customWidth="1"/>
  </cols>
  <sheetData>
    <row r="1" spans="1:11" s="2" customFormat="1" ht="9.6" customHeight="1" x14ac:dyDescent="0.25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5">
      <c r="A2" s="293" t="s">
        <v>293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6" x14ac:dyDescent="0.2"/>
    <row r="4" spans="1:11" x14ac:dyDescent="0.25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199999999999999" thickBot="1" x14ac:dyDescent="0.25"/>
    <row r="6" spans="1:11" s="1" customFormat="1" ht="9.75" customHeight="1" x14ac:dyDescent="0.25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301" t="s">
        <v>17</v>
      </c>
      <c r="G6" s="193"/>
      <c r="H6" s="193"/>
      <c r="I6" s="193"/>
      <c r="J6" s="296" t="s">
        <v>26</v>
      </c>
      <c r="K6" s="216"/>
    </row>
    <row r="7" spans="1:11" s="1" customFormat="1" ht="9.75" customHeight="1" x14ac:dyDescent="0.25">
      <c r="A7" s="6" t="s">
        <v>6</v>
      </c>
      <c r="B7" s="175"/>
      <c r="C7" s="175"/>
      <c r="D7" s="175"/>
      <c r="E7" s="175"/>
      <c r="F7" s="299" t="s">
        <v>18</v>
      </c>
      <c r="G7" s="173"/>
      <c r="H7" s="300" t="s">
        <v>23</v>
      </c>
      <c r="I7" s="173"/>
      <c r="J7" s="175"/>
      <c r="K7" s="297"/>
    </row>
    <row r="8" spans="1:11" s="1" customFormat="1" ht="9.75" customHeight="1" x14ac:dyDescent="0.2">
      <c r="A8" s="6" t="s">
        <v>7</v>
      </c>
      <c r="B8" s="175"/>
      <c r="C8" s="175"/>
      <c r="D8" s="175"/>
      <c r="E8" s="175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0.199999999999999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0.199999999999999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6" x14ac:dyDescent="0.2">
      <c r="A12" s="34">
        <v>1</v>
      </c>
      <c r="B12" s="36" t="s">
        <v>294</v>
      </c>
      <c r="C12" s="37" t="s">
        <v>295</v>
      </c>
      <c r="D12" s="38" t="s">
        <v>34</v>
      </c>
      <c r="E12" s="40">
        <v>300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6" x14ac:dyDescent="0.2">
      <c r="A13" s="34">
        <f>A12+1</f>
        <v>2</v>
      </c>
      <c r="B13" s="36" t="s">
        <v>296</v>
      </c>
      <c r="C13" s="37" t="s">
        <v>297</v>
      </c>
      <c r="D13" s="38" t="s">
        <v>34</v>
      </c>
      <c r="E13" s="39">
        <v>76.86</v>
      </c>
      <c r="F13" s="149"/>
      <c r="G13" s="150">
        <f>E13*F13</f>
        <v>0</v>
      </c>
      <c r="H13" s="151"/>
      <c r="I13" s="150">
        <f>E13*H13</f>
        <v>0</v>
      </c>
      <c r="J13" s="39">
        <v>0</v>
      </c>
      <c r="K13" s="41">
        <f>E13*J13</f>
        <v>0</v>
      </c>
    </row>
    <row r="14" spans="1:11" s="1" customFormat="1" ht="9.6" x14ac:dyDescent="0.2">
      <c r="A14" s="4"/>
      <c r="B14" s="44" t="s">
        <v>35</v>
      </c>
      <c r="C14" s="45" t="s">
        <v>298</v>
      </c>
      <c r="D14" s="42"/>
      <c r="E14" s="42"/>
      <c r="F14" s="152"/>
      <c r="G14" s="153"/>
      <c r="H14" s="153"/>
      <c r="I14" s="153"/>
      <c r="J14" s="42"/>
      <c r="K14" s="43"/>
    </row>
    <row r="15" spans="1:11" s="1" customFormat="1" ht="9.6" x14ac:dyDescent="0.2">
      <c r="A15" s="34">
        <f>A13+1</f>
        <v>3</v>
      </c>
      <c r="B15" s="36" t="s">
        <v>299</v>
      </c>
      <c r="C15" s="37" t="s">
        <v>300</v>
      </c>
      <c r="D15" s="38" t="s">
        <v>34</v>
      </c>
      <c r="E15" s="59">
        <v>76.86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6" x14ac:dyDescent="0.2">
      <c r="A16" s="34">
        <f>A15+1</f>
        <v>4</v>
      </c>
      <c r="B16" s="36" t="s">
        <v>210</v>
      </c>
      <c r="C16" s="37" t="s">
        <v>211</v>
      </c>
      <c r="D16" s="38" t="s">
        <v>34</v>
      </c>
      <c r="E16" s="59">
        <v>76.86</v>
      </c>
      <c r="F16" s="149"/>
      <c r="G16" s="150">
        <f>E16*F16</f>
        <v>0</v>
      </c>
      <c r="H16" s="151"/>
      <c r="I16" s="150">
        <f>E16*H16</f>
        <v>0</v>
      </c>
      <c r="J16" s="39">
        <v>0</v>
      </c>
      <c r="K16" s="41">
        <f>E16*J16</f>
        <v>0</v>
      </c>
    </row>
    <row r="17" spans="1:11" s="1" customFormat="1" ht="9.6" x14ac:dyDescent="0.2">
      <c r="A17" s="34">
        <f>A16+1</f>
        <v>5</v>
      </c>
      <c r="B17" s="36" t="s">
        <v>301</v>
      </c>
      <c r="C17" s="37" t="s">
        <v>302</v>
      </c>
      <c r="D17" s="38" t="s">
        <v>41</v>
      </c>
      <c r="E17" s="59">
        <v>384.3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6" x14ac:dyDescent="0.2">
      <c r="A18" s="4"/>
      <c r="B18" s="44" t="s">
        <v>35</v>
      </c>
      <c r="C18" s="45" t="s">
        <v>303</v>
      </c>
      <c r="D18" s="42"/>
      <c r="E18" s="42"/>
      <c r="F18" s="152"/>
      <c r="G18" s="153"/>
      <c r="H18" s="153"/>
      <c r="I18" s="153"/>
      <c r="J18" s="42"/>
      <c r="K18" s="43"/>
    </row>
    <row r="19" spans="1:11" s="20" customFormat="1" ht="10.199999999999999" x14ac:dyDescent="0.2">
      <c r="A19" s="53"/>
      <c r="B19" s="54">
        <v>1</v>
      </c>
      <c r="C19" s="55" t="s">
        <v>53</v>
      </c>
      <c r="D19" s="56"/>
      <c r="E19" s="56"/>
      <c r="F19" s="154"/>
      <c r="G19" s="155">
        <f>SUM(G12:G18)</f>
        <v>0</v>
      </c>
      <c r="H19" s="156"/>
      <c r="I19" s="157">
        <f>SUM(I12:I18)</f>
        <v>0</v>
      </c>
      <c r="J19" s="57"/>
      <c r="K19" s="58">
        <f>SUM(K12:K18)</f>
        <v>0</v>
      </c>
    </row>
    <row r="20" spans="1:11" s="20" customFormat="1" ht="10.199999999999999" x14ac:dyDescent="0.2">
      <c r="A20" s="29"/>
      <c r="B20" s="30" t="s">
        <v>54</v>
      </c>
      <c r="C20" s="31" t="s">
        <v>55</v>
      </c>
      <c r="D20" s="28"/>
      <c r="E20" s="28"/>
      <c r="F20" s="145"/>
      <c r="G20" s="146"/>
      <c r="H20" s="147"/>
      <c r="I20" s="148"/>
      <c r="J20" s="32"/>
      <c r="K20" s="33"/>
    </row>
    <row r="21" spans="1:11" s="1" customFormat="1" ht="9.6" x14ac:dyDescent="0.2">
      <c r="A21" s="34">
        <f>A17+1</f>
        <v>6</v>
      </c>
      <c r="B21" s="36" t="s">
        <v>304</v>
      </c>
      <c r="C21" s="37" t="s">
        <v>305</v>
      </c>
      <c r="D21" s="38" t="s">
        <v>34</v>
      </c>
      <c r="E21" s="39">
        <v>46.052999999999997</v>
      </c>
      <c r="F21" s="149"/>
      <c r="G21" s="150">
        <f>E21*F21</f>
        <v>0</v>
      </c>
      <c r="H21" s="151"/>
      <c r="I21" s="150">
        <f>E21*H21</f>
        <v>0</v>
      </c>
      <c r="J21" s="39">
        <v>2.5785683599999998</v>
      </c>
      <c r="K21" s="41">
        <f>E21*J21</f>
        <v>118.75080868307998</v>
      </c>
    </row>
    <row r="22" spans="1:11" s="1" customFormat="1" ht="9.6" x14ac:dyDescent="0.2">
      <c r="A22" s="4"/>
      <c r="B22" s="44" t="s">
        <v>35</v>
      </c>
      <c r="C22" s="45" t="s">
        <v>306</v>
      </c>
      <c r="D22" s="42"/>
      <c r="E22" s="42"/>
      <c r="F22" s="152"/>
      <c r="G22" s="153"/>
      <c r="H22" s="153"/>
      <c r="I22" s="153"/>
      <c r="J22" s="42"/>
      <c r="K22" s="43"/>
    </row>
    <row r="23" spans="1:11" s="1" customFormat="1" ht="9.6" x14ac:dyDescent="0.2">
      <c r="A23" s="34">
        <f>A21+1</f>
        <v>7</v>
      </c>
      <c r="B23" s="36" t="s">
        <v>307</v>
      </c>
      <c r="C23" s="37" t="s">
        <v>308</v>
      </c>
      <c r="D23" s="38" t="s">
        <v>41</v>
      </c>
      <c r="E23" s="59">
        <v>129.42000000000002</v>
      </c>
      <c r="F23" s="149"/>
      <c r="G23" s="150">
        <f>E23*F23</f>
        <v>0</v>
      </c>
      <c r="H23" s="151"/>
      <c r="I23" s="150">
        <f>E23*H23</f>
        <v>0</v>
      </c>
      <c r="J23" s="39">
        <v>1.760281E-3</v>
      </c>
      <c r="K23" s="41">
        <f>E23*J23</f>
        <v>0.22781556702000003</v>
      </c>
    </row>
    <row r="24" spans="1:11" s="1" customFormat="1" ht="9.6" x14ac:dyDescent="0.2">
      <c r="A24" s="4"/>
      <c r="B24" s="44" t="s">
        <v>35</v>
      </c>
      <c r="C24" s="45" t="s">
        <v>309</v>
      </c>
      <c r="D24" s="42"/>
      <c r="E24" s="42"/>
      <c r="F24" s="152"/>
      <c r="G24" s="153"/>
      <c r="H24" s="153"/>
      <c r="I24" s="153"/>
      <c r="J24" s="42"/>
      <c r="K24" s="43"/>
    </row>
    <row r="25" spans="1:11" s="1" customFormat="1" ht="9.6" x14ac:dyDescent="0.2">
      <c r="A25" s="34">
        <f>A23+1</f>
        <v>8</v>
      </c>
      <c r="B25" s="36" t="s">
        <v>310</v>
      </c>
      <c r="C25" s="37" t="s">
        <v>311</v>
      </c>
      <c r="D25" s="38" t="s">
        <v>41</v>
      </c>
      <c r="E25" s="59">
        <v>129.22</v>
      </c>
      <c r="F25" s="149"/>
      <c r="G25" s="150">
        <f>E25*F25</f>
        <v>0</v>
      </c>
      <c r="H25" s="151"/>
      <c r="I25" s="150">
        <f>E25*H25</f>
        <v>0</v>
      </c>
      <c r="J25" s="39">
        <v>2.22E-4</v>
      </c>
      <c r="K25" s="41">
        <f>E25*J25</f>
        <v>2.8686840000000002E-2</v>
      </c>
    </row>
    <row r="26" spans="1:11" s="1" customFormat="1" ht="9.6" x14ac:dyDescent="0.2">
      <c r="A26" s="34">
        <f>A25+1</f>
        <v>9</v>
      </c>
      <c r="B26" s="36" t="s">
        <v>312</v>
      </c>
      <c r="C26" s="37" t="s">
        <v>313</v>
      </c>
      <c r="D26" s="38" t="s">
        <v>41</v>
      </c>
      <c r="E26" s="59">
        <v>53.925000000000004</v>
      </c>
      <c r="F26" s="149"/>
      <c r="G26" s="150">
        <f>E26*F26</f>
        <v>0</v>
      </c>
      <c r="H26" s="151"/>
      <c r="I26" s="150">
        <f>E26*H26</f>
        <v>0</v>
      </c>
      <c r="J26" s="39">
        <v>1.1661818799999999</v>
      </c>
      <c r="K26" s="41">
        <f>E26*J26</f>
        <v>62.886357879000002</v>
      </c>
    </row>
    <row r="27" spans="1:11" s="1" customFormat="1" ht="9.6" x14ac:dyDescent="0.2">
      <c r="A27" s="4"/>
      <c r="B27" s="44" t="s">
        <v>35</v>
      </c>
      <c r="C27" s="45" t="s">
        <v>314</v>
      </c>
      <c r="D27" s="42"/>
      <c r="E27" s="42"/>
      <c r="F27" s="152"/>
      <c r="G27" s="153"/>
      <c r="H27" s="153"/>
      <c r="I27" s="153"/>
      <c r="J27" s="42"/>
      <c r="K27" s="43"/>
    </row>
    <row r="28" spans="1:11" s="1" customFormat="1" ht="9.6" x14ac:dyDescent="0.2">
      <c r="A28" s="34">
        <f>A26+1</f>
        <v>10</v>
      </c>
      <c r="B28" s="36" t="s">
        <v>315</v>
      </c>
      <c r="C28" s="37" t="s">
        <v>316</v>
      </c>
      <c r="D28" s="38" t="s">
        <v>93</v>
      </c>
      <c r="E28" s="39">
        <v>1.1864600000000001</v>
      </c>
      <c r="F28" s="149"/>
      <c r="G28" s="150">
        <f>E28*F28</f>
        <v>0</v>
      </c>
      <c r="H28" s="151"/>
      <c r="I28" s="150">
        <f>E28*H28</f>
        <v>0</v>
      </c>
      <c r="J28" s="39">
        <v>1.0277472599999999</v>
      </c>
      <c r="K28" s="41">
        <f>E28*J28</f>
        <v>1.2193810140996</v>
      </c>
    </row>
    <row r="29" spans="1:11" s="1" customFormat="1" ht="9.6" x14ac:dyDescent="0.2">
      <c r="A29" s="4"/>
      <c r="B29" s="44" t="s">
        <v>35</v>
      </c>
      <c r="C29" s="45" t="s">
        <v>317</v>
      </c>
      <c r="D29" s="42"/>
      <c r="E29" s="42"/>
      <c r="F29" s="152"/>
      <c r="G29" s="153"/>
      <c r="H29" s="153"/>
      <c r="I29" s="153"/>
      <c r="J29" s="42"/>
      <c r="K29" s="43"/>
    </row>
    <row r="30" spans="1:11" s="20" customFormat="1" ht="10.199999999999999" x14ac:dyDescent="0.2">
      <c r="A30" s="53"/>
      <c r="B30" s="54">
        <v>2</v>
      </c>
      <c r="C30" s="55" t="s">
        <v>63</v>
      </c>
      <c r="D30" s="56"/>
      <c r="E30" s="56"/>
      <c r="F30" s="154"/>
      <c r="G30" s="155">
        <f>SUM(G21:G29)</f>
        <v>0</v>
      </c>
      <c r="H30" s="156"/>
      <c r="I30" s="157">
        <f>SUM(I21:I29)</f>
        <v>0</v>
      </c>
      <c r="J30" s="57"/>
      <c r="K30" s="58">
        <f>SUM(K21:K29)</f>
        <v>183.1130499831996</v>
      </c>
    </row>
    <row r="31" spans="1:11" s="20" customFormat="1" ht="10.199999999999999" x14ac:dyDescent="0.2">
      <c r="A31" s="29"/>
      <c r="B31" s="30" t="s">
        <v>64</v>
      </c>
      <c r="C31" s="31" t="s">
        <v>65</v>
      </c>
      <c r="D31" s="28"/>
      <c r="E31" s="28"/>
      <c r="F31" s="145"/>
      <c r="G31" s="146"/>
      <c r="H31" s="147"/>
      <c r="I31" s="148"/>
      <c r="J31" s="32"/>
      <c r="K31" s="33"/>
    </row>
    <row r="32" spans="1:11" s="1" customFormat="1" ht="9.6" x14ac:dyDescent="0.2">
      <c r="A32" s="34">
        <f>A28+1</f>
        <v>11</v>
      </c>
      <c r="B32" s="36" t="s">
        <v>318</v>
      </c>
      <c r="C32" s="37" t="s">
        <v>319</v>
      </c>
      <c r="D32" s="38" t="s">
        <v>41</v>
      </c>
      <c r="E32" s="59">
        <v>670.71250000000009</v>
      </c>
      <c r="F32" s="149"/>
      <c r="G32" s="150">
        <f>E32*F32</f>
        <v>0</v>
      </c>
      <c r="H32" s="151"/>
      <c r="I32" s="150">
        <f>E32*H32</f>
        <v>0</v>
      </c>
      <c r="J32" s="39">
        <v>0.325622784</v>
      </c>
      <c r="K32" s="41">
        <f>E32*J32</f>
        <v>218.39927151360004</v>
      </c>
    </row>
    <row r="33" spans="1:11" s="1" customFormat="1" ht="19.2" x14ac:dyDescent="0.2">
      <c r="A33" s="4"/>
      <c r="B33" s="44" t="s">
        <v>35</v>
      </c>
      <c r="C33" s="45" t="s">
        <v>320</v>
      </c>
      <c r="D33" s="42"/>
      <c r="E33" s="42"/>
      <c r="F33" s="152"/>
      <c r="G33" s="153"/>
      <c r="H33" s="153"/>
      <c r="I33" s="153"/>
      <c r="J33" s="42"/>
      <c r="K33" s="43"/>
    </row>
    <row r="34" spans="1:11" s="1" customFormat="1" ht="9.6" x14ac:dyDescent="0.2">
      <c r="A34" s="34">
        <f>A32+1</f>
        <v>12</v>
      </c>
      <c r="B34" s="36" t="s">
        <v>321</v>
      </c>
      <c r="C34" s="37" t="s">
        <v>322</v>
      </c>
      <c r="D34" s="38" t="s">
        <v>41</v>
      </c>
      <c r="E34" s="59">
        <v>59.675000000000011</v>
      </c>
      <c r="F34" s="149"/>
      <c r="G34" s="150">
        <f>E34*F34</f>
        <v>0</v>
      </c>
      <c r="H34" s="151"/>
      <c r="I34" s="150">
        <f>E34*H34</f>
        <v>0</v>
      </c>
      <c r="J34" s="39">
        <v>0.104432784</v>
      </c>
      <c r="K34" s="41">
        <f>E34*J34</f>
        <v>6.2320263852000011</v>
      </c>
    </row>
    <row r="35" spans="1:11" s="1" customFormat="1" ht="19.2" x14ac:dyDescent="0.2">
      <c r="A35" s="4"/>
      <c r="B35" s="44" t="s">
        <v>35</v>
      </c>
      <c r="C35" s="45" t="s">
        <v>323</v>
      </c>
      <c r="D35" s="42"/>
      <c r="E35" s="42"/>
      <c r="F35" s="152"/>
      <c r="G35" s="153"/>
      <c r="H35" s="153"/>
      <c r="I35" s="153"/>
      <c r="J35" s="42"/>
      <c r="K35" s="43"/>
    </row>
    <row r="36" spans="1:11" s="1" customFormat="1" ht="9.6" x14ac:dyDescent="0.2">
      <c r="A36" s="34">
        <f>A34+1</f>
        <v>13</v>
      </c>
      <c r="B36" s="36" t="s">
        <v>324</v>
      </c>
      <c r="C36" s="37" t="s">
        <v>325</v>
      </c>
      <c r="D36" s="38" t="s">
        <v>68</v>
      </c>
      <c r="E36" s="46">
        <v>6</v>
      </c>
      <c r="F36" s="149"/>
      <c r="G36" s="150">
        <f t="shared" ref="G36:G43" si="0">E36*F36</f>
        <v>0</v>
      </c>
      <c r="H36" s="151"/>
      <c r="I36" s="150">
        <f t="shared" ref="I36:I43" si="1">E36*H36</f>
        <v>0</v>
      </c>
      <c r="J36" s="39">
        <v>1.8280000000000001E-2</v>
      </c>
      <c r="K36" s="41">
        <f t="shared" ref="K36:K43" si="2">E36*J36</f>
        <v>0.10968</v>
      </c>
    </row>
    <row r="37" spans="1:11" s="1" customFormat="1" ht="9.6" x14ac:dyDescent="0.2">
      <c r="A37" s="34">
        <f t="shared" ref="A37:A43" si="3">A36+1</f>
        <v>14</v>
      </c>
      <c r="B37" s="36" t="s">
        <v>326</v>
      </c>
      <c r="C37" s="37" t="s">
        <v>327</v>
      </c>
      <c r="D37" s="38" t="s">
        <v>68</v>
      </c>
      <c r="E37" s="46">
        <v>2</v>
      </c>
      <c r="F37" s="149"/>
      <c r="G37" s="150">
        <f t="shared" si="0"/>
        <v>0</v>
      </c>
      <c r="H37" s="151"/>
      <c r="I37" s="150">
        <f t="shared" si="1"/>
        <v>0</v>
      </c>
      <c r="J37" s="39">
        <v>2.3959000000000001E-2</v>
      </c>
      <c r="K37" s="41">
        <f t="shared" si="2"/>
        <v>4.7918000000000002E-2</v>
      </c>
    </row>
    <row r="38" spans="1:11" s="1" customFormat="1" ht="9.6" x14ac:dyDescent="0.2">
      <c r="A38" s="34">
        <f t="shared" si="3"/>
        <v>15</v>
      </c>
      <c r="B38" s="36" t="s">
        <v>328</v>
      </c>
      <c r="C38" s="37" t="s">
        <v>329</v>
      </c>
      <c r="D38" s="38" t="s">
        <v>68</v>
      </c>
      <c r="E38" s="46">
        <v>12</v>
      </c>
      <c r="F38" s="149"/>
      <c r="G38" s="150">
        <f t="shared" si="0"/>
        <v>0</v>
      </c>
      <c r="H38" s="151"/>
      <c r="I38" s="150">
        <f t="shared" si="1"/>
        <v>0</v>
      </c>
      <c r="J38" s="39">
        <v>5.4218000000000002E-2</v>
      </c>
      <c r="K38" s="41">
        <f t="shared" si="2"/>
        <v>0.65061600000000008</v>
      </c>
    </row>
    <row r="39" spans="1:11" s="1" customFormat="1" ht="9.6" x14ac:dyDescent="0.2">
      <c r="A39" s="34">
        <f t="shared" si="3"/>
        <v>16</v>
      </c>
      <c r="B39" s="36" t="s">
        <v>330</v>
      </c>
      <c r="C39" s="37" t="s">
        <v>331</v>
      </c>
      <c r="D39" s="38" t="s">
        <v>68</v>
      </c>
      <c r="E39" s="46">
        <v>54</v>
      </c>
      <c r="F39" s="149"/>
      <c r="G39" s="150">
        <f t="shared" si="0"/>
        <v>0</v>
      </c>
      <c r="H39" s="151"/>
      <c r="I39" s="150">
        <f t="shared" si="1"/>
        <v>0</v>
      </c>
      <c r="J39" s="39">
        <v>3.6367999999999998E-2</v>
      </c>
      <c r="K39" s="41">
        <f t="shared" si="2"/>
        <v>1.9638719999999998</v>
      </c>
    </row>
    <row r="40" spans="1:11" s="1" customFormat="1" ht="9.6" x14ac:dyDescent="0.2">
      <c r="A40" s="34">
        <f t="shared" si="3"/>
        <v>17</v>
      </c>
      <c r="B40" s="36" t="s">
        <v>332</v>
      </c>
      <c r="C40" s="37" t="s">
        <v>333</v>
      </c>
      <c r="D40" s="38" t="s">
        <v>68</v>
      </c>
      <c r="E40" s="46">
        <v>6</v>
      </c>
      <c r="F40" s="149"/>
      <c r="G40" s="150">
        <f t="shared" si="0"/>
        <v>0</v>
      </c>
      <c r="H40" s="151"/>
      <c r="I40" s="150">
        <f t="shared" si="1"/>
        <v>0</v>
      </c>
      <c r="J40" s="39">
        <v>7.2067999999999993E-2</v>
      </c>
      <c r="K40" s="41">
        <f t="shared" si="2"/>
        <v>0.43240799999999996</v>
      </c>
    </row>
    <row r="41" spans="1:11" s="1" customFormat="1" ht="9.6" x14ac:dyDescent="0.2">
      <c r="A41" s="34">
        <f t="shared" si="3"/>
        <v>18</v>
      </c>
      <c r="B41" s="36" t="s">
        <v>334</v>
      </c>
      <c r="C41" s="37" t="s">
        <v>335</v>
      </c>
      <c r="D41" s="38" t="s">
        <v>68</v>
      </c>
      <c r="E41" s="46">
        <v>96</v>
      </c>
      <c r="F41" s="149"/>
      <c r="G41" s="150">
        <f t="shared" si="0"/>
        <v>0</v>
      </c>
      <c r="H41" s="151"/>
      <c r="I41" s="150">
        <f t="shared" si="1"/>
        <v>0</v>
      </c>
      <c r="J41" s="39">
        <v>8.9987999999999999E-2</v>
      </c>
      <c r="K41" s="41">
        <f t="shared" si="2"/>
        <v>8.6388479999999994</v>
      </c>
    </row>
    <row r="42" spans="1:11" s="1" customFormat="1" ht="9.6" x14ac:dyDescent="0.2">
      <c r="A42" s="34">
        <f t="shared" si="3"/>
        <v>19</v>
      </c>
      <c r="B42" s="36" t="s">
        <v>336</v>
      </c>
      <c r="C42" s="37" t="s">
        <v>337</v>
      </c>
      <c r="D42" s="38" t="s">
        <v>68</v>
      </c>
      <c r="E42" s="46">
        <v>24</v>
      </c>
      <c r="F42" s="149"/>
      <c r="G42" s="150">
        <f t="shared" si="0"/>
        <v>0</v>
      </c>
      <c r="H42" s="151"/>
      <c r="I42" s="150">
        <f t="shared" si="1"/>
        <v>0</v>
      </c>
      <c r="J42" s="39">
        <v>0.12925800000000001</v>
      </c>
      <c r="K42" s="41">
        <f t="shared" si="2"/>
        <v>3.1021920000000005</v>
      </c>
    </row>
    <row r="43" spans="1:11" s="1" customFormat="1" ht="9.6" x14ac:dyDescent="0.2">
      <c r="A43" s="34">
        <f t="shared" si="3"/>
        <v>20</v>
      </c>
      <c r="B43" s="36" t="s">
        <v>338</v>
      </c>
      <c r="C43" s="37" t="s">
        <v>339</v>
      </c>
      <c r="D43" s="38" t="s">
        <v>46</v>
      </c>
      <c r="E43" s="40">
        <v>68</v>
      </c>
      <c r="F43" s="149"/>
      <c r="G43" s="150">
        <f t="shared" si="0"/>
        <v>0</v>
      </c>
      <c r="H43" s="151"/>
      <c r="I43" s="150">
        <f t="shared" si="1"/>
        <v>0</v>
      </c>
      <c r="J43" s="39">
        <v>4.416E-4</v>
      </c>
      <c r="K43" s="41">
        <f t="shared" si="2"/>
        <v>3.0028800000000001E-2</v>
      </c>
    </row>
    <row r="44" spans="1:11" s="1" customFormat="1" ht="9.6" x14ac:dyDescent="0.2">
      <c r="A44" s="4"/>
      <c r="B44" s="44" t="s">
        <v>35</v>
      </c>
      <c r="C44" s="45" t="s">
        <v>340</v>
      </c>
      <c r="D44" s="42"/>
      <c r="E44" s="42"/>
      <c r="F44" s="152"/>
      <c r="G44" s="153"/>
      <c r="H44" s="153"/>
      <c r="I44" s="153"/>
      <c r="J44" s="42"/>
      <c r="K44" s="43"/>
    </row>
    <row r="45" spans="1:11" s="1" customFormat="1" ht="9.6" x14ac:dyDescent="0.2">
      <c r="A45" s="34">
        <f>A43+1</f>
        <v>21</v>
      </c>
      <c r="B45" s="36" t="s">
        <v>341</v>
      </c>
      <c r="C45" s="37" t="s">
        <v>342</v>
      </c>
      <c r="D45" s="38" t="s">
        <v>41</v>
      </c>
      <c r="E45" s="59">
        <v>4.5</v>
      </c>
      <c r="F45" s="149"/>
      <c r="G45" s="150">
        <f>E45*F45</f>
        <v>0</v>
      </c>
      <c r="H45" s="151"/>
      <c r="I45" s="150">
        <f>E45*H45</f>
        <v>0</v>
      </c>
      <c r="J45" s="39">
        <v>0.16107679999999999</v>
      </c>
      <c r="K45" s="41">
        <f>E45*J45</f>
        <v>0.72484559999999998</v>
      </c>
    </row>
    <row r="46" spans="1:11" s="1" customFormat="1" ht="9.6" x14ac:dyDescent="0.2">
      <c r="A46" s="4"/>
      <c r="B46" s="44" t="s">
        <v>35</v>
      </c>
      <c r="C46" s="45" t="s">
        <v>343</v>
      </c>
      <c r="D46" s="42"/>
      <c r="E46" s="42"/>
      <c r="F46" s="152"/>
      <c r="G46" s="153"/>
      <c r="H46" s="153"/>
      <c r="I46" s="153"/>
      <c r="J46" s="42"/>
      <c r="K46" s="43"/>
    </row>
    <row r="47" spans="1:11" s="20" customFormat="1" ht="10.199999999999999" x14ac:dyDescent="0.2">
      <c r="A47" s="53"/>
      <c r="B47" s="54">
        <v>3</v>
      </c>
      <c r="C47" s="55" t="s">
        <v>73</v>
      </c>
      <c r="D47" s="56"/>
      <c r="E47" s="56"/>
      <c r="F47" s="154"/>
      <c r="G47" s="155">
        <f>SUM(G32:G46)</f>
        <v>0</v>
      </c>
      <c r="H47" s="156"/>
      <c r="I47" s="157">
        <f>SUM(I32:I46)</f>
        <v>0</v>
      </c>
      <c r="J47" s="57"/>
      <c r="K47" s="58">
        <f>SUM(K32:K46)</f>
        <v>240.33170629880007</v>
      </c>
    </row>
    <row r="48" spans="1:11" s="20" customFormat="1" ht="10.199999999999999" x14ac:dyDescent="0.2">
      <c r="A48" s="29"/>
      <c r="B48" s="30" t="s">
        <v>344</v>
      </c>
      <c r="C48" s="31" t="s">
        <v>345</v>
      </c>
      <c r="D48" s="28"/>
      <c r="E48" s="28"/>
      <c r="F48" s="145"/>
      <c r="G48" s="146"/>
      <c r="H48" s="147"/>
      <c r="I48" s="148"/>
      <c r="J48" s="32"/>
      <c r="K48" s="33"/>
    </row>
    <row r="49" spans="1:11" s="1" customFormat="1" ht="9.6" x14ac:dyDescent="0.2">
      <c r="A49" s="34">
        <f>A45+1</f>
        <v>22</v>
      </c>
      <c r="B49" s="36" t="s">
        <v>346</v>
      </c>
      <c r="C49" s="37" t="s">
        <v>347</v>
      </c>
      <c r="D49" s="38" t="s">
        <v>34</v>
      </c>
      <c r="E49" s="39">
        <v>23.581250000000001</v>
      </c>
      <c r="F49" s="149"/>
      <c r="G49" s="150">
        <f>E49*F49</f>
        <v>0</v>
      </c>
      <c r="H49" s="151"/>
      <c r="I49" s="150">
        <f>E49*H49</f>
        <v>0</v>
      </c>
      <c r="J49" s="39">
        <v>2.4072097499999998</v>
      </c>
      <c r="K49" s="41">
        <f>E49*J49</f>
        <v>56.7650149171875</v>
      </c>
    </row>
    <row r="50" spans="1:11" s="1" customFormat="1" ht="9.6" x14ac:dyDescent="0.2">
      <c r="A50" s="4"/>
      <c r="B50" s="44" t="s">
        <v>35</v>
      </c>
      <c r="C50" s="45" t="s">
        <v>348</v>
      </c>
      <c r="D50" s="42"/>
      <c r="E50" s="42"/>
      <c r="F50" s="152"/>
      <c r="G50" s="153"/>
      <c r="H50" s="153"/>
      <c r="I50" s="153"/>
      <c r="J50" s="42"/>
      <c r="K50" s="43"/>
    </row>
    <row r="51" spans="1:11" s="1" customFormat="1" ht="9.6" x14ac:dyDescent="0.2">
      <c r="A51" s="34">
        <f>A49+1</f>
        <v>23</v>
      </c>
      <c r="B51" s="36" t="s">
        <v>349</v>
      </c>
      <c r="C51" s="37" t="s">
        <v>350</v>
      </c>
      <c r="D51" s="38" t="s">
        <v>41</v>
      </c>
      <c r="E51" s="59">
        <v>132.47499999999999</v>
      </c>
      <c r="F51" s="149"/>
      <c r="G51" s="150">
        <f>E51*F51</f>
        <v>0</v>
      </c>
      <c r="H51" s="151"/>
      <c r="I51" s="150">
        <f>E51*H51</f>
        <v>0</v>
      </c>
      <c r="J51" s="39">
        <v>3.369553E-3</v>
      </c>
      <c r="K51" s="41">
        <f>E51*J51</f>
        <v>0.446381533675</v>
      </c>
    </row>
    <row r="52" spans="1:11" s="1" customFormat="1" ht="9.6" x14ac:dyDescent="0.2">
      <c r="A52" s="4"/>
      <c r="B52" s="44" t="s">
        <v>35</v>
      </c>
      <c r="C52" s="45" t="s">
        <v>351</v>
      </c>
      <c r="D52" s="42"/>
      <c r="E52" s="42"/>
      <c r="F52" s="152"/>
      <c r="G52" s="153"/>
      <c r="H52" s="153"/>
      <c r="I52" s="153"/>
      <c r="J52" s="42"/>
      <c r="K52" s="43"/>
    </row>
    <row r="53" spans="1:11" s="1" customFormat="1" ht="9.6" x14ac:dyDescent="0.2">
      <c r="A53" s="34">
        <f>A51+1</f>
        <v>24</v>
      </c>
      <c r="B53" s="36" t="s">
        <v>352</v>
      </c>
      <c r="C53" s="37" t="s">
        <v>353</v>
      </c>
      <c r="D53" s="38" t="s">
        <v>41</v>
      </c>
      <c r="E53" s="59">
        <v>132.47999999999999</v>
      </c>
      <c r="F53" s="149"/>
      <c r="G53" s="150">
        <f>E53*F53</f>
        <v>0</v>
      </c>
      <c r="H53" s="151"/>
      <c r="I53" s="150">
        <f>E53*H53</f>
        <v>0</v>
      </c>
      <c r="J53" s="39">
        <v>2.22E-4</v>
      </c>
      <c r="K53" s="41">
        <f>E53*J53</f>
        <v>2.9410559999999999E-2</v>
      </c>
    </row>
    <row r="54" spans="1:11" s="1" customFormat="1" ht="9.6" x14ac:dyDescent="0.2">
      <c r="A54" s="34">
        <f>A53+1</f>
        <v>25</v>
      </c>
      <c r="B54" s="36" t="s">
        <v>354</v>
      </c>
      <c r="C54" s="37" t="s">
        <v>355</v>
      </c>
      <c r="D54" s="38" t="s">
        <v>93</v>
      </c>
      <c r="E54" s="39">
        <v>1.6506700000000001</v>
      </c>
      <c r="F54" s="149"/>
      <c r="G54" s="150">
        <f>E54*F54</f>
        <v>0</v>
      </c>
      <c r="H54" s="151"/>
      <c r="I54" s="150">
        <f>E54*H54</f>
        <v>0</v>
      </c>
      <c r="J54" s="39">
        <v>1.0168391400000001</v>
      </c>
      <c r="K54" s="41">
        <f>E54*J54</f>
        <v>1.6784658632238003</v>
      </c>
    </row>
    <row r="55" spans="1:11" s="1" customFormat="1" ht="9.6" x14ac:dyDescent="0.2">
      <c r="A55" s="4"/>
      <c r="B55" s="44" t="s">
        <v>35</v>
      </c>
      <c r="C55" s="45" t="s">
        <v>356</v>
      </c>
      <c r="D55" s="42"/>
      <c r="E55" s="42"/>
      <c r="F55" s="152"/>
      <c r="G55" s="153"/>
      <c r="H55" s="153"/>
      <c r="I55" s="153"/>
      <c r="J55" s="42"/>
      <c r="K55" s="43"/>
    </row>
    <row r="56" spans="1:11" s="20" customFormat="1" ht="10.199999999999999" x14ac:dyDescent="0.2">
      <c r="A56" s="53"/>
      <c r="B56" s="54">
        <v>4</v>
      </c>
      <c r="C56" s="55" t="s">
        <v>357</v>
      </c>
      <c r="D56" s="56"/>
      <c r="E56" s="56"/>
      <c r="F56" s="154"/>
      <c r="G56" s="155">
        <f>SUM(G49:G55)</f>
        <v>0</v>
      </c>
      <c r="H56" s="156"/>
      <c r="I56" s="157">
        <f>SUM(I49:I55)</f>
        <v>0</v>
      </c>
      <c r="J56" s="57"/>
      <c r="K56" s="58">
        <f>SUM(K49:K55)</f>
        <v>58.919272874086303</v>
      </c>
    </row>
    <row r="57" spans="1:11" s="20" customFormat="1" ht="10.199999999999999" x14ac:dyDescent="0.2">
      <c r="A57" s="29"/>
      <c r="B57" s="30" t="s">
        <v>74</v>
      </c>
      <c r="C57" s="31" t="s">
        <v>75</v>
      </c>
      <c r="D57" s="28"/>
      <c r="E57" s="28"/>
      <c r="F57" s="145"/>
      <c r="G57" s="146"/>
      <c r="H57" s="147"/>
      <c r="I57" s="148"/>
      <c r="J57" s="32"/>
      <c r="K57" s="33"/>
    </row>
    <row r="58" spans="1:11" s="1" customFormat="1" ht="9.6" x14ac:dyDescent="0.2">
      <c r="A58" s="34">
        <f>A54+1</f>
        <v>26</v>
      </c>
      <c r="B58" s="36" t="s">
        <v>81</v>
      </c>
      <c r="C58" s="37" t="s">
        <v>82</v>
      </c>
      <c r="D58" s="38" t="s">
        <v>41</v>
      </c>
      <c r="E58" s="40">
        <v>18.600000000000001</v>
      </c>
      <c r="F58" s="149"/>
      <c r="G58" s="150">
        <f>E58*F58</f>
        <v>0</v>
      </c>
      <c r="H58" s="151"/>
      <c r="I58" s="150">
        <f>E58*H58</f>
        <v>0</v>
      </c>
      <c r="J58" s="39">
        <v>0.48574040000000002</v>
      </c>
      <c r="K58" s="41">
        <f>E58*J58</f>
        <v>9.0347714400000019</v>
      </c>
    </row>
    <row r="59" spans="1:11" s="20" customFormat="1" ht="10.199999999999999" x14ac:dyDescent="0.2">
      <c r="A59" s="53"/>
      <c r="B59" s="54">
        <v>5</v>
      </c>
      <c r="C59" s="55" t="s">
        <v>88</v>
      </c>
      <c r="D59" s="56"/>
      <c r="E59" s="56"/>
      <c r="F59" s="154"/>
      <c r="G59" s="155">
        <f>SUM(G58:G58)</f>
        <v>0</v>
      </c>
      <c r="H59" s="156"/>
      <c r="I59" s="157">
        <f>SUM(I58:I58)</f>
        <v>0</v>
      </c>
      <c r="J59" s="57"/>
      <c r="K59" s="58">
        <f>SUM(K58:K58)</f>
        <v>9.0347714400000019</v>
      </c>
    </row>
    <row r="60" spans="1:11" s="20" customFormat="1" ht="10.199999999999999" x14ac:dyDescent="0.2">
      <c r="A60" s="29"/>
      <c r="B60" s="30" t="s">
        <v>358</v>
      </c>
      <c r="C60" s="31" t="s">
        <v>359</v>
      </c>
      <c r="D60" s="28"/>
      <c r="E60" s="28"/>
      <c r="F60" s="145"/>
      <c r="G60" s="146"/>
      <c r="H60" s="147"/>
      <c r="I60" s="148"/>
      <c r="J60" s="32"/>
      <c r="K60" s="33"/>
    </row>
    <row r="61" spans="1:11" s="1" customFormat="1" ht="9.6" x14ac:dyDescent="0.2">
      <c r="A61" s="34">
        <f>A58+1</f>
        <v>27</v>
      </c>
      <c r="B61" s="36" t="s">
        <v>360</v>
      </c>
      <c r="C61" s="37" t="s">
        <v>361</v>
      </c>
      <c r="D61" s="38" t="s">
        <v>41</v>
      </c>
      <c r="E61" s="59">
        <v>620.9</v>
      </c>
      <c r="F61" s="149"/>
      <c r="G61" s="150">
        <f>E61*F61</f>
        <v>0</v>
      </c>
      <c r="H61" s="151"/>
      <c r="I61" s="150">
        <f>E61*H61</f>
        <v>0</v>
      </c>
      <c r="J61" s="39">
        <v>4.7657699999999997E-2</v>
      </c>
      <c r="K61" s="41">
        <f>E61*J61</f>
        <v>29.590665929999997</v>
      </c>
    </row>
    <row r="62" spans="1:11" s="1" customFormat="1" ht="28.8" x14ac:dyDescent="0.2">
      <c r="A62" s="4"/>
      <c r="B62" s="44" t="s">
        <v>35</v>
      </c>
      <c r="C62" s="45" t="s">
        <v>362</v>
      </c>
      <c r="D62" s="42"/>
      <c r="E62" s="42"/>
      <c r="F62" s="152"/>
      <c r="G62" s="153"/>
      <c r="H62" s="153"/>
      <c r="I62" s="153"/>
      <c r="J62" s="42"/>
      <c r="K62" s="43"/>
    </row>
    <row r="63" spans="1:11" s="1" customFormat="1" ht="9.6" x14ac:dyDescent="0.2">
      <c r="A63" s="34">
        <f>A61+1</f>
        <v>28</v>
      </c>
      <c r="B63" s="36" t="s">
        <v>363</v>
      </c>
      <c r="C63" s="37" t="s">
        <v>364</v>
      </c>
      <c r="D63" s="38" t="s">
        <v>41</v>
      </c>
      <c r="E63" s="40">
        <v>83</v>
      </c>
      <c r="F63" s="149"/>
      <c r="G63" s="150">
        <f>E63*F63</f>
        <v>0</v>
      </c>
      <c r="H63" s="151"/>
      <c r="I63" s="150">
        <f>E63*H63</f>
        <v>0</v>
      </c>
      <c r="J63" s="39">
        <v>4.4133480000000003E-2</v>
      </c>
      <c r="K63" s="41">
        <f>E63*J63</f>
        <v>3.6630788400000003</v>
      </c>
    </row>
    <row r="64" spans="1:11" s="20" customFormat="1" ht="10.199999999999999" x14ac:dyDescent="0.2">
      <c r="A64" s="53"/>
      <c r="B64" s="54">
        <v>61</v>
      </c>
      <c r="C64" s="55" t="s">
        <v>365</v>
      </c>
      <c r="D64" s="56"/>
      <c r="E64" s="56"/>
      <c r="F64" s="154"/>
      <c r="G64" s="155">
        <f>SUM(G61:G63)</f>
        <v>0</v>
      </c>
      <c r="H64" s="156"/>
      <c r="I64" s="157">
        <f>SUM(I61:I63)</f>
        <v>0</v>
      </c>
      <c r="J64" s="57"/>
      <c r="K64" s="58">
        <f>SUM(K61:K63)</f>
        <v>33.253744769999997</v>
      </c>
    </row>
    <row r="65" spans="1:11" s="20" customFormat="1" ht="10.199999999999999" x14ac:dyDescent="0.2">
      <c r="A65" s="29"/>
      <c r="B65" s="30" t="s">
        <v>366</v>
      </c>
      <c r="C65" s="31" t="s">
        <v>367</v>
      </c>
      <c r="D65" s="28"/>
      <c r="E65" s="28"/>
      <c r="F65" s="145"/>
      <c r="G65" s="146"/>
      <c r="H65" s="147"/>
      <c r="I65" s="148"/>
      <c r="J65" s="32"/>
      <c r="K65" s="33"/>
    </row>
    <row r="66" spans="1:11" s="1" customFormat="1" ht="9.6" x14ac:dyDescent="0.2">
      <c r="A66" s="34">
        <f>A63+1</f>
        <v>29</v>
      </c>
      <c r="B66" s="36" t="s">
        <v>368</v>
      </c>
      <c r="C66" s="37" t="s">
        <v>369</v>
      </c>
      <c r="D66" s="38" t="s">
        <v>41</v>
      </c>
      <c r="E66" s="59">
        <v>665.92</v>
      </c>
      <c r="F66" s="149"/>
      <c r="G66" s="150">
        <f>E66*F66</f>
        <v>0</v>
      </c>
      <c r="H66" s="151"/>
      <c r="I66" s="150">
        <f>E66*H66</f>
        <v>0</v>
      </c>
      <c r="J66" s="39">
        <v>5.2574799999999998E-2</v>
      </c>
      <c r="K66" s="41">
        <f>E66*J66</f>
        <v>35.010610815999996</v>
      </c>
    </row>
    <row r="67" spans="1:11" s="1" customFormat="1" ht="19.2" x14ac:dyDescent="0.2">
      <c r="A67" s="4"/>
      <c r="B67" s="44" t="s">
        <v>35</v>
      </c>
      <c r="C67" s="45" t="s">
        <v>370</v>
      </c>
      <c r="D67" s="42"/>
      <c r="E67" s="42"/>
      <c r="F67" s="152"/>
      <c r="G67" s="153"/>
      <c r="H67" s="153"/>
      <c r="I67" s="153"/>
      <c r="J67" s="42"/>
      <c r="K67" s="43"/>
    </row>
    <row r="68" spans="1:11" s="1" customFormat="1" ht="9.6" x14ac:dyDescent="0.2">
      <c r="A68" s="34">
        <f>A66+1</f>
        <v>30</v>
      </c>
      <c r="B68" s="36" t="s">
        <v>371</v>
      </c>
      <c r="C68" s="37" t="s">
        <v>372</v>
      </c>
      <c r="D68" s="38" t="s">
        <v>41</v>
      </c>
      <c r="E68" s="59">
        <v>42.75</v>
      </c>
      <c r="F68" s="149"/>
      <c r="G68" s="150">
        <f>E68*F68</f>
        <v>0</v>
      </c>
      <c r="H68" s="151"/>
      <c r="I68" s="150">
        <f>E68*H68</f>
        <v>0</v>
      </c>
      <c r="J68" s="39">
        <v>1.4427E-4</v>
      </c>
      <c r="K68" s="41">
        <f>E68*J68</f>
        <v>6.1675424999999996E-3</v>
      </c>
    </row>
    <row r="69" spans="1:11" s="1" customFormat="1" ht="9.6" x14ac:dyDescent="0.2">
      <c r="A69" s="4"/>
      <c r="B69" s="44" t="s">
        <v>35</v>
      </c>
      <c r="C69" s="45" t="s">
        <v>373</v>
      </c>
      <c r="D69" s="42"/>
      <c r="E69" s="42"/>
      <c r="F69" s="152"/>
      <c r="G69" s="153"/>
      <c r="H69" s="153"/>
      <c r="I69" s="153"/>
      <c r="J69" s="42"/>
      <c r="K69" s="43"/>
    </row>
    <row r="70" spans="1:11" s="1" customFormat="1" ht="9.6" x14ac:dyDescent="0.2">
      <c r="A70" s="34">
        <f>A68+1</f>
        <v>31</v>
      </c>
      <c r="B70" s="36" t="s">
        <v>374</v>
      </c>
      <c r="C70" s="37" t="s">
        <v>375</v>
      </c>
      <c r="D70" s="38" t="s">
        <v>68</v>
      </c>
      <c r="E70" s="46">
        <v>25</v>
      </c>
      <c r="F70" s="149"/>
      <c r="G70" s="150">
        <f>E70*F70</f>
        <v>0</v>
      </c>
      <c r="H70" s="151"/>
      <c r="I70" s="150">
        <f>E70*H70</f>
        <v>0</v>
      </c>
      <c r="J70" s="39">
        <v>1.38E-5</v>
      </c>
      <c r="K70" s="41">
        <f>E70*J70</f>
        <v>3.4499999999999998E-4</v>
      </c>
    </row>
    <row r="71" spans="1:11" s="1" customFormat="1" ht="9.6" x14ac:dyDescent="0.2">
      <c r="A71" s="34">
        <f>A70+1</f>
        <v>32</v>
      </c>
      <c r="B71" s="36" t="s">
        <v>376</v>
      </c>
      <c r="C71" s="37" t="s">
        <v>377</v>
      </c>
      <c r="D71" s="38" t="s">
        <v>68</v>
      </c>
      <c r="E71" s="46">
        <v>4</v>
      </c>
      <c r="F71" s="149"/>
      <c r="G71" s="150">
        <f>E71*F71</f>
        <v>0</v>
      </c>
      <c r="H71" s="151"/>
      <c r="I71" s="150">
        <f>E71*H71</f>
        <v>0</v>
      </c>
      <c r="J71" s="39">
        <v>5.3399999999999997E-5</v>
      </c>
      <c r="K71" s="41">
        <f>E71*J71</f>
        <v>2.1359999999999999E-4</v>
      </c>
    </row>
    <row r="72" spans="1:11" s="1" customFormat="1" ht="9.6" x14ac:dyDescent="0.2">
      <c r="A72" s="34">
        <f>A71+1</f>
        <v>33</v>
      </c>
      <c r="B72" s="36" t="s">
        <v>378</v>
      </c>
      <c r="C72" s="37" t="s">
        <v>379</v>
      </c>
      <c r="D72" s="38" t="s">
        <v>41</v>
      </c>
      <c r="E72" s="59">
        <v>665.92</v>
      </c>
      <c r="F72" s="149"/>
      <c r="G72" s="150">
        <f>E72*F72</f>
        <v>0</v>
      </c>
      <c r="H72" s="151"/>
      <c r="I72" s="150">
        <f>E72*H72</f>
        <v>0</v>
      </c>
      <c r="J72" s="39">
        <v>0</v>
      </c>
      <c r="K72" s="41">
        <f>E72*J72</f>
        <v>0</v>
      </c>
    </row>
    <row r="73" spans="1:11" s="1" customFormat="1" ht="9.6" x14ac:dyDescent="0.2">
      <c r="A73" s="34">
        <f>A72+1</f>
        <v>34</v>
      </c>
      <c r="B73" s="36" t="s">
        <v>380</v>
      </c>
      <c r="C73" s="37" t="s">
        <v>381</v>
      </c>
      <c r="D73" s="38" t="s">
        <v>41</v>
      </c>
      <c r="E73" s="59">
        <v>665.92</v>
      </c>
      <c r="F73" s="149"/>
      <c r="G73" s="150">
        <f>E73*F73</f>
        <v>0</v>
      </c>
      <c r="H73" s="151"/>
      <c r="I73" s="150">
        <f>E73*H73</f>
        <v>0</v>
      </c>
      <c r="J73" s="39">
        <v>6.1879999999999997E-4</v>
      </c>
      <c r="K73" s="41">
        <f>E73*J73</f>
        <v>0.41207129599999998</v>
      </c>
    </row>
    <row r="74" spans="1:11" s="20" customFormat="1" ht="10.199999999999999" x14ac:dyDescent="0.2">
      <c r="A74" s="53"/>
      <c r="B74" s="54">
        <v>62</v>
      </c>
      <c r="C74" s="55" t="s">
        <v>382</v>
      </c>
      <c r="D74" s="56"/>
      <c r="E74" s="56"/>
      <c r="F74" s="154"/>
      <c r="G74" s="155">
        <f>SUM(G66:G73)</f>
        <v>0</v>
      </c>
      <c r="H74" s="156"/>
      <c r="I74" s="157">
        <f>SUM(I66:I73)</f>
        <v>0</v>
      </c>
      <c r="J74" s="57"/>
      <c r="K74" s="58">
        <f>SUM(K66:K73)</f>
        <v>35.429408254500004</v>
      </c>
    </row>
    <row r="75" spans="1:11" s="20" customFormat="1" ht="10.199999999999999" x14ac:dyDescent="0.2">
      <c r="A75" s="29"/>
      <c r="B75" s="30" t="s">
        <v>383</v>
      </c>
      <c r="C75" s="31" t="s">
        <v>384</v>
      </c>
      <c r="D75" s="28"/>
      <c r="E75" s="28"/>
      <c r="F75" s="145"/>
      <c r="G75" s="146"/>
      <c r="H75" s="147"/>
      <c r="I75" s="148"/>
      <c r="J75" s="32"/>
      <c r="K75" s="33"/>
    </row>
    <row r="76" spans="1:11" s="1" customFormat="1" ht="9.6" x14ac:dyDescent="0.2">
      <c r="A76" s="34">
        <f>A73+1</f>
        <v>35</v>
      </c>
      <c r="B76" s="36" t="s">
        <v>385</v>
      </c>
      <c r="C76" s="37" t="s">
        <v>386</v>
      </c>
      <c r="D76" s="38" t="s">
        <v>34</v>
      </c>
      <c r="E76" s="39">
        <v>73.007625000000004</v>
      </c>
      <c r="F76" s="149"/>
      <c r="G76" s="150">
        <f>E76*F76</f>
        <v>0</v>
      </c>
      <c r="H76" s="151"/>
      <c r="I76" s="150">
        <f>E76*H76</f>
        <v>0</v>
      </c>
      <c r="J76" s="39">
        <v>2.3644099999999999</v>
      </c>
      <c r="K76" s="41">
        <f>E76*J76</f>
        <v>172.61995862625</v>
      </c>
    </row>
    <row r="77" spans="1:11" s="1" customFormat="1" ht="9.6" x14ac:dyDescent="0.2">
      <c r="A77" s="4"/>
      <c r="B77" s="44" t="s">
        <v>35</v>
      </c>
      <c r="C77" s="45" t="s">
        <v>387</v>
      </c>
      <c r="D77" s="42"/>
      <c r="E77" s="42"/>
      <c r="F77" s="152"/>
      <c r="G77" s="153"/>
      <c r="H77" s="153"/>
      <c r="I77" s="153"/>
      <c r="J77" s="42"/>
      <c r="K77" s="43"/>
    </row>
    <row r="78" spans="1:11" s="1" customFormat="1" ht="9.6" x14ac:dyDescent="0.2">
      <c r="A78" s="34">
        <f>A76+1</f>
        <v>36</v>
      </c>
      <c r="B78" s="36" t="s">
        <v>388</v>
      </c>
      <c r="C78" s="37" t="s">
        <v>389</v>
      </c>
      <c r="D78" s="38" t="s">
        <v>34</v>
      </c>
      <c r="E78" s="39">
        <v>73.007999999999996</v>
      </c>
      <c r="F78" s="149"/>
      <c r="G78" s="150">
        <f>E78*F78</f>
        <v>0</v>
      </c>
      <c r="H78" s="151"/>
      <c r="I78" s="150">
        <f>E78*H78</f>
        <v>0</v>
      </c>
      <c r="J78" s="39">
        <v>0</v>
      </c>
      <c r="K78" s="41">
        <f>E78*J78</f>
        <v>0</v>
      </c>
    </row>
    <row r="79" spans="1:11" s="1" customFormat="1" ht="9.6" x14ac:dyDescent="0.2">
      <c r="A79" s="34">
        <f>A78+1</f>
        <v>37</v>
      </c>
      <c r="B79" s="36" t="s">
        <v>390</v>
      </c>
      <c r="C79" s="37" t="s">
        <v>391</v>
      </c>
      <c r="D79" s="38" t="s">
        <v>41</v>
      </c>
      <c r="E79" s="59">
        <v>30.087500000000002</v>
      </c>
      <c r="F79" s="149"/>
      <c r="G79" s="150">
        <f>E79*F79</f>
        <v>0</v>
      </c>
      <c r="H79" s="151"/>
      <c r="I79" s="150">
        <f>E79*H79</f>
        <v>0</v>
      </c>
      <c r="J79" s="39">
        <v>1.6275553000000002E-2</v>
      </c>
      <c r="K79" s="41">
        <f>E79*J79</f>
        <v>0.48969070088750011</v>
      </c>
    </row>
    <row r="80" spans="1:11" s="1" customFormat="1" ht="9.6" x14ac:dyDescent="0.2">
      <c r="A80" s="4"/>
      <c r="B80" s="44" t="s">
        <v>35</v>
      </c>
      <c r="C80" s="45" t="s">
        <v>392</v>
      </c>
      <c r="D80" s="42"/>
      <c r="E80" s="42"/>
      <c r="F80" s="152"/>
      <c r="G80" s="153"/>
      <c r="H80" s="153"/>
      <c r="I80" s="153"/>
      <c r="J80" s="42"/>
      <c r="K80" s="43"/>
    </row>
    <row r="81" spans="1:11" s="1" customFormat="1" ht="9.6" x14ac:dyDescent="0.2">
      <c r="A81" s="34">
        <f>A79+1</f>
        <v>38</v>
      </c>
      <c r="B81" s="36" t="s">
        <v>393</v>
      </c>
      <c r="C81" s="37" t="s">
        <v>394</v>
      </c>
      <c r="D81" s="38" t="s">
        <v>41</v>
      </c>
      <c r="E81" s="59">
        <v>30.09</v>
      </c>
      <c r="F81" s="149"/>
      <c r="G81" s="150">
        <f>E81*F81</f>
        <v>0</v>
      </c>
      <c r="H81" s="151"/>
      <c r="I81" s="150">
        <f>E81*H81</f>
        <v>0</v>
      </c>
      <c r="J81" s="39">
        <v>2.22E-4</v>
      </c>
      <c r="K81" s="41">
        <f>E81*J81</f>
        <v>6.6799800000000003E-3</v>
      </c>
    </row>
    <row r="82" spans="1:11" s="1" customFormat="1" ht="9.6" x14ac:dyDescent="0.2">
      <c r="A82" s="34">
        <f>A81+1</f>
        <v>39</v>
      </c>
      <c r="B82" s="36" t="s">
        <v>395</v>
      </c>
      <c r="C82" s="37" t="s">
        <v>396</v>
      </c>
      <c r="D82" s="38" t="s">
        <v>93</v>
      </c>
      <c r="E82" s="39">
        <v>2.83855104</v>
      </c>
      <c r="F82" s="149"/>
      <c r="G82" s="150">
        <f>E82*F82</f>
        <v>0</v>
      </c>
      <c r="H82" s="151"/>
      <c r="I82" s="150">
        <f>E82*H82</f>
        <v>0</v>
      </c>
      <c r="J82" s="39">
        <v>1.05305867</v>
      </c>
      <c r="K82" s="41">
        <f>E82*J82</f>
        <v>2.9891607829095168</v>
      </c>
    </row>
    <row r="83" spans="1:11" s="1" customFormat="1" ht="9.6" x14ac:dyDescent="0.2">
      <c r="A83" s="4"/>
      <c r="B83" s="44" t="s">
        <v>35</v>
      </c>
      <c r="C83" s="45" t="s">
        <v>397</v>
      </c>
      <c r="D83" s="42"/>
      <c r="E83" s="42"/>
      <c r="F83" s="152"/>
      <c r="G83" s="153"/>
      <c r="H83" s="153"/>
      <c r="I83" s="153"/>
      <c r="J83" s="42"/>
      <c r="K83" s="43"/>
    </row>
    <row r="84" spans="1:11" s="1" customFormat="1" ht="9.6" x14ac:dyDescent="0.2">
      <c r="A84" s="34">
        <f>A82+1</f>
        <v>40</v>
      </c>
      <c r="B84" s="36" t="s">
        <v>398</v>
      </c>
      <c r="C84" s="37" t="s">
        <v>399</v>
      </c>
      <c r="D84" s="38" t="s">
        <v>34</v>
      </c>
      <c r="E84" s="39">
        <v>73.007999999999996</v>
      </c>
      <c r="F84" s="149"/>
      <c r="G84" s="150">
        <f>E84*F84</f>
        <v>0</v>
      </c>
      <c r="H84" s="151"/>
      <c r="I84" s="150">
        <f>E84*H84</f>
        <v>0</v>
      </c>
      <c r="J84" s="39">
        <v>1.837</v>
      </c>
      <c r="K84" s="41">
        <f>E84*J84</f>
        <v>134.11569599999999</v>
      </c>
    </row>
    <row r="85" spans="1:11" s="1" customFormat="1" ht="9.6" x14ac:dyDescent="0.2">
      <c r="A85" s="34">
        <f>A84+1</f>
        <v>41</v>
      </c>
      <c r="B85" s="36" t="s">
        <v>400</v>
      </c>
      <c r="C85" s="37" t="s">
        <v>401</v>
      </c>
      <c r="D85" s="38" t="s">
        <v>41</v>
      </c>
      <c r="E85" s="40">
        <v>18.600000000000001</v>
      </c>
      <c r="F85" s="149"/>
      <c r="G85" s="150">
        <f>E85*F85</f>
        <v>0</v>
      </c>
      <c r="H85" s="151"/>
      <c r="I85" s="150">
        <f>E85*H85</f>
        <v>0</v>
      </c>
      <c r="J85" s="39">
        <v>0.27073999999999998</v>
      </c>
      <c r="K85" s="41">
        <f>E85*J85</f>
        <v>5.0357640000000004</v>
      </c>
    </row>
    <row r="86" spans="1:11" s="20" customFormat="1" ht="10.199999999999999" x14ac:dyDescent="0.2">
      <c r="A86" s="53"/>
      <c r="B86" s="54">
        <v>63</v>
      </c>
      <c r="C86" s="55" t="s">
        <v>402</v>
      </c>
      <c r="D86" s="56"/>
      <c r="E86" s="56"/>
      <c r="F86" s="154"/>
      <c r="G86" s="155">
        <f>SUM(G76:G85)</f>
        <v>0</v>
      </c>
      <c r="H86" s="156"/>
      <c r="I86" s="157">
        <f>SUM(I76:I85)</f>
        <v>0</v>
      </c>
      <c r="J86" s="57"/>
      <c r="K86" s="58">
        <f>SUM(K76:K85)</f>
        <v>315.25695009004698</v>
      </c>
    </row>
    <row r="87" spans="1:11" s="20" customFormat="1" ht="10.199999999999999" x14ac:dyDescent="0.2">
      <c r="A87" s="29"/>
      <c r="B87" s="30" t="s">
        <v>403</v>
      </c>
      <c r="C87" s="31" t="s">
        <v>404</v>
      </c>
      <c r="D87" s="28"/>
      <c r="E87" s="28"/>
      <c r="F87" s="145"/>
      <c r="G87" s="146"/>
      <c r="H87" s="147"/>
      <c r="I87" s="148"/>
      <c r="J87" s="32"/>
      <c r="K87" s="33"/>
    </row>
    <row r="88" spans="1:11" s="1" customFormat="1" ht="9.6" x14ac:dyDescent="0.2">
      <c r="A88" s="34">
        <f>A85+1</f>
        <v>42</v>
      </c>
      <c r="B88" s="36" t="s">
        <v>405</v>
      </c>
      <c r="C88" s="37" t="s">
        <v>406</v>
      </c>
      <c r="D88" s="38" t="s">
        <v>68</v>
      </c>
      <c r="E88" s="46">
        <v>23</v>
      </c>
      <c r="F88" s="149"/>
      <c r="G88" s="150">
        <f t="shared" ref="G88:G94" si="4">E88*F88</f>
        <v>0</v>
      </c>
      <c r="H88" s="151"/>
      <c r="I88" s="150">
        <f t="shared" ref="I88:I94" si="5">E88*H88</f>
        <v>0</v>
      </c>
      <c r="J88" s="39">
        <v>5.7399999999999997E-4</v>
      </c>
      <c r="K88" s="41">
        <f t="shared" ref="K88:K94" si="6">E88*J88</f>
        <v>1.3201999999999998E-2</v>
      </c>
    </row>
    <row r="89" spans="1:11" s="1" customFormat="1" ht="9.6" x14ac:dyDescent="0.2">
      <c r="A89" s="34">
        <f t="shared" ref="A89:A94" si="7">A88+1</f>
        <v>43</v>
      </c>
      <c r="B89" s="36" t="s">
        <v>407</v>
      </c>
      <c r="C89" s="37" t="s">
        <v>408</v>
      </c>
      <c r="D89" s="38" t="s">
        <v>68</v>
      </c>
      <c r="E89" s="46">
        <v>16</v>
      </c>
      <c r="F89" s="149"/>
      <c r="G89" s="150">
        <f t="shared" si="4"/>
        <v>0</v>
      </c>
      <c r="H89" s="151"/>
      <c r="I89" s="150">
        <f t="shared" si="5"/>
        <v>0</v>
      </c>
      <c r="J89" s="39">
        <v>1.0579999999999999E-3</v>
      </c>
      <c r="K89" s="41">
        <f t="shared" si="6"/>
        <v>1.6927999999999999E-2</v>
      </c>
    </row>
    <row r="90" spans="1:11" s="1" customFormat="1" ht="9.6" x14ac:dyDescent="0.2">
      <c r="A90" s="34">
        <f t="shared" si="7"/>
        <v>44</v>
      </c>
      <c r="B90" s="36" t="s">
        <v>409</v>
      </c>
      <c r="C90" s="37" t="s">
        <v>410</v>
      </c>
      <c r="D90" s="38" t="s">
        <v>68</v>
      </c>
      <c r="E90" s="46">
        <v>10</v>
      </c>
      <c r="F90" s="149"/>
      <c r="G90" s="150">
        <f t="shared" si="4"/>
        <v>0</v>
      </c>
      <c r="H90" s="151"/>
      <c r="I90" s="150">
        <f t="shared" si="5"/>
        <v>0</v>
      </c>
      <c r="J90" s="39">
        <v>3.4670479999999999E-3</v>
      </c>
      <c r="K90" s="41">
        <f t="shared" si="6"/>
        <v>3.4670479999999997E-2</v>
      </c>
    </row>
    <row r="91" spans="1:11" s="1" customFormat="1" ht="9.6" x14ac:dyDescent="0.2">
      <c r="A91" s="60">
        <f t="shared" si="7"/>
        <v>45</v>
      </c>
      <c r="B91" s="61" t="s">
        <v>411</v>
      </c>
      <c r="C91" s="62" t="s">
        <v>412</v>
      </c>
      <c r="D91" s="63" t="s">
        <v>68</v>
      </c>
      <c r="E91" s="67">
        <v>10</v>
      </c>
      <c r="F91" s="158"/>
      <c r="G91" s="159">
        <f t="shared" si="4"/>
        <v>0</v>
      </c>
      <c r="H91" s="160"/>
      <c r="I91" s="159">
        <f t="shared" si="5"/>
        <v>0</v>
      </c>
      <c r="J91" s="65">
        <v>2.1000000000000001E-2</v>
      </c>
      <c r="K91" s="66">
        <f t="shared" si="6"/>
        <v>0.21000000000000002</v>
      </c>
    </row>
    <row r="92" spans="1:11" s="1" customFormat="1" ht="9.6" x14ac:dyDescent="0.2">
      <c r="A92" s="34">
        <f t="shared" si="7"/>
        <v>46</v>
      </c>
      <c r="B92" s="36" t="s">
        <v>413</v>
      </c>
      <c r="C92" s="37" t="s">
        <v>414</v>
      </c>
      <c r="D92" s="38" t="s">
        <v>68</v>
      </c>
      <c r="E92" s="46">
        <v>1</v>
      </c>
      <c r="F92" s="149"/>
      <c r="G92" s="150">
        <f t="shared" si="4"/>
        <v>0</v>
      </c>
      <c r="H92" s="151"/>
      <c r="I92" s="150">
        <f t="shared" si="5"/>
        <v>0</v>
      </c>
      <c r="J92" s="39">
        <v>1.5368000000000001E-3</v>
      </c>
      <c r="K92" s="41">
        <f t="shared" si="6"/>
        <v>1.5368000000000001E-3</v>
      </c>
    </row>
    <row r="93" spans="1:11" s="1" customFormat="1" ht="9.6" x14ac:dyDescent="0.2">
      <c r="A93" s="60">
        <f t="shared" si="7"/>
        <v>47</v>
      </c>
      <c r="B93" s="61" t="s">
        <v>415</v>
      </c>
      <c r="C93" s="62" t="s">
        <v>416</v>
      </c>
      <c r="D93" s="63" t="s">
        <v>68</v>
      </c>
      <c r="E93" s="67">
        <v>1</v>
      </c>
      <c r="F93" s="158"/>
      <c r="G93" s="159">
        <f t="shared" si="4"/>
        <v>0</v>
      </c>
      <c r="H93" s="160"/>
      <c r="I93" s="159">
        <f t="shared" si="5"/>
        <v>0</v>
      </c>
      <c r="J93" s="65">
        <v>2.9000000000000001E-2</v>
      </c>
      <c r="K93" s="66">
        <f t="shared" si="6"/>
        <v>2.9000000000000001E-2</v>
      </c>
    </row>
    <row r="94" spans="1:11" s="1" customFormat="1" ht="9.6" x14ac:dyDescent="0.2">
      <c r="A94" s="34">
        <f t="shared" si="7"/>
        <v>48</v>
      </c>
      <c r="B94" s="36" t="s">
        <v>417</v>
      </c>
      <c r="C94" s="37" t="s">
        <v>418</v>
      </c>
      <c r="D94" s="38" t="s">
        <v>46</v>
      </c>
      <c r="E94" s="40">
        <v>72.55</v>
      </c>
      <c r="F94" s="149"/>
      <c r="G94" s="150">
        <f t="shared" si="4"/>
        <v>0</v>
      </c>
      <c r="H94" s="151"/>
      <c r="I94" s="150">
        <f t="shared" si="5"/>
        <v>0</v>
      </c>
      <c r="J94" s="39">
        <v>8.8454999999999992E-3</v>
      </c>
      <c r="K94" s="41">
        <f t="shared" si="6"/>
        <v>0.64174102499999996</v>
      </c>
    </row>
    <row r="95" spans="1:11" s="1" customFormat="1" ht="9.6" x14ac:dyDescent="0.2">
      <c r="A95" s="4"/>
      <c r="B95" s="44" t="s">
        <v>35</v>
      </c>
      <c r="C95" s="45" t="s">
        <v>419</v>
      </c>
      <c r="D95" s="42"/>
      <c r="E95" s="42"/>
      <c r="F95" s="152"/>
      <c r="G95" s="153"/>
      <c r="H95" s="153"/>
      <c r="I95" s="153"/>
      <c r="J95" s="42"/>
      <c r="K95" s="43"/>
    </row>
    <row r="96" spans="1:11" s="1" customFormat="1" ht="9.6" x14ac:dyDescent="0.2">
      <c r="A96" s="60">
        <f>A94+1</f>
        <v>49</v>
      </c>
      <c r="B96" s="61" t="s">
        <v>420</v>
      </c>
      <c r="C96" s="62" t="s">
        <v>421</v>
      </c>
      <c r="D96" s="63" t="s">
        <v>46</v>
      </c>
      <c r="E96" s="64">
        <v>72.599999999999994</v>
      </c>
      <c r="F96" s="158"/>
      <c r="G96" s="159">
        <f>E96*F96</f>
        <v>0</v>
      </c>
      <c r="H96" s="160"/>
      <c r="I96" s="159">
        <f>E96*H96</f>
        <v>0</v>
      </c>
      <c r="J96" s="65">
        <v>4.5599999999999998E-3</v>
      </c>
      <c r="K96" s="66">
        <f>E96*J96</f>
        <v>0.33105599999999996</v>
      </c>
    </row>
    <row r="97" spans="1:11" s="20" customFormat="1" ht="10.199999999999999" x14ac:dyDescent="0.2">
      <c r="A97" s="53"/>
      <c r="B97" s="54">
        <v>64</v>
      </c>
      <c r="C97" s="55" t="s">
        <v>422</v>
      </c>
      <c r="D97" s="56"/>
      <c r="E97" s="56"/>
      <c r="F97" s="154"/>
      <c r="G97" s="155">
        <f>SUM(G88:G96)</f>
        <v>0</v>
      </c>
      <c r="H97" s="156"/>
      <c r="I97" s="157">
        <f>SUM(I88:I96)</f>
        <v>0</v>
      </c>
      <c r="J97" s="57"/>
      <c r="K97" s="58">
        <f>SUM(K88:K96)</f>
        <v>1.278134305</v>
      </c>
    </row>
    <row r="98" spans="1:11" s="20" customFormat="1" ht="10.199999999999999" x14ac:dyDescent="0.2">
      <c r="A98" s="29"/>
      <c r="B98" s="30" t="s">
        <v>423</v>
      </c>
      <c r="C98" s="31" t="s">
        <v>424</v>
      </c>
      <c r="D98" s="28"/>
      <c r="E98" s="28"/>
      <c r="F98" s="145"/>
      <c r="G98" s="146"/>
      <c r="H98" s="147"/>
      <c r="I98" s="148"/>
      <c r="J98" s="32"/>
      <c r="K98" s="33"/>
    </row>
    <row r="99" spans="1:11" s="1" customFormat="1" ht="9.6" x14ac:dyDescent="0.2">
      <c r="A99" s="34">
        <f>A96+1</f>
        <v>50</v>
      </c>
      <c r="B99" s="36" t="s">
        <v>425</v>
      </c>
      <c r="C99" s="37" t="s">
        <v>426</v>
      </c>
      <c r="D99" s="38" t="s">
        <v>46</v>
      </c>
      <c r="E99" s="40">
        <v>4</v>
      </c>
      <c r="F99" s="149"/>
      <c r="G99" s="150">
        <f>E99*F99</f>
        <v>0</v>
      </c>
      <c r="H99" s="151"/>
      <c r="I99" s="150">
        <f>E99*H99</f>
        <v>0</v>
      </c>
      <c r="J99" s="39">
        <v>8.8578799999999999E-2</v>
      </c>
      <c r="K99" s="41">
        <f>E99*J99</f>
        <v>0.3543152</v>
      </c>
    </row>
    <row r="100" spans="1:11" s="1" customFormat="1" ht="9.6" x14ac:dyDescent="0.2">
      <c r="A100" s="60">
        <f>A99+1</f>
        <v>51</v>
      </c>
      <c r="B100" s="61" t="s">
        <v>427</v>
      </c>
      <c r="C100" s="62" t="s">
        <v>428</v>
      </c>
      <c r="D100" s="63" t="s">
        <v>68</v>
      </c>
      <c r="E100" s="121">
        <v>4.04</v>
      </c>
      <c r="F100" s="158"/>
      <c r="G100" s="159">
        <f>E100*F100</f>
        <v>0</v>
      </c>
      <c r="H100" s="160"/>
      <c r="I100" s="159">
        <f>E100*H100</f>
        <v>0</v>
      </c>
      <c r="J100" s="65">
        <v>5.3999999999999999E-2</v>
      </c>
      <c r="K100" s="66">
        <f>E100*J100</f>
        <v>0.21815999999999999</v>
      </c>
    </row>
    <row r="101" spans="1:11" s="20" customFormat="1" ht="10.199999999999999" x14ac:dyDescent="0.2">
      <c r="A101" s="53"/>
      <c r="B101" s="54">
        <v>9</v>
      </c>
      <c r="C101" s="55" t="s">
        <v>429</v>
      </c>
      <c r="D101" s="56"/>
      <c r="E101" s="56"/>
      <c r="F101" s="154"/>
      <c r="G101" s="155">
        <f>SUM(G99:G100)</f>
        <v>0</v>
      </c>
      <c r="H101" s="156"/>
      <c r="I101" s="157">
        <f>SUM(I99:I100)</f>
        <v>0</v>
      </c>
      <c r="J101" s="57"/>
      <c r="K101" s="58">
        <f>SUM(K99:K100)</f>
        <v>0.57247519999999996</v>
      </c>
    </row>
    <row r="102" spans="1:11" s="20" customFormat="1" ht="10.199999999999999" x14ac:dyDescent="0.2">
      <c r="A102" s="29"/>
      <c r="B102" s="30" t="s">
        <v>430</v>
      </c>
      <c r="C102" s="31" t="s">
        <v>431</v>
      </c>
      <c r="D102" s="28"/>
      <c r="E102" s="28"/>
      <c r="F102" s="145"/>
      <c r="G102" s="146"/>
      <c r="H102" s="147"/>
      <c r="I102" s="148"/>
      <c r="J102" s="32"/>
      <c r="K102" s="33"/>
    </row>
    <row r="103" spans="1:11" s="1" customFormat="1" ht="9.6" x14ac:dyDescent="0.2">
      <c r="A103" s="34">
        <f>A100+1</f>
        <v>52</v>
      </c>
      <c r="B103" s="36" t="s">
        <v>432</v>
      </c>
      <c r="C103" s="37" t="s">
        <v>433</v>
      </c>
      <c r="D103" s="38" t="s">
        <v>41</v>
      </c>
      <c r="E103" s="59">
        <v>911.2</v>
      </c>
      <c r="F103" s="149"/>
      <c r="G103" s="150">
        <f>E103*F103</f>
        <v>0</v>
      </c>
      <c r="H103" s="151"/>
      <c r="I103" s="150">
        <f>E103*H103</f>
        <v>0</v>
      </c>
      <c r="J103" s="39">
        <v>4.7E-7</v>
      </c>
      <c r="K103" s="41">
        <f>E103*J103</f>
        <v>4.2826400000000003E-4</v>
      </c>
    </row>
    <row r="104" spans="1:11" s="1" customFormat="1" ht="9.6" x14ac:dyDescent="0.2">
      <c r="A104" s="4"/>
      <c r="B104" s="44" t="s">
        <v>35</v>
      </c>
      <c r="C104" s="45" t="s">
        <v>434</v>
      </c>
      <c r="D104" s="42"/>
      <c r="E104" s="42"/>
      <c r="F104" s="152"/>
      <c r="G104" s="153"/>
      <c r="H104" s="153"/>
      <c r="I104" s="153"/>
      <c r="J104" s="42"/>
      <c r="K104" s="43"/>
    </row>
    <row r="105" spans="1:11" s="1" customFormat="1" ht="9.6" x14ac:dyDescent="0.2">
      <c r="A105" s="34">
        <f>A103+1</f>
        <v>53</v>
      </c>
      <c r="B105" s="36" t="s">
        <v>435</v>
      </c>
      <c r="C105" s="37" t="s">
        <v>436</v>
      </c>
      <c r="D105" s="38" t="s">
        <v>41</v>
      </c>
      <c r="E105" s="40">
        <v>911.2</v>
      </c>
      <c r="F105" s="149"/>
      <c r="G105" s="150">
        <f>E105*F105</f>
        <v>0</v>
      </c>
      <c r="H105" s="151"/>
      <c r="I105" s="150">
        <f>E105*H105</f>
        <v>0</v>
      </c>
      <c r="J105" s="39">
        <v>1.41851E-3</v>
      </c>
      <c r="K105" s="41">
        <f>E105*J105</f>
        <v>1.292546312</v>
      </c>
    </row>
    <row r="106" spans="1:11" s="1" customFormat="1" ht="9.6" x14ac:dyDescent="0.2">
      <c r="A106" s="34">
        <f>A105+1</f>
        <v>54</v>
      </c>
      <c r="B106" s="36" t="s">
        <v>437</v>
      </c>
      <c r="C106" s="37" t="s">
        <v>438</v>
      </c>
      <c r="D106" s="38" t="s">
        <v>41</v>
      </c>
      <c r="E106" s="59">
        <v>911.2</v>
      </c>
      <c r="F106" s="149"/>
      <c r="G106" s="150">
        <f>E106*F106</f>
        <v>0</v>
      </c>
      <c r="H106" s="151"/>
      <c r="I106" s="150">
        <f>E106*H106</f>
        <v>0</v>
      </c>
      <c r="J106" s="39">
        <v>0</v>
      </c>
      <c r="K106" s="41">
        <f>E106*J106</f>
        <v>0</v>
      </c>
    </row>
    <row r="107" spans="1:11" s="1" customFormat="1" ht="9.6" x14ac:dyDescent="0.2">
      <c r="A107" s="34">
        <f>A106+1</f>
        <v>55</v>
      </c>
      <c r="B107" s="36" t="s">
        <v>439</v>
      </c>
      <c r="C107" s="37" t="s">
        <v>440</v>
      </c>
      <c r="D107" s="38" t="s">
        <v>41</v>
      </c>
      <c r="E107" s="59">
        <v>860</v>
      </c>
      <c r="F107" s="149"/>
      <c r="G107" s="150">
        <f>E107*F107</f>
        <v>0</v>
      </c>
      <c r="H107" s="151"/>
      <c r="I107" s="150">
        <f>E107*H107</f>
        <v>0</v>
      </c>
      <c r="J107" s="39">
        <v>2.3770000000000001E-5</v>
      </c>
      <c r="K107" s="41">
        <f>E107*J107</f>
        <v>2.0442200000000001E-2</v>
      </c>
    </row>
    <row r="108" spans="1:11" s="1" customFormat="1" ht="9.6" x14ac:dyDescent="0.2">
      <c r="A108" s="4"/>
      <c r="B108" s="44" t="s">
        <v>35</v>
      </c>
      <c r="C108" s="45" t="s">
        <v>441</v>
      </c>
      <c r="D108" s="42"/>
      <c r="E108" s="42"/>
      <c r="F108" s="152"/>
      <c r="G108" s="153"/>
      <c r="H108" s="153"/>
      <c r="I108" s="153"/>
      <c r="J108" s="42"/>
      <c r="K108" s="43"/>
    </row>
    <row r="109" spans="1:11" s="1" customFormat="1" ht="9.6" x14ac:dyDescent="0.2">
      <c r="A109" s="34">
        <f>A107+1</f>
        <v>56</v>
      </c>
      <c r="B109" s="36" t="s">
        <v>442</v>
      </c>
      <c r="C109" s="37" t="s">
        <v>443</v>
      </c>
      <c r="D109" s="38" t="s">
        <v>41</v>
      </c>
      <c r="E109" s="59">
        <v>1720</v>
      </c>
      <c r="F109" s="149"/>
      <c r="G109" s="150">
        <f>E109*F109</f>
        <v>0</v>
      </c>
      <c r="H109" s="151"/>
      <c r="I109" s="150">
        <f>E109*H109</f>
        <v>0</v>
      </c>
      <c r="J109" s="39">
        <v>3.9386100000000004E-3</v>
      </c>
      <c r="K109" s="41">
        <f>E109*J109</f>
        <v>6.7744092000000009</v>
      </c>
    </row>
    <row r="110" spans="1:11" s="1" customFormat="1" ht="9.6" x14ac:dyDescent="0.2">
      <c r="A110" s="4"/>
      <c r="B110" s="44" t="s">
        <v>35</v>
      </c>
      <c r="C110" s="45" t="s">
        <v>444</v>
      </c>
      <c r="D110" s="42"/>
      <c r="E110" s="42"/>
      <c r="F110" s="152"/>
      <c r="G110" s="153"/>
      <c r="H110" s="153"/>
      <c r="I110" s="153"/>
      <c r="J110" s="42"/>
      <c r="K110" s="43"/>
    </row>
    <row r="111" spans="1:11" s="1" customFormat="1" ht="9.6" x14ac:dyDescent="0.2">
      <c r="A111" s="34">
        <f>A109+1</f>
        <v>57</v>
      </c>
      <c r="B111" s="36" t="s">
        <v>445</v>
      </c>
      <c r="C111" s="37" t="s">
        <v>446</v>
      </c>
      <c r="D111" s="38" t="s">
        <v>41</v>
      </c>
      <c r="E111" s="40">
        <v>860</v>
      </c>
      <c r="F111" s="149"/>
      <c r="G111" s="150">
        <f>E111*F111</f>
        <v>0</v>
      </c>
      <c r="H111" s="151"/>
      <c r="I111" s="150">
        <f>E111*H111</f>
        <v>0</v>
      </c>
      <c r="J111" s="39">
        <v>0</v>
      </c>
      <c r="K111" s="41">
        <f>E111*J111</f>
        <v>0</v>
      </c>
    </row>
    <row r="112" spans="1:11" s="1" customFormat="1" ht="9.6" x14ac:dyDescent="0.2">
      <c r="A112" s="34">
        <f>A111+1</f>
        <v>58</v>
      </c>
      <c r="B112" s="36" t="s">
        <v>447</v>
      </c>
      <c r="C112" s="37" t="s">
        <v>448</v>
      </c>
      <c r="D112" s="38" t="s">
        <v>34</v>
      </c>
      <c r="E112" s="39">
        <v>2160</v>
      </c>
      <c r="F112" s="149"/>
      <c r="G112" s="150">
        <f>E112*F112</f>
        <v>0</v>
      </c>
      <c r="H112" s="151"/>
      <c r="I112" s="150">
        <f>E112*H112</f>
        <v>0</v>
      </c>
      <c r="J112" s="39">
        <v>2.8000000000000002E-7</v>
      </c>
      <c r="K112" s="41">
        <f>E112*J112</f>
        <v>6.0480000000000006E-4</v>
      </c>
    </row>
    <row r="113" spans="1:11" s="1" customFormat="1" ht="9.6" x14ac:dyDescent="0.2">
      <c r="A113" s="4"/>
      <c r="B113" s="44" t="s">
        <v>35</v>
      </c>
      <c r="C113" s="45" t="s">
        <v>449</v>
      </c>
      <c r="D113" s="42"/>
      <c r="E113" s="42"/>
      <c r="F113" s="152"/>
      <c r="G113" s="153"/>
      <c r="H113" s="153"/>
      <c r="I113" s="153"/>
      <c r="J113" s="42"/>
      <c r="K113" s="43"/>
    </row>
    <row r="114" spans="1:11" s="1" customFormat="1" ht="9.6" x14ac:dyDescent="0.2">
      <c r="A114" s="34">
        <f>A112+1</f>
        <v>59</v>
      </c>
      <c r="B114" s="36" t="s">
        <v>450</v>
      </c>
      <c r="C114" s="37" t="s">
        <v>451</v>
      </c>
      <c r="D114" s="38" t="s">
        <v>34</v>
      </c>
      <c r="E114" s="39">
        <v>6480</v>
      </c>
      <c r="F114" s="149"/>
      <c r="G114" s="150">
        <f>E114*F114</f>
        <v>0</v>
      </c>
      <c r="H114" s="151"/>
      <c r="I114" s="150">
        <f>E114*H114</f>
        <v>0</v>
      </c>
      <c r="J114" s="39">
        <v>2.17452E-4</v>
      </c>
      <c r="K114" s="41">
        <f>E114*J114</f>
        <v>1.4090889600000001</v>
      </c>
    </row>
    <row r="115" spans="1:11" s="1" customFormat="1" ht="9.6" x14ac:dyDescent="0.2">
      <c r="A115" s="4"/>
      <c r="B115" s="44" t="s">
        <v>35</v>
      </c>
      <c r="C115" s="45" t="s">
        <v>452</v>
      </c>
      <c r="D115" s="42"/>
      <c r="E115" s="42"/>
      <c r="F115" s="152"/>
      <c r="G115" s="153"/>
      <c r="H115" s="153"/>
      <c r="I115" s="153"/>
      <c r="J115" s="42"/>
      <c r="K115" s="43"/>
    </row>
    <row r="116" spans="1:11" s="1" customFormat="1" ht="9.6" x14ac:dyDescent="0.2">
      <c r="A116" s="34">
        <f>A114+1</f>
        <v>60</v>
      </c>
      <c r="B116" s="36" t="s">
        <v>453</v>
      </c>
      <c r="C116" s="37" t="s">
        <v>454</v>
      </c>
      <c r="D116" s="38" t="s">
        <v>34</v>
      </c>
      <c r="E116" s="40">
        <v>2160</v>
      </c>
      <c r="F116" s="149"/>
      <c r="G116" s="150">
        <f>E116*F116</f>
        <v>0</v>
      </c>
      <c r="H116" s="151"/>
      <c r="I116" s="150">
        <f>E116*H116</f>
        <v>0</v>
      </c>
      <c r="J116" s="39">
        <v>0</v>
      </c>
      <c r="K116" s="41">
        <f>E116*J116</f>
        <v>0</v>
      </c>
    </row>
    <row r="117" spans="1:11" s="1" customFormat="1" ht="9.6" x14ac:dyDescent="0.2">
      <c r="A117" s="34">
        <f>A116+1</f>
        <v>61</v>
      </c>
      <c r="B117" s="36" t="s">
        <v>455</v>
      </c>
      <c r="C117" s="37" t="s">
        <v>456</v>
      </c>
      <c r="D117" s="38" t="s">
        <v>41</v>
      </c>
      <c r="E117" s="59">
        <v>360</v>
      </c>
      <c r="F117" s="149"/>
      <c r="G117" s="150">
        <f>E117*F117</f>
        <v>0</v>
      </c>
      <c r="H117" s="151"/>
      <c r="I117" s="150">
        <f>E117*H117</f>
        <v>0</v>
      </c>
      <c r="J117" s="39">
        <v>1.6E-7</v>
      </c>
      <c r="K117" s="41">
        <f>E117*J117</f>
        <v>5.7600000000000004E-5</v>
      </c>
    </row>
    <row r="118" spans="1:11" s="1" customFormat="1" ht="9.6" x14ac:dyDescent="0.2">
      <c r="A118" s="4"/>
      <c r="B118" s="44" t="s">
        <v>35</v>
      </c>
      <c r="C118" s="45" t="s">
        <v>457</v>
      </c>
      <c r="D118" s="42"/>
      <c r="E118" s="42"/>
      <c r="F118" s="152"/>
      <c r="G118" s="153"/>
      <c r="H118" s="153"/>
      <c r="I118" s="153"/>
      <c r="J118" s="42"/>
      <c r="K118" s="43"/>
    </row>
    <row r="119" spans="1:11" s="1" customFormat="1" ht="9.6" x14ac:dyDescent="0.2">
      <c r="A119" s="34">
        <f>A117+1</f>
        <v>62</v>
      </c>
      <c r="B119" s="36" t="s">
        <v>458</v>
      </c>
      <c r="C119" s="37" t="s">
        <v>459</v>
      </c>
      <c r="D119" s="38" t="s">
        <v>41</v>
      </c>
      <c r="E119" s="40">
        <v>360</v>
      </c>
      <c r="F119" s="149"/>
      <c r="G119" s="150">
        <f>E119*F119</f>
        <v>0</v>
      </c>
      <c r="H119" s="151"/>
      <c r="I119" s="150">
        <f>E119*H119</f>
        <v>0</v>
      </c>
      <c r="J119" s="39">
        <v>1.2197600000000001E-3</v>
      </c>
      <c r="K119" s="41">
        <f>E119*J119</f>
        <v>0.43911360000000005</v>
      </c>
    </row>
    <row r="120" spans="1:11" s="1" customFormat="1" ht="9.6" x14ac:dyDescent="0.2">
      <c r="A120" s="34">
        <f>A119+1</f>
        <v>63</v>
      </c>
      <c r="B120" s="36" t="s">
        <v>460</v>
      </c>
      <c r="C120" s="37" t="s">
        <v>461</v>
      </c>
      <c r="D120" s="38" t="s">
        <v>41</v>
      </c>
      <c r="E120" s="40">
        <v>360</v>
      </c>
      <c r="F120" s="149"/>
      <c r="G120" s="150">
        <f>E120*F120</f>
        <v>0</v>
      </c>
      <c r="H120" s="151"/>
      <c r="I120" s="150">
        <f>E120*H120</f>
        <v>0</v>
      </c>
      <c r="J120" s="39">
        <v>0</v>
      </c>
      <c r="K120" s="41">
        <f>E120*J120</f>
        <v>0</v>
      </c>
    </row>
    <row r="121" spans="1:11" s="20" customFormat="1" ht="10.199999999999999" x14ac:dyDescent="0.2">
      <c r="A121" s="53"/>
      <c r="B121" s="54">
        <v>94</v>
      </c>
      <c r="C121" s="55" t="s">
        <v>462</v>
      </c>
      <c r="D121" s="56"/>
      <c r="E121" s="56"/>
      <c r="F121" s="154"/>
      <c r="G121" s="155">
        <f>SUM(G103:G120)</f>
        <v>0</v>
      </c>
      <c r="H121" s="156"/>
      <c r="I121" s="157">
        <f>SUM(I103:I120)</f>
        <v>0</v>
      </c>
      <c r="J121" s="57"/>
      <c r="K121" s="58">
        <f>SUM(K103:K120)</f>
        <v>9.9366909360000015</v>
      </c>
    </row>
    <row r="122" spans="1:11" s="20" customFormat="1" ht="10.199999999999999" x14ac:dyDescent="0.2">
      <c r="A122" s="29"/>
      <c r="B122" s="30" t="s">
        <v>89</v>
      </c>
      <c r="C122" s="31" t="s">
        <v>90</v>
      </c>
      <c r="D122" s="28"/>
      <c r="E122" s="28"/>
      <c r="F122" s="145"/>
      <c r="G122" s="146"/>
      <c r="H122" s="147"/>
      <c r="I122" s="148"/>
      <c r="J122" s="32"/>
      <c r="K122" s="33"/>
    </row>
    <row r="123" spans="1:11" s="1" customFormat="1" ht="9.6" x14ac:dyDescent="0.2">
      <c r="A123" s="34">
        <f>A120+1</f>
        <v>64</v>
      </c>
      <c r="B123" s="36" t="s">
        <v>463</v>
      </c>
      <c r="C123" s="37" t="s">
        <v>464</v>
      </c>
      <c r="D123" s="38" t="s">
        <v>93</v>
      </c>
      <c r="E123" s="39">
        <v>887.12599999999998</v>
      </c>
      <c r="F123" s="149"/>
      <c r="G123" s="150">
        <f>E123*F123</f>
        <v>0</v>
      </c>
      <c r="H123" s="151"/>
      <c r="I123" s="150">
        <f>E123*H123</f>
        <v>0</v>
      </c>
      <c r="J123" s="39">
        <v>0</v>
      </c>
      <c r="K123" s="41">
        <f>E123*J123</f>
        <v>0</v>
      </c>
    </row>
    <row r="124" spans="1:11" s="1" customFormat="1" ht="19.2" x14ac:dyDescent="0.2">
      <c r="A124" s="4"/>
      <c r="B124" s="44" t="s">
        <v>35</v>
      </c>
      <c r="C124" s="45" t="s">
        <v>465</v>
      </c>
      <c r="D124" s="42"/>
      <c r="E124" s="42"/>
      <c r="F124" s="152"/>
      <c r="G124" s="153"/>
      <c r="H124" s="153"/>
      <c r="I124" s="153"/>
      <c r="J124" s="42"/>
      <c r="K124" s="43"/>
    </row>
    <row r="125" spans="1:11" s="20" customFormat="1" ht="10.8" thickBot="1" x14ac:dyDescent="0.25">
      <c r="A125" s="47"/>
      <c r="B125" s="49">
        <v>99</v>
      </c>
      <c r="C125" s="50" t="s">
        <v>95</v>
      </c>
      <c r="D125" s="48"/>
      <c r="E125" s="48"/>
      <c r="F125" s="161"/>
      <c r="G125" s="162">
        <f>SUM(G123:G124)</f>
        <v>0</v>
      </c>
      <c r="H125" s="163"/>
      <c r="I125" s="164">
        <f>SUM(I123:I124)</f>
        <v>0</v>
      </c>
      <c r="J125" s="51"/>
      <c r="K125" s="52">
        <f>SUM(K123:K124)</f>
        <v>0</v>
      </c>
    </row>
    <row r="126" spans="1:11" ht="13.8" thickBot="1" x14ac:dyDescent="0.3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</row>
    <row r="127" spans="1:11" s="1" customFormat="1" ht="9.75" customHeight="1" x14ac:dyDescent="0.25">
      <c r="A127" s="5" t="s">
        <v>5</v>
      </c>
      <c r="B127" s="296" t="s">
        <v>9</v>
      </c>
      <c r="C127" s="296" t="s">
        <v>11</v>
      </c>
      <c r="D127" s="296" t="s">
        <v>13</v>
      </c>
      <c r="E127" s="296" t="s">
        <v>15</v>
      </c>
      <c r="F127" s="301" t="s">
        <v>17</v>
      </c>
      <c r="G127" s="193"/>
      <c r="H127" s="193"/>
      <c r="I127" s="193"/>
      <c r="J127" s="296" t="s">
        <v>26</v>
      </c>
      <c r="K127" s="216"/>
    </row>
    <row r="128" spans="1:11" s="1" customFormat="1" ht="9.75" customHeight="1" x14ac:dyDescent="0.25">
      <c r="A128" s="6" t="s">
        <v>6</v>
      </c>
      <c r="B128" s="175"/>
      <c r="C128" s="175"/>
      <c r="D128" s="175"/>
      <c r="E128" s="175"/>
      <c r="F128" s="299" t="s">
        <v>18</v>
      </c>
      <c r="G128" s="173"/>
      <c r="H128" s="300" t="s">
        <v>23</v>
      </c>
      <c r="I128" s="173"/>
      <c r="J128" s="175"/>
      <c r="K128" s="297"/>
    </row>
    <row r="129" spans="1:11" s="1" customFormat="1" ht="9.75" customHeight="1" x14ac:dyDescent="0.2">
      <c r="A129" s="6" t="s">
        <v>7</v>
      </c>
      <c r="B129" s="175"/>
      <c r="C129" s="175"/>
      <c r="D129" s="175"/>
      <c r="E129" s="175"/>
      <c r="F129" s="11" t="s">
        <v>19</v>
      </c>
      <c r="G129" s="13" t="s">
        <v>21</v>
      </c>
      <c r="H129" s="15" t="s">
        <v>19</v>
      </c>
      <c r="I129" s="13" t="s">
        <v>21</v>
      </c>
      <c r="J129" s="15" t="s">
        <v>19</v>
      </c>
      <c r="K129" s="17" t="s">
        <v>21</v>
      </c>
    </row>
    <row r="130" spans="1:11" s="1" customFormat="1" ht="9.75" customHeight="1" thickBot="1" x14ac:dyDescent="0.25">
      <c r="A130" s="7" t="s">
        <v>8</v>
      </c>
      <c r="B130" s="9" t="s">
        <v>10</v>
      </c>
      <c r="C130" s="9" t="s">
        <v>12</v>
      </c>
      <c r="D130" s="9" t="s">
        <v>14</v>
      </c>
      <c r="E130" s="9" t="s">
        <v>16</v>
      </c>
      <c r="F130" s="12" t="s">
        <v>20</v>
      </c>
      <c r="G130" s="14" t="s">
        <v>22</v>
      </c>
      <c r="H130" s="16" t="s">
        <v>24</v>
      </c>
      <c r="I130" s="14" t="s">
        <v>25</v>
      </c>
      <c r="J130" s="16" t="s">
        <v>27</v>
      </c>
      <c r="K130" s="18" t="s">
        <v>28</v>
      </c>
    </row>
    <row r="131" spans="1:11" s="20" customFormat="1" ht="10.199999999999999" x14ac:dyDescent="0.2">
      <c r="A131" s="22"/>
      <c r="B131" s="21"/>
      <c r="C131" s="23" t="s">
        <v>96</v>
      </c>
      <c r="D131" s="21"/>
      <c r="E131" s="21"/>
      <c r="F131" s="24"/>
      <c r="G131" s="25"/>
      <c r="H131" s="26"/>
      <c r="J131" s="26"/>
      <c r="K131" s="27"/>
    </row>
    <row r="132" spans="1:11" s="20" customFormat="1" ht="10.199999999999999" x14ac:dyDescent="0.2">
      <c r="A132" s="29"/>
      <c r="B132" s="30" t="s">
        <v>466</v>
      </c>
      <c r="C132" s="31" t="s">
        <v>467</v>
      </c>
      <c r="D132" s="28"/>
      <c r="E132" s="28"/>
      <c r="F132" s="145"/>
      <c r="G132" s="146"/>
      <c r="H132" s="147"/>
      <c r="I132" s="148"/>
      <c r="J132" s="32"/>
      <c r="K132" s="33"/>
    </row>
    <row r="133" spans="1:11" s="1" customFormat="1" ht="9.6" x14ac:dyDescent="0.2">
      <c r="A133" s="34">
        <f>A123+1</f>
        <v>65</v>
      </c>
      <c r="B133" s="36" t="s">
        <v>468</v>
      </c>
      <c r="C133" s="37" t="s">
        <v>469</v>
      </c>
      <c r="D133" s="38" t="s">
        <v>41</v>
      </c>
      <c r="E133" s="59">
        <v>486.71750000000003</v>
      </c>
      <c r="F133" s="149"/>
      <c r="G133" s="150">
        <f>E133*F133</f>
        <v>0</v>
      </c>
      <c r="H133" s="151"/>
      <c r="I133" s="150">
        <f>E133*H133</f>
        <v>0</v>
      </c>
      <c r="J133" s="39">
        <v>0</v>
      </c>
      <c r="K133" s="41">
        <f>E133*J133</f>
        <v>0</v>
      </c>
    </row>
    <row r="134" spans="1:11" s="1" customFormat="1" ht="9.6" x14ac:dyDescent="0.2">
      <c r="A134" s="4"/>
      <c r="B134" s="44" t="s">
        <v>35</v>
      </c>
      <c r="C134" s="45" t="s">
        <v>470</v>
      </c>
      <c r="D134" s="42"/>
      <c r="E134" s="42"/>
      <c r="F134" s="152"/>
      <c r="G134" s="153"/>
      <c r="H134" s="153"/>
      <c r="I134" s="153"/>
      <c r="J134" s="42"/>
      <c r="K134" s="43"/>
    </row>
    <row r="135" spans="1:11" s="1" customFormat="1" ht="9.6" x14ac:dyDescent="0.2">
      <c r="A135" s="60">
        <f>A133+1</f>
        <v>66</v>
      </c>
      <c r="B135" s="61" t="s">
        <v>471</v>
      </c>
      <c r="C135" s="62" t="s">
        <v>472</v>
      </c>
      <c r="D135" s="63" t="s">
        <v>93</v>
      </c>
      <c r="E135" s="65">
        <v>0.14601600000000001</v>
      </c>
      <c r="F135" s="158"/>
      <c r="G135" s="159">
        <f>E135*F135</f>
        <v>0</v>
      </c>
      <c r="H135" s="160"/>
      <c r="I135" s="159">
        <f>E135*H135</f>
        <v>0</v>
      </c>
      <c r="J135" s="65">
        <v>1</v>
      </c>
      <c r="K135" s="66">
        <f>E135*J135</f>
        <v>0.14601600000000001</v>
      </c>
    </row>
    <row r="136" spans="1:11" s="1" customFormat="1" ht="9.6" x14ac:dyDescent="0.2">
      <c r="A136" s="4"/>
      <c r="B136" s="44" t="s">
        <v>35</v>
      </c>
      <c r="C136" s="45" t="s">
        <v>473</v>
      </c>
      <c r="D136" s="42"/>
      <c r="E136" s="42"/>
      <c r="F136" s="152"/>
      <c r="G136" s="153"/>
      <c r="H136" s="153"/>
      <c r="I136" s="153"/>
      <c r="J136" s="42"/>
      <c r="K136" s="43"/>
    </row>
    <row r="137" spans="1:11" s="1" customFormat="1" ht="9.6" x14ac:dyDescent="0.2">
      <c r="A137" s="34">
        <f>A135+1</f>
        <v>67</v>
      </c>
      <c r="B137" s="36" t="s">
        <v>474</v>
      </c>
      <c r="C137" s="37" t="s">
        <v>475</v>
      </c>
      <c r="D137" s="38" t="s">
        <v>41</v>
      </c>
      <c r="E137" s="59">
        <v>486.72</v>
      </c>
      <c r="F137" s="149"/>
      <c r="G137" s="150">
        <f>E137*F137</f>
        <v>0</v>
      </c>
      <c r="H137" s="151"/>
      <c r="I137" s="150">
        <f>E137*H137</f>
        <v>0</v>
      </c>
      <c r="J137" s="39">
        <v>3.9819999999999998E-4</v>
      </c>
      <c r="K137" s="41">
        <f>E137*J137</f>
        <v>0.19381190400000001</v>
      </c>
    </row>
    <row r="138" spans="1:11" s="1" customFormat="1" ht="9.6" x14ac:dyDescent="0.2">
      <c r="A138" s="60">
        <f>A137+1</f>
        <v>68</v>
      </c>
      <c r="B138" s="61" t="s">
        <v>476</v>
      </c>
      <c r="C138" s="62" t="s">
        <v>477</v>
      </c>
      <c r="D138" s="63" t="s">
        <v>41</v>
      </c>
      <c r="E138" s="121">
        <v>535.39200000000005</v>
      </c>
      <c r="F138" s="158"/>
      <c r="G138" s="159">
        <f>E138*F138</f>
        <v>0</v>
      </c>
      <c r="H138" s="160"/>
      <c r="I138" s="159">
        <f>E138*H138</f>
        <v>0</v>
      </c>
      <c r="J138" s="65">
        <v>4.7999999999999996E-3</v>
      </c>
      <c r="K138" s="66">
        <f>E138*J138</f>
        <v>2.5698816</v>
      </c>
    </row>
    <row r="139" spans="1:11" s="1" customFormat="1" ht="9.6" x14ac:dyDescent="0.2">
      <c r="A139" s="4"/>
      <c r="B139" s="44" t="s">
        <v>35</v>
      </c>
      <c r="C139" s="45" t="s">
        <v>478</v>
      </c>
      <c r="D139" s="42"/>
      <c r="E139" s="42"/>
      <c r="F139" s="152"/>
      <c r="G139" s="153"/>
      <c r="H139" s="153"/>
      <c r="I139" s="153"/>
      <c r="J139" s="42"/>
      <c r="K139" s="43"/>
    </row>
    <row r="140" spans="1:11" s="1" customFormat="1" ht="9.6" x14ac:dyDescent="0.2">
      <c r="A140" s="34">
        <f>A138+1</f>
        <v>69</v>
      </c>
      <c r="B140" s="36" t="s">
        <v>479</v>
      </c>
      <c r="C140" s="37" t="s">
        <v>480</v>
      </c>
      <c r="D140" s="38" t="s">
        <v>93</v>
      </c>
      <c r="E140" s="59">
        <v>2.91</v>
      </c>
      <c r="F140" s="149"/>
      <c r="G140" s="150">
        <f>E140*F140</f>
        <v>0</v>
      </c>
      <c r="H140" s="151"/>
      <c r="I140" s="150">
        <f>E140*H140</f>
        <v>0</v>
      </c>
      <c r="J140" s="39">
        <v>0</v>
      </c>
      <c r="K140" s="41">
        <f>E140*J140</f>
        <v>0</v>
      </c>
    </row>
    <row r="141" spans="1:11" s="20" customFormat="1" ht="10.199999999999999" x14ac:dyDescent="0.2">
      <c r="A141" s="53"/>
      <c r="B141" s="54">
        <v>711</v>
      </c>
      <c r="C141" s="55" t="s">
        <v>481</v>
      </c>
      <c r="D141" s="56"/>
      <c r="E141" s="56"/>
      <c r="F141" s="154"/>
      <c r="G141" s="155">
        <f>SUM(G133:G140)</f>
        <v>0</v>
      </c>
      <c r="H141" s="156"/>
      <c r="I141" s="157">
        <f>SUM(I133:I140)</f>
        <v>0</v>
      </c>
      <c r="J141" s="57"/>
      <c r="K141" s="58">
        <f>SUM(K133:K140)</f>
        <v>2.9097095039999998</v>
      </c>
    </row>
    <row r="142" spans="1:11" s="20" customFormat="1" ht="10.199999999999999" x14ac:dyDescent="0.2">
      <c r="A142" s="29"/>
      <c r="B142" s="30" t="s">
        <v>482</v>
      </c>
      <c r="C142" s="31" t="s">
        <v>483</v>
      </c>
      <c r="D142" s="28"/>
      <c r="E142" s="28"/>
      <c r="F142" s="145"/>
      <c r="G142" s="146"/>
      <c r="H142" s="147"/>
      <c r="I142" s="148"/>
      <c r="J142" s="32"/>
      <c r="K142" s="33"/>
    </row>
    <row r="143" spans="1:11" s="1" customFormat="1" ht="9.6" x14ac:dyDescent="0.2">
      <c r="A143" s="34">
        <f>A140+1</f>
        <v>70</v>
      </c>
      <c r="B143" s="36" t="s">
        <v>484</v>
      </c>
      <c r="C143" s="37" t="s">
        <v>485</v>
      </c>
      <c r="D143" s="38" t="s">
        <v>41</v>
      </c>
      <c r="E143" s="59">
        <v>530.78750000000002</v>
      </c>
      <c r="F143" s="149"/>
      <c r="G143" s="150">
        <f>E143*F143</f>
        <v>0</v>
      </c>
      <c r="H143" s="151"/>
      <c r="I143" s="150">
        <f>E143*H143</f>
        <v>0</v>
      </c>
      <c r="J143" s="39">
        <v>8.8612999999999995E-4</v>
      </c>
      <c r="K143" s="41">
        <f>E143*J143</f>
        <v>0.470346727375</v>
      </c>
    </row>
    <row r="144" spans="1:11" s="1" customFormat="1" ht="9.6" x14ac:dyDescent="0.2">
      <c r="A144" s="4"/>
      <c r="B144" s="44" t="s">
        <v>35</v>
      </c>
      <c r="C144" s="45" t="s">
        <v>486</v>
      </c>
      <c r="D144" s="42"/>
      <c r="E144" s="42"/>
      <c r="F144" s="152"/>
      <c r="G144" s="153"/>
      <c r="H144" s="153"/>
      <c r="I144" s="153"/>
      <c r="J144" s="42"/>
      <c r="K144" s="43"/>
    </row>
    <row r="145" spans="1:11" s="1" customFormat="1" ht="9.6" x14ac:dyDescent="0.2">
      <c r="A145" s="60">
        <f>A143+1</f>
        <v>71</v>
      </c>
      <c r="B145" s="61" t="s">
        <v>487</v>
      </c>
      <c r="C145" s="62" t="s">
        <v>488</v>
      </c>
      <c r="D145" s="63" t="s">
        <v>41</v>
      </c>
      <c r="E145" s="121">
        <v>583.86900000000003</v>
      </c>
      <c r="F145" s="158"/>
      <c r="G145" s="159">
        <f>E145*F145</f>
        <v>0</v>
      </c>
      <c r="H145" s="160"/>
      <c r="I145" s="159">
        <f>E145*H145</f>
        <v>0</v>
      </c>
      <c r="J145" s="65">
        <v>2.0799999999999998E-3</v>
      </c>
      <c r="K145" s="66">
        <f>E145*J145</f>
        <v>1.21444752</v>
      </c>
    </row>
    <row r="146" spans="1:11" s="1" customFormat="1" ht="9.6" x14ac:dyDescent="0.2">
      <c r="A146" s="4"/>
      <c r="B146" s="44" t="s">
        <v>35</v>
      </c>
      <c r="C146" s="45" t="s">
        <v>489</v>
      </c>
      <c r="D146" s="42"/>
      <c r="E146" s="42"/>
      <c r="F146" s="152"/>
      <c r="G146" s="153"/>
      <c r="H146" s="153"/>
      <c r="I146" s="153"/>
      <c r="J146" s="42"/>
      <c r="K146" s="43"/>
    </row>
    <row r="147" spans="1:11" s="1" customFormat="1" ht="9.6" x14ac:dyDescent="0.2">
      <c r="A147" s="34">
        <f>A145+1</f>
        <v>72</v>
      </c>
      <c r="B147" s="36" t="s">
        <v>490</v>
      </c>
      <c r="C147" s="37" t="s">
        <v>491</v>
      </c>
      <c r="D147" s="38" t="s">
        <v>41</v>
      </c>
      <c r="E147" s="59">
        <v>87.050000000000011</v>
      </c>
      <c r="F147" s="149"/>
      <c r="G147" s="150">
        <f>E147*F147</f>
        <v>0</v>
      </c>
      <c r="H147" s="151"/>
      <c r="I147" s="150">
        <f>E147*H147</f>
        <v>0</v>
      </c>
      <c r="J147" s="39">
        <v>2.16875E-4</v>
      </c>
      <c r="K147" s="41">
        <f>E147*J147</f>
        <v>1.8878968750000003E-2</v>
      </c>
    </row>
    <row r="148" spans="1:11" s="1" customFormat="1" ht="9.6" x14ac:dyDescent="0.2">
      <c r="A148" s="4"/>
      <c r="B148" s="44" t="s">
        <v>35</v>
      </c>
      <c r="C148" s="45" t="s">
        <v>492</v>
      </c>
      <c r="D148" s="42"/>
      <c r="E148" s="42"/>
      <c r="F148" s="152"/>
      <c r="G148" s="153"/>
      <c r="H148" s="153"/>
      <c r="I148" s="153"/>
      <c r="J148" s="42"/>
      <c r="K148" s="43"/>
    </row>
    <row r="149" spans="1:11" s="1" customFormat="1" ht="9.6" x14ac:dyDescent="0.2">
      <c r="A149" s="34">
        <f>A147+1</f>
        <v>73</v>
      </c>
      <c r="B149" s="36" t="s">
        <v>493</v>
      </c>
      <c r="C149" s="37" t="s">
        <v>494</v>
      </c>
      <c r="D149" s="38" t="s">
        <v>93</v>
      </c>
      <c r="E149" s="39">
        <v>1.704</v>
      </c>
      <c r="F149" s="149"/>
      <c r="G149" s="150">
        <f>E149*F149</f>
        <v>0</v>
      </c>
      <c r="H149" s="151"/>
      <c r="I149" s="150">
        <f>E149*H149</f>
        <v>0</v>
      </c>
      <c r="J149" s="39">
        <v>0</v>
      </c>
      <c r="K149" s="41">
        <f>E149*J149</f>
        <v>0</v>
      </c>
    </row>
    <row r="150" spans="1:11" s="20" customFormat="1" ht="10.199999999999999" x14ac:dyDescent="0.2">
      <c r="A150" s="53"/>
      <c r="B150" s="54">
        <v>712</v>
      </c>
      <c r="C150" s="55" t="s">
        <v>495</v>
      </c>
      <c r="D150" s="56"/>
      <c r="E150" s="56"/>
      <c r="F150" s="154"/>
      <c r="G150" s="155">
        <f>SUM(G143:G149)</f>
        <v>0</v>
      </c>
      <c r="H150" s="156"/>
      <c r="I150" s="157">
        <f>SUM(I143:I149)</f>
        <v>0</v>
      </c>
      <c r="J150" s="57"/>
      <c r="K150" s="58">
        <f>SUM(K143:K149)</f>
        <v>1.7036732161249999</v>
      </c>
    </row>
    <row r="151" spans="1:11" s="20" customFormat="1" ht="10.199999999999999" x14ac:dyDescent="0.2">
      <c r="A151" s="29"/>
      <c r="B151" s="30" t="s">
        <v>496</v>
      </c>
      <c r="C151" s="31" t="s">
        <v>497</v>
      </c>
      <c r="D151" s="28"/>
      <c r="E151" s="28"/>
      <c r="F151" s="145"/>
      <c r="G151" s="146"/>
      <c r="H151" s="147"/>
      <c r="I151" s="148"/>
      <c r="J151" s="32"/>
      <c r="K151" s="33"/>
    </row>
    <row r="152" spans="1:11" s="1" customFormat="1" ht="9.6" x14ac:dyDescent="0.2">
      <c r="A152" s="34">
        <f>A149+1</f>
        <v>74</v>
      </c>
      <c r="B152" s="36" t="s">
        <v>498</v>
      </c>
      <c r="C152" s="37" t="s">
        <v>499</v>
      </c>
      <c r="D152" s="38" t="s">
        <v>41</v>
      </c>
      <c r="E152" s="59">
        <v>434.11649999999997</v>
      </c>
      <c r="F152" s="149"/>
      <c r="G152" s="150">
        <f>E152*F152</f>
        <v>0</v>
      </c>
      <c r="H152" s="151"/>
      <c r="I152" s="150">
        <f>E152*H152</f>
        <v>0</v>
      </c>
      <c r="J152" s="39">
        <v>5.3378400000000004E-4</v>
      </c>
      <c r="K152" s="41">
        <f>E152*J152</f>
        <v>0.23172444183599999</v>
      </c>
    </row>
    <row r="153" spans="1:11" s="1" customFormat="1" ht="9.6" x14ac:dyDescent="0.2">
      <c r="A153" s="4"/>
      <c r="B153" s="44" t="s">
        <v>35</v>
      </c>
      <c r="C153" s="45" t="s">
        <v>500</v>
      </c>
      <c r="D153" s="42"/>
      <c r="E153" s="42"/>
      <c r="F153" s="152"/>
      <c r="G153" s="153"/>
      <c r="H153" s="153"/>
      <c r="I153" s="153"/>
      <c r="J153" s="42"/>
      <c r="K153" s="43"/>
    </row>
    <row r="154" spans="1:11" s="1" customFormat="1" ht="9.6" x14ac:dyDescent="0.2">
      <c r="A154" s="60">
        <f>A152+1</f>
        <v>75</v>
      </c>
      <c r="B154" s="61" t="s">
        <v>501</v>
      </c>
      <c r="C154" s="62" t="s">
        <v>502</v>
      </c>
      <c r="D154" s="63" t="s">
        <v>41</v>
      </c>
      <c r="E154" s="121">
        <v>894.28719999999998</v>
      </c>
      <c r="F154" s="158"/>
      <c r="G154" s="159">
        <f>E154*F154</f>
        <v>0</v>
      </c>
      <c r="H154" s="160"/>
      <c r="I154" s="159">
        <f>E154*H154</f>
        <v>0</v>
      </c>
      <c r="J154" s="65">
        <v>1.0800000000000001E-2</v>
      </c>
      <c r="K154" s="66">
        <f>E154*J154</f>
        <v>9.6583017600000005</v>
      </c>
    </row>
    <row r="155" spans="1:11" s="1" customFormat="1" ht="9.6" x14ac:dyDescent="0.2">
      <c r="A155" s="4"/>
      <c r="B155" s="44" t="s">
        <v>35</v>
      </c>
      <c r="C155" s="45" t="s">
        <v>503</v>
      </c>
      <c r="D155" s="42"/>
      <c r="E155" s="42"/>
      <c r="F155" s="152"/>
      <c r="G155" s="153"/>
      <c r="H155" s="153"/>
      <c r="I155" s="153"/>
      <c r="J155" s="42"/>
      <c r="K155" s="43"/>
    </row>
    <row r="156" spans="1:11" s="1" customFormat="1" ht="9.6" x14ac:dyDescent="0.2">
      <c r="A156" s="34">
        <f>A154+1</f>
        <v>76</v>
      </c>
      <c r="B156" s="36" t="s">
        <v>504</v>
      </c>
      <c r="C156" s="37" t="s">
        <v>505</v>
      </c>
      <c r="D156" s="38" t="s">
        <v>41</v>
      </c>
      <c r="E156" s="59">
        <v>434.12</v>
      </c>
      <c r="F156" s="149"/>
      <c r="G156" s="150">
        <f>E156*F156</f>
        <v>0</v>
      </c>
      <c r="H156" s="151"/>
      <c r="I156" s="150">
        <f>E156*H156</f>
        <v>0</v>
      </c>
      <c r="J156" s="39">
        <v>0</v>
      </c>
      <c r="K156" s="41">
        <f>E156*J156</f>
        <v>0</v>
      </c>
    </row>
    <row r="157" spans="1:11" s="1" customFormat="1" ht="9.6" x14ac:dyDescent="0.2">
      <c r="A157" s="60">
        <f>A156+1</f>
        <v>77</v>
      </c>
      <c r="B157" s="61" t="s">
        <v>506</v>
      </c>
      <c r="C157" s="62" t="s">
        <v>507</v>
      </c>
      <c r="D157" s="63" t="s">
        <v>41</v>
      </c>
      <c r="E157" s="121">
        <v>447.14359999999999</v>
      </c>
      <c r="F157" s="158"/>
      <c r="G157" s="159">
        <f>E157*F157</f>
        <v>0</v>
      </c>
      <c r="H157" s="160"/>
      <c r="I157" s="159">
        <f>E157*H157</f>
        <v>0</v>
      </c>
      <c r="J157" s="65">
        <v>4.1999999999999997E-3</v>
      </c>
      <c r="K157" s="66">
        <f>E157*J157</f>
        <v>1.8780031199999998</v>
      </c>
    </row>
    <row r="158" spans="1:11" s="1" customFormat="1" ht="9.6" x14ac:dyDescent="0.2">
      <c r="A158" s="4"/>
      <c r="B158" s="44" t="s">
        <v>35</v>
      </c>
      <c r="C158" s="45" t="s">
        <v>508</v>
      </c>
      <c r="D158" s="42"/>
      <c r="E158" s="42"/>
      <c r="F158" s="152"/>
      <c r="G158" s="153"/>
      <c r="H158" s="153"/>
      <c r="I158" s="153"/>
      <c r="J158" s="42"/>
      <c r="K158" s="43"/>
    </row>
    <row r="159" spans="1:11" s="1" customFormat="1" ht="9.6" x14ac:dyDescent="0.2">
      <c r="A159" s="34">
        <f>A157+1</f>
        <v>78</v>
      </c>
      <c r="B159" s="36" t="s">
        <v>509</v>
      </c>
      <c r="C159" s="37" t="s">
        <v>510</v>
      </c>
      <c r="D159" s="38" t="s">
        <v>41</v>
      </c>
      <c r="E159" s="59">
        <v>434.12</v>
      </c>
      <c r="F159" s="149"/>
      <c r="G159" s="150">
        <f>E159*F159</f>
        <v>0</v>
      </c>
      <c r="H159" s="151"/>
      <c r="I159" s="150">
        <f>E159*H159</f>
        <v>0</v>
      </c>
      <c r="J159" s="39">
        <v>1.2630000000000001E-4</v>
      </c>
      <c r="K159" s="41">
        <f>E159*J159</f>
        <v>5.4829356000000003E-2</v>
      </c>
    </row>
    <row r="160" spans="1:11" s="1" customFormat="1" ht="9.6" x14ac:dyDescent="0.2">
      <c r="A160" s="60">
        <f>A159+1</f>
        <v>79</v>
      </c>
      <c r="B160" s="61" t="s">
        <v>511</v>
      </c>
      <c r="C160" s="62" t="s">
        <v>512</v>
      </c>
      <c r="D160" s="63" t="s">
        <v>41</v>
      </c>
      <c r="E160" s="121">
        <v>477.53200000000004</v>
      </c>
      <c r="F160" s="158"/>
      <c r="G160" s="159">
        <f>E160*F160</f>
        <v>0</v>
      </c>
      <c r="H160" s="160"/>
      <c r="I160" s="159">
        <f>E160*H160</f>
        <v>0</v>
      </c>
      <c r="J160" s="65">
        <v>1.18E-4</v>
      </c>
      <c r="K160" s="66">
        <f>E160*J160</f>
        <v>5.6348776000000003E-2</v>
      </c>
    </row>
    <row r="161" spans="1:11" s="1" customFormat="1" ht="9.6" x14ac:dyDescent="0.2">
      <c r="A161" s="4"/>
      <c r="B161" s="44" t="s">
        <v>35</v>
      </c>
      <c r="C161" s="45" t="s">
        <v>513</v>
      </c>
      <c r="D161" s="42"/>
      <c r="E161" s="42"/>
      <c r="F161" s="152"/>
      <c r="G161" s="153"/>
      <c r="H161" s="153"/>
      <c r="I161" s="153"/>
      <c r="J161" s="42"/>
      <c r="K161" s="43"/>
    </row>
    <row r="162" spans="1:11" s="1" customFormat="1" ht="9.6" x14ac:dyDescent="0.2">
      <c r="A162" s="34">
        <f>A160+1</f>
        <v>80</v>
      </c>
      <c r="B162" s="36" t="s">
        <v>514</v>
      </c>
      <c r="C162" s="37" t="s">
        <v>515</v>
      </c>
      <c r="D162" s="38" t="s">
        <v>41</v>
      </c>
      <c r="E162" s="59">
        <v>434.12</v>
      </c>
      <c r="F162" s="149"/>
      <c r="G162" s="150">
        <f>E162*F162</f>
        <v>0</v>
      </c>
      <c r="H162" s="151"/>
      <c r="I162" s="150">
        <f>E162*H162</f>
        <v>0</v>
      </c>
      <c r="J162" s="39">
        <v>2E-3</v>
      </c>
      <c r="K162" s="41">
        <f>E162*J162</f>
        <v>0.86824000000000001</v>
      </c>
    </row>
    <row r="163" spans="1:11" s="1" customFormat="1" ht="9.6" x14ac:dyDescent="0.2">
      <c r="A163" s="34">
        <f>A162+1</f>
        <v>81</v>
      </c>
      <c r="B163" s="36" t="s">
        <v>516</v>
      </c>
      <c r="C163" s="37" t="s">
        <v>517</v>
      </c>
      <c r="D163" s="38" t="s">
        <v>41</v>
      </c>
      <c r="E163" s="59">
        <v>434.12</v>
      </c>
      <c r="F163" s="149"/>
      <c r="G163" s="150">
        <f>E163*F163</f>
        <v>0</v>
      </c>
      <c r="H163" s="151"/>
      <c r="I163" s="150">
        <f>E163*H163</f>
        <v>0</v>
      </c>
      <c r="J163" s="39">
        <v>0</v>
      </c>
      <c r="K163" s="41">
        <f>E163*J163</f>
        <v>0</v>
      </c>
    </row>
    <row r="164" spans="1:11" s="1" customFormat="1" ht="9.6" x14ac:dyDescent="0.2">
      <c r="A164" s="60">
        <f>A163+1</f>
        <v>82</v>
      </c>
      <c r="B164" s="61" t="s">
        <v>518</v>
      </c>
      <c r="C164" s="62" t="s">
        <v>519</v>
      </c>
      <c r="D164" s="63" t="s">
        <v>41</v>
      </c>
      <c r="E164" s="121">
        <v>477.53200000000004</v>
      </c>
      <c r="F164" s="158"/>
      <c r="G164" s="159">
        <f>E164*F164</f>
        <v>0</v>
      </c>
      <c r="H164" s="160"/>
      <c r="I164" s="159">
        <f>E164*H164</f>
        <v>0</v>
      </c>
      <c r="J164" s="65">
        <v>2.9999999999999997E-4</v>
      </c>
      <c r="K164" s="66">
        <f>E164*J164</f>
        <v>0.14325959999999999</v>
      </c>
    </row>
    <row r="165" spans="1:11" s="1" customFormat="1" ht="9.6" x14ac:dyDescent="0.2">
      <c r="A165" s="4"/>
      <c r="B165" s="44" t="s">
        <v>35</v>
      </c>
      <c r="C165" s="45" t="s">
        <v>513</v>
      </c>
      <c r="D165" s="42"/>
      <c r="E165" s="42"/>
      <c r="F165" s="152"/>
      <c r="G165" s="153"/>
      <c r="H165" s="153"/>
      <c r="I165" s="153"/>
      <c r="J165" s="42"/>
      <c r="K165" s="43"/>
    </row>
    <row r="166" spans="1:11" s="1" customFormat="1" ht="9.6" x14ac:dyDescent="0.2">
      <c r="A166" s="34">
        <f>A164+1</f>
        <v>83</v>
      </c>
      <c r="B166" s="36" t="s">
        <v>520</v>
      </c>
      <c r="C166" s="37" t="s">
        <v>521</v>
      </c>
      <c r="D166" s="38" t="s">
        <v>93</v>
      </c>
      <c r="E166" s="39">
        <v>12.891</v>
      </c>
      <c r="F166" s="149"/>
      <c r="G166" s="150">
        <f>E166*F166</f>
        <v>0</v>
      </c>
      <c r="H166" s="151"/>
      <c r="I166" s="150">
        <f>E166*H166</f>
        <v>0</v>
      </c>
      <c r="J166" s="39">
        <v>0</v>
      </c>
      <c r="K166" s="41">
        <f>E166*J166</f>
        <v>0</v>
      </c>
    </row>
    <row r="167" spans="1:11" s="20" customFormat="1" ht="10.199999999999999" x14ac:dyDescent="0.2">
      <c r="A167" s="53"/>
      <c r="B167" s="54">
        <v>713</v>
      </c>
      <c r="C167" s="55" t="s">
        <v>522</v>
      </c>
      <c r="D167" s="56"/>
      <c r="E167" s="56"/>
      <c r="F167" s="154"/>
      <c r="G167" s="155">
        <f>SUM(G152:G166)</f>
        <v>0</v>
      </c>
      <c r="H167" s="156"/>
      <c r="I167" s="157">
        <f>SUM(I152:I166)</f>
        <v>0</v>
      </c>
      <c r="J167" s="57"/>
      <c r="K167" s="58">
        <f>SUM(K152:K166)</f>
        <v>12.890707053836001</v>
      </c>
    </row>
    <row r="168" spans="1:11" s="20" customFormat="1" ht="10.199999999999999" x14ac:dyDescent="0.2">
      <c r="A168" s="29"/>
      <c r="B168" s="30" t="s">
        <v>523</v>
      </c>
      <c r="C168" s="31" t="s">
        <v>524</v>
      </c>
      <c r="D168" s="28"/>
      <c r="E168" s="28"/>
      <c r="F168" s="145"/>
      <c r="G168" s="146"/>
      <c r="H168" s="147"/>
      <c r="I168" s="148"/>
      <c r="J168" s="32"/>
      <c r="K168" s="33"/>
    </row>
    <row r="169" spans="1:11" s="1" customFormat="1" ht="9.6" x14ac:dyDescent="0.2">
      <c r="A169" s="34">
        <f>A166+1</f>
        <v>84</v>
      </c>
      <c r="B169" s="36" t="s">
        <v>525</v>
      </c>
      <c r="C169" s="37" t="s">
        <v>526</v>
      </c>
      <c r="D169" s="38" t="s">
        <v>46</v>
      </c>
      <c r="E169" s="40">
        <v>150</v>
      </c>
      <c r="F169" s="149"/>
      <c r="G169" s="150">
        <f>E169*F169</f>
        <v>0</v>
      </c>
      <c r="H169" s="151"/>
      <c r="I169" s="150">
        <f>E169*H169</f>
        <v>0</v>
      </c>
      <c r="J169" s="39">
        <v>1.65024E-4</v>
      </c>
      <c r="K169" s="41">
        <f>E169*J169</f>
        <v>2.4753600000000001E-2</v>
      </c>
    </row>
    <row r="170" spans="1:11" s="1" customFormat="1" ht="9.6" x14ac:dyDescent="0.2">
      <c r="A170" s="4"/>
      <c r="B170" s="44" t="s">
        <v>35</v>
      </c>
      <c r="C170" s="45" t="s">
        <v>527</v>
      </c>
      <c r="D170" s="42"/>
      <c r="E170" s="42"/>
      <c r="F170" s="152"/>
      <c r="G170" s="153"/>
      <c r="H170" s="153"/>
      <c r="I170" s="153"/>
      <c r="J170" s="42"/>
      <c r="K170" s="43"/>
    </row>
    <row r="171" spans="1:11" s="1" customFormat="1" ht="9.6" x14ac:dyDescent="0.2">
      <c r="A171" s="60">
        <f>A169+1</f>
        <v>85</v>
      </c>
      <c r="B171" s="61" t="s">
        <v>528</v>
      </c>
      <c r="C171" s="62" t="s">
        <v>529</v>
      </c>
      <c r="D171" s="63" t="s">
        <v>46</v>
      </c>
      <c r="E171" s="64">
        <v>151.5</v>
      </c>
      <c r="F171" s="158"/>
      <c r="G171" s="159">
        <f>E171*F171</f>
        <v>0</v>
      </c>
      <c r="H171" s="160"/>
      <c r="I171" s="159">
        <f>E171*H171</f>
        <v>0</v>
      </c>
      <c r="J171" s="65">
        <v>0.48</v>
      </c>
      <c r="K171" s="66">
        <f>E171*J171</f>
        <v>72.72</v>
      </c>
    </row>
    <row r="172" spans="1:11" s="1" customFormat="1" ht="9.6" x14ac:dyDescent="0.2">
      <c r="A172" s="4"/>
      <c r="B172" s="44" t="s">
        <v>35</v>
      </c>
      <c r="C172" s="45" t="s">
        <v>530</v>
      </c>
      <c r="D172" s="42"/>
      <c r="E172" s="42"/>
      <c r="F172" s="152"/>
      <c r="G172" s="153"/>
      <c r="H172" s="153"/>
      <c r="I172" s="153"/>
      <c r="J172" s="42"/>
      <c r="K172" s="43"/>
    </row>
    <row r="173" spans="1:11" s="1" customFormat="1" ht="9.6" x14ac:dyDescent="0.2">
      <c r="A173" s="34">
        <f>A171+1</f>
        <v>86</v>
      </c>
      <c r="B173" s="36" t="s">
        <v>531</v>
      </c>
      <c r="C173" s="37" t="s">
        <v>532</v>
      </c>
      <c r="D173" s="38" t="s">
        <v>41</v>
      </c>
      <c r="E173" s="59">
        <v>472.3125</v>
      </c>
      <c r="F173" s="149"/>
      <c r="G173" s="150">
        <f>E173*F173</f>
        <v>0</v>
      </c>
      <c r="H173" s="151"/>
      <c r="I173" s="150">
        <f>E173*H173</f>
        <v>0</v>
      </c>
      <c r="J173" s="39">
        <v>2.4000000000000001E-4</v>
      </c>
      <c r="K173" s="41">
        <f>E173*J173</f>
        <v>0.113355</v>
      </c>
    </row>
    <row r="174" spans="1:11" s="1" customFormat="1" ht="9.6" x14ac:dyDescent="0.2">
      <c r="A174" s="4"/>
      <c r="B174" s="44" t="s">
        <v>35</v>
      </c>
      <c r="C174" s="45" t="s">
        <v>533</v>
      </c>
      <c r="D174" s="42"/>
      <c r="E174" s="42"/>
      <c r="F174" s="152"/>
      <c r="G174" s="153"/>
      <c r="H174" s="153"/>
      <c r="I174" s="153"/>
      <c r="J174" s="42"/>
      <c r="K174" s="43"/>
    </row>
    <row r="175" spans="1:11" s="1" customFormat="1" ht="9.6" x14ac:dyDescent="0.2">
      <c r="A175" s="60">
        <f>A173+1</f>
        <v>87</v>
      </c>
      <c r="B175" s="61" t="s">
        <v>534</v>
      </c>
      <c r="C175" s="62" t="s">
        <v>535</v>
      </c>
      <c r="D175" s="63" t="s">
        <v>34</v>
      </c>
      <c r="E175" s="65">
        <v>13.578912499999999</v>
      </c>
      <c r="F175" s="158"/>
      <c r="G175" s="159">
        <f>E175*F175</f>
        <v>0</v>
      </c>
      <c r="H175" s="160"/>
      <c r="I175" s="159">
        <f>E175*H175</f>
        <v>0</v>
      </c>
      <c r="J175" s="65">
        <v>0.48</v>
      </c>
      <c r="K175" s="66">
        <f>E175*J175</f>
        <v>6.5178779999999996</v>
      </c>
    </row>
    <row r="176" spans="1:11" s="1" customFormat="1" ht="9.6" x14ac:dyDescent="0.2">
      <c r="A176" s="4"/>
      <c r="B176" s="44" t="s">
        <v>35</v>
      </c>
      <c r="C176" s="45" t="s">
        <v>536</v>
      </c>
      <c r="D176" s="42"/>
      <c r="E176" s="42"/>
      <c r="F176" s="152"/>
      <c r="G176" s="153"/>
      <c r="H176" s="153"/>
      <c r="I176" s="153"/>
      <c r="J176" s="42"/>
      <c r="K176" s="43"/>
    </row>
    <row r="177" spans="1:11" s="1" customFormat="1" ht="9.6" x14ac:dyDescent="0.2">
      <c r="A177" s="34">
        <f>A175+1</f>
        <v>88</v>
      </c>
      <c r="B177" s="36" t="s">
        <v>537</v>
      </c>
      <c r="C177" s="37" t="s">
        <v>538</v>
      </c>
      <c r="D177" s="38" t="s">
        <v>93</v>
      </c>
      <c r="E177" s="35">
        <v>13.928000000000001</v>
      </c>
      <c r="F177" s="149"/>
      <c r="G177" s="150">
        <f>E177*F177</f>
        <v>0</v>
      </c>
      <c r="H177" s="151"/>
      <c r="I177" s="150">
        <f>E177*H177</f>
        <v>0</v>
      </c>
      <c r="J177" s="39">
        <v>0</v>
      </c>
      <c r="K177" s="41">
        <f>E177*J177</f>
        <v>0</v>
      </c>
    </row>
    <row r="178" spans="1:11" s="20" customFormat="1" ht="10.199999999999999" x14ac:dyDescent="0.2">
      <c r="A178" s="53"/>
      <c r="B178" s="54">
        <v>762</v>
      </c>
      <c r="C178" s="55" t="s">
        <v>539</v>
      </c>
      <c r="D178" s="56"/>
      <c r="E178" s="56"/>
      <c r="F178" s="154"/>
      <c r="G178" s="155">
        <f>SUM(G169:G177)</f>
        <v>0</v>
      </c>
      <c r="H178" s="156"/>
      <c r="I178" s="157">
        <f>SUM(I169:I177)</f>
        <v>0</v>
      </c>
      <c r="J178" s="57"/>
      <c r="K178" s="58">
        <f>SUM(K169:K177)</f>
        <v>79.37598659999999</v>
      </c>
    </row>
    <row r="179" spans="1:11" s="20" customFormat="1" ht="10.199999999999999" x14ac:dyDescent="0.2">
      <c r="A179" s="29"/>
      <c r="B179" s="30" t="s">
        <v>540</v>
      </c>
      <c r="C179" s="31" t="s">
        <v>541</v>
      </c>
      <c r="D179" s="28"/>
      <c r="E179" s="28"/>
      <c r="F179" s="145"/>
      <c r="G179" s="146"/>
      <c r="H179" s="147"/>
      <c r="I179" s="148"/>
      <c r="J179" s="32"/>
      <c r="K179" s="33"/>
    </row>
    <row r="180" spans="1:11" s="1" customFormat="1" ht="9.6" x14ac:dyDescent="0.2">
      <c r="A180" s="34">
        <f>A177+1</f>
        <v>89</v>
      </c>
      <c r="B180" s="36" t="s">
        <v>542</v>
      </c>
      <c r="C180" s="37" t="s">
        <v>543</v>
      </c>
      <c r="D180" s="38" t="s">
        <v>41</v>
      </c>
      <c r="E180" s="59">
        <v>434.12</v>
      </c>
      <c r="F180" s="149"/>
      <c r="G180" s="150">
        <f t="shared" ref="G180:G185" si="8">E180*F180</f>
        <v>0</v>
      </c>
      <c r="H180" s="151"/>
      <c r="I180" s="150">
        <f t="shared" ref="I180:I185" si="9">E180*H180</f>
        <v>0</v>
      </c>
      <c r="J180" s="39">
        <v>1.4292137999999999E-2</v>
      </c>
      <c r="K180" s="41">
        <f t="shared" ref="K180:K185" si="10">E180*J180</f>
        <v>6.2045029485600001</v>
      </c>
    </row>
    <row r="181" spans="1:11" s="1" customFormat="1" ht="9.6" x14ac:dyDescent="0.2">
      <c r="A181" s="34">
        <f>A180+1</f>
        <v>90</v>
      </c>
      <c r="B181" s="36" t="s">
        <v>544</v>
      </c>
      <c r="C181" s="37" t="s">
        <v>545</v>
      </c>
      <c r="D181" s="38" t="s">
        <v>41</v>
      </c>
      <c r="E181" s="40">
        <v>375</v>
      </c>
      <c r="F181" s="149"/>
      <c r="G181" s="150">
        <f t="shared" si="8"/>
        <v>0</v>
      </c>
      <c r="H181" s="151"/>
      <c r="I181" s="150">
        <f t="shared" si="9"/>
        <v>0</v>
      </c>
      <c r="J181" s="39">
        <v>0</v>
      </c>
      <c r="K181" s="41">
        <f t="shared" si="10"/>
        <v>0</v>
      </c>
    </row>
    <row r="182" spans="1:11" s="1" customFormat="1" ht="9.6" x14ac:dyDescent="0.2">
      <c r="A182" s="60">
        <f>A181+1</f>
        <v>91</v>
      </c>
      <c r="B182" s="61" t="s">
        <v>546</v>
      </c>
      <c r="C182" s="62" t="s">
        <v>547</v>
      </c>
      <c r="D182" s="63" t="s">
        <v>41</v>
      </c>
      <c r="E182" s="64">
        <v>375</v>
      </c>
      <c r="F182" s="158"/>
      <c r="G182" s="159">
        <f t="shared" si="8"/>
        <v>0</v>
      </c>
      <c r="H182" s="160"/>
      <c r="I182" s="159">
        <f t="shared" si="9"/>
        <v>0</v>
      </c>
      <c r="J182" s="65">
        <v>1.2E-2</v>
      </c>
      <c r="K182" s="66">
        <f t="shared" si="10"/>
        <v>4.5</v>
      </c>
    </row>
    <row r="183" spans="1:11" s="1" customFormat="1" ht="9.6" x14ac:dyDescent="0.2">
      <c r="A183" s="34">
        <f>A182+1</f>
        <v>92</v>
      </c>
      <c r="B183" s="36" t="s">
        <v>548</v>
      </c>
      <c r="C183" s="37" t="s">
        <v>549</v>
      </c>
      <c r="D183" s="38" t="s">
        <v>41</v>
      </c>
      <c r="E183" s="40">
        <v>375</v>
      </c>
      <c r="F183" s="149"/>
      <c r="G183" s="150">
        <f t="shared" si="8"/>
        <v>0</v>
      </c>
      <c r="H183" s="151"/>
      <c r="I183" s="150">
        <f t="shared" si="9"/>
        <v>0</v>
      </c>
      <c r="J183" s="39">
        <v>2.1360568999999999E-2</v>
      </c>
      <c r="K183" s="41">
        <f t="shared" si="10"/>
        <v>8.0102133749999993</v>
      </c>
    </row>
    <row r="184" spans="1:11" s="1" customFormat="1" ht="9.6" x14ac:dyDescent="0.2">
      <c r="A184" s="34">
        <f>A183+1</f>
        <v>93</v>
      </c>
      <c r="B184" s="36" t="s">
        <v>550</v>
      </c>
      <c r="C184" s="37" t="s">
        <v>551</v>
      </c>
      <c r="D184" s="38" t="s">
        <v>68</v>
      </c>
      <c r="E184" s="46">
        <v>1</v>
      </c>
      <c r="F184" s="149"/>
      <c r="G184" s="150">
        <f t="shared" si="8"/>
        <v>0</v>
      </c>
      <c r="H184" s="151"/>
      <c r="I184" s="150">
        <f t="shared" si="9"/>
        <v>0</v>
      </c>
      <c r="J184" s="39">
        <v>0</v>
      </c>
      <c r="K184" s="41">
        <f t="shared" si="10"/>
        <v>0</v>
      </c>
    </row>
    <row r="185" spans="1:11" s="1" customFormat="1" ht="9.6" x14ac:dyDescent="0.2">
      <c r="A185" s="34">
        <f>A184+1</f>
        <v>94</v>
      </c>
      <c r="B185" s="36" t="s">
        <v>552</v>
      </c>
      <c r="C185" s="37" t="s">
        <v>553</v>
      </c>
      <c r="D185" s="38" t="s">
        <v>93</v>
      </c>
      <c r="E185" s="39">
        <v>18.715</v>
      </c>
      <c r="F185" s="149"/>
      <c r="G185" s="150">
        <f t="shared" si="8"/>
        <v>0</v>
      </c>
      <c r="H185" s="151"/>
      <c r="I185" s="150">
        <f t="shared" si="9"/>
        <v>0</v>
      </c>
      <c r="J185" s="39">
        <v>0</v>
      </c>
      <c r="K185" s="41">
        <f t="shared" si="10"/>
        <v>0</v>
      </c>
    </row>
    <row r="186" spans="1:11" s="20" customFormat="1" ht="10.199999999999999" x14ac:dyDescent="0.2">
      <c r="A186" s="53"/>
      <c r="B186" s="54">
        <v>763</v>
      </c>
      <c r="C186" s="55" t="s">
        <v>554</v>
      </c>
      <c r="D186" s="56"/>
      <c r="E186" s="56"/>
      <c r="F186" s="154"/>
      <c r="G186" s="155">
        <f>SUM(G180:G185)</f>
        <v>0</v>
      </c>
      <c r="H186" s="156"/>
      <c r="I186" s="157">
        <f>SUM(I180:I185)</f>
        <v>0</v>
      </c>
      <c r="J186" s="57"/>
      <c r="K186" s="58">
        <f>SUM(K180:K185)</f>
        <v>18.714716323559998</v>
      </c>
    </row>
    <row r="187" spans="1:11" s="20" customFormat="1" ht="10.199999999999999" x14ac:dyDescent="0.2">
      <c r="A187" s="29"/>
      <c r="B187" s="30" t="s">
        <v>555</v>
      </c>
      <c r="C187" s="31" t="s">
        <v>556</v>
      </c>
      <c r="D187" s="28"/>
      <c r="E187" s="28"/>
      <c r="F187" s="145"/>
      <c r="G187" s="146"/>
      <c r="H187" s="147"/>
      <c r="I187" s="148"/>
      <c r="J187" s="32"/>
      <c r="K187" s="33"/>
    </row>
    <row r="188" spans="1:11" s="1" customFormat="1" ht="9.6" x14ac:dyDescent="0.2">
      <c r="A188" s="34">
        <f>A185+1</f>
        <v>95</v>
      </c>
      <c r="B188" s="36" t="s">
        <v>557</v>
      </c>
      <c r="C188" s="37" t="s">
        <v>558</v>
      </c>
      <c r="D188" s="38" t="s">
        <v>46</v>
      </c>
      <c r="E188" s="40">
        <v>25</v>
      </c>
      <c r="F188" s="149"/>
      <c r="G188" s="150">
        <f>E188*F188</f>
        <v>0</v>
      </c>
      <c r="H188" s="151"/>
      <c r="I188" s="150">
        <f>E188*H188</f>
        <v>0</v>
      </c>
      <c r="J188" s="39">
        <v>1.3308E-3</v>
      </c>
      <c r="K188" s="41">
        <f>E188*J188</f>
        <v>3.3270000000000001E-2</v>
      </c>
    </row>
    <row r="189" spans="1:11" s="1" customFormat="1" ht="9.6" x14ac:dyDescent="0.2">
      <c r="A189" s="34">
        <f>A188+1</f>
        <v>96</v>
      </c>
      <c r="B189" s="36" t="s">
        <v>559</v>
      </c>
      <c r="C189" s="37" t="s">
        <v>560</v>
      </c>
      <c r="D189" s="38" t="s">
        <v>46</v>
      </c>
      <c r="E189" s="40">
        <v>50.9</v>
      </c>
      <c r="F189" s="149"/>
      <c r="G189" s="150">
        <f>E189*F189</f>
        <v>0</v>
      </c>
      <c r="H189" s="151"/>
      <c r="I189" s="150">
        <f>E189*H189</f>
        <v>0</v>
      </c>
      <c r="J189" s="39">
        <v>3.7424099999999998E-3</v>
      </c>
      <c r="K189" s="41">
        <f>E189*J189</f>
        <v>0.190488669</v>
      </c>
    </row>
    <row r="190" spans="1:11" s="1" customFormat="1" ht="9.6" x14ac:dyDescent="0.2">
      <c r="A190" s="4"/>
      <c r="B190" s="44" t="s">
        <v>35</v>
      </c>
      <c r="C190" s="45" t="s">
        <v>561</v>
      </c>
      <c r="D190" s="42"/>
      <c r="E190" s="42"/>
      <c r="F190" s="152"/>
      <c r="G190" s="153"/>
      <c r="H190" s="153"/>
      <c r="I190" s="153"/>
      <c r="J190" s="42"/>
      <c r="K190" s="43"/>
    </row>
    <row r="191" spans="1:11" s="1" customFormat="1" ht="9.6" x14ac:dyDescent="0.2">
      <c r="A191" s="34">
        <f>A189+1</f>
        <v>97</v>
      </c>
      <c r="B191" s="36" t="s">
        <v>562</v>
      </c>
      <c r="C191" s="37" t="s">
        <v>563</v>
      </c>
      <c r="D191" s="38" t="s">
        <v>46</v>
      </c>
      <c r="E191" s="40">
        <v>25</v>
      </c>
      <c r="F191" s="149"/>
      <c r="G191" s="150">
        <f>E191*F191</f>
        <v>0</v>
      </c>
      <c r="H191" s="151"/>
      <c r="I191" s="150">
        <f>E191*H191</f>
        <v>0</v>
      </c>
      <c r="J191" s="39">
        <v>3.3953429999999999E-3</v>
      </c>
      <c r="K191" s="41">
        <f>E191*J191</f>
        <v>8.4883575000000003E-2</v>
      </c>
    </row>
    <row r="192" spans="1:11" s="1" customFormat="1" ht="9.6" x14ac:dyDescent="0.2">
      <c r="A192" s="34">
        <f>A191+1</f>
        <v>98</v>
      </c>
      <c r="B192" s="36" t="s">
        <v>564</v>
      </c>
      <c r="C192" s="37" t="s">
        <v>565</v>
      </c>
      <c r="D192" s="38" t="s">
        <v>68</v>
      </c>
      <c r="E192" s="46">
        <v>2</v>
      </c>
      <c r="F192" s="149"/>
      <c r="G192" s="150">
        <f>E192*F192</f>
        <v>0</v>
      </c>
      <c r="H192" s="151"/>
      <c r="I192" s="150">
        <f>E192*H192</f>
        <v>0</v>
      </c>
      <c r="J192" s="39">
        <v>7.9000000000000008E-3</v>
      </c>
      <c r="K192" s="41">
        <f>E192*J192</f>
        <v>1.5800000000000002E-2</v>
      </c>
    </row>
    <row r="193" spans="1:11" s="1" customFormat="1" ht="9.6" x14ac:dyDescent="0.2">
      <c r="A193" s="34">
        <f>A192+1</f>
        <v>99</v>
      </c>
      <c r="B193" s="36" t="s">
        <v>566</v>
      </c>
      <c r="C193" s="37" t="s">
        <v>567</v>
      </c>
      <c r="D193" s="38" t="s">
        <v>46</v>
      </c>
      <c r="E193" s="40">
        <v>15.100000000000001</v>
      </c>
      <c r="F193" s="149"/>
      <c r="G193" s="150">
        <f>E193*F193</f>
        <v>0</v>
      </c>
      <c r="H193" s="151"/>
      <c r="I193" s="150">
        <f>E193*H193</f>
        <v>0</v>
      </c>
      <c r="J193" s="39">
        <v>5.3185400000000001E-3</v>
      </c>
      <c r="K193" s="41">
        <f>E193*J193</f>
        <v>8.0309954000000003E-2</v>
      </c>
    </row>
    <row r="194" spans="1:11" s="1" customFormat="1" ht="9.6" x14ac:dyDescent="0.2">
      <c r="A194" s="4"/>
      <c r="B194" s="44" t="s">
        <v>35</v>
      </c>
      <c r="C194" s="45" t="s">
        <v>568</v>
      </c>
      <c r="D194" s="42"/>
      <c r="E194" s="42"/>
      <c r="F194" s="152"/>
      <c r="G194" s="153"/>
      <c r="H194" s="153"/>
      <c r="I194" s="153"/>
      <c r="J194" s="42"/>
      <c r="K194" s="43"/>
    </row>
    <row r="195" spans="1:11" s="1" customFormat="1" ht="9.6" x14ac:dyDescent="0.2">
      <c r="A195" s="34">
        <f>A193+1</f>
        <v>100</v>
      </c>
      <c r="B195" s="36" t="s">
        <v>569</v>
      </c>
      <c r="C195" s="37" t="s">
        <v>570</v>
      </c>
      <c r="D195" s="38" t="s">
        <v>68</v>
      </c>
      <c r="E195" s="46">
        <v>2</v>
      </c>
      <c r="F195" s="149"/>
      <c r="G195" s="150">
        <f>E195*F195</f>
        <v>0</v>
      </c>
      <c r="H195" s="151"/>
      <c r="I195" s="150">
        <f>E195*H195</f>
        <v>0</v>
      </c>
      <c r="J195" s="39">
        <v>1.6282E-3</v>
      </c>
      <c r="K195" s="41">
        <f>E195*J195</f>
        <v>3.2564E-3</v>
      </c>
    </row>
    <row r="196" spans="1:11" s="1" customFormat="1" ht="9.6" x14ac:dyDescent="0.2">
      <c r="A196" s="34">
        <f>A195+1</f>
        <v>101</v>
      </c>
      <c r="B196" s="36" t="s">
        <v>571</v>
      </c>
      <c r="C196" s="37" t="s">
        <v>572</v>
      </c>
      <c r="D196" s="38" t="s">
        <v>46</v>
      </c>
      <c r="E196" s="40">
        <v>18.649999999999999</v>
      </c>
      <c r="F196" s="149"/>
      <c r="G196" s="150">
        <f>E196*F196</f>
        <v>0</v>
      </c>
      <c r="H196" s="151"/>
      <c r="I196" s="150">
        <f>E196*H196</f>
        <v>0</v>
      </c>
      <c r="J196" s="39">
        <v>2.2152389999999999E-3</v>
      </c>
      <c r="K196" s="41">
        <f>E196*J196</f>
        <v>4.1314207349999993E-2</v>
      </c>
    </row>
    <row r="197" spans="1:11" s="1" customFormat="1" ht="9.6" x14ac:dyDescent="0.2">
      <c r="A197" s="4"/>
      <c r="B197" s="44" t="s">
        <v>35</v>
      </c>
      <c r="C197" s="45" t="s">
        <v>573</v>
      </c>
      <c r="D197" s="42"/>
      <c r="E197" s="42"/>
      <c r="F197" s="152"/>
      <c r="G197" s="153"/>
      <c r="H197" s="153"/>
      <c r="I197" s="153"/>
      <c r="J197" s="42"/>
      <c r="K197" s="43"/>
    </row>
    <row r="198" spans="1:11" s="1" customFormat="1" ht="9.6" x14ac:dyDescent="0.2">
      <c r="A198" s="34">
        <f>A196+1</f>
        <v>102</v>
      </c>
      <c r="B198" s="36" t="s">
        <v>574</v>
      </c>
      <c r="C198" s="37" t="s">
        <v>575</v>
      </c>
      <c r="D198" s="38" t="s">
        <v>46</v>
      </c>
      <c r="E198" s="40">
        <v>18.649999999999999</v>
      </c>
      <c r="F198" s="149"/>
      <c r="G198" s="150">
        <f>E198*F198</f>
        <v>0</v>
      </c>
      <c r="H198" s="151"/>
      <c r="I198" s="150">
        <f>E198*H198</f>
        <v>0</v>
      </c>
      <c r="J198" s="39">
        <v>2.3484399999999998E-3</v>
      </c>
      <c r="K198" s="41">
        <f>E198*J198</f>
        <v>4.3798405999999991E-2</v>
      </c>
    </row>
    <row r="199" spans="1:11" s="1" customFormat="1" ht="9.6" x14ac:dyDescent="0.2">
      <c r="A199" s="4"/>
      <c r="B199" s="44" t="s">
        <v>35</v>
      </c>
      <c r="C199" s="45" t="s">
        <v>573</v>
      </c>
      <c r="D199" s="42"/>
      <c r="E199" s="42"/>
      <c r="F199" s="152"/>
      <c r="G199" s="153"/>
      <c r="H199" s="153"/>
      <c r="I199" s="153"/>
      <c r="J199" s="42"/>
      <c r="K199" s="43"/>
    </row>
    <row r="200" spans="1:11" s="1" customFormat="1" ht="9.6" x14ac:dyDescent="0.2">
      <c r="A200" s="34">
        <f>A198+1</f>
        <v>103</v>
      </c>
      <c r="B200" s="36" t="s">
        <v>576</v>
      </c>
      <c r="C200" s="37" t="s">
        <v>577</v>
      </c>
      <c r="D200" s="38" t="s">
        <v>68</v>
      </c>
      <c r="E200" s="46">
        <v>1</v>
      </c>
      <c r="F200" s="149"/>
      <c r="G200" s="150">
        <f>E200*F200</f>
        <v>0</v>
      </c>
      <c r="H200" s="151"/>
      <c r="I200" s="150">
        <f>E200*H200</f>
        <v>0</v>
      </c>
      <c r="J200" s="39">
        <v>8.4139999999999996E-4</v>
      </c>
      <c r="K200" s="41">
        <f>E200*J200</f>
        <v>8.4139999999999996E-4</v>
      </c>
    </row>
    <row r="201" spans="1:11" s="1" customFormat="1" ht="9.6" x14ac:dyDescent="0.2">
      <c r="A201" s="34">
        <f>A200+1</f>
        <v>104</v>
      </c>
      <c r="B201" s="36" t="s">
        <v>578</v>
      </c>
      <c r="C201" s="37" t="s">
        <v>579</v>
      </c>
      <c r="D201" s="38" t="s">
        <v>46</v>
      </c>
      <c r="E201" s="40">
        <v>78.150000000000006</v>
      </c>
      <c r="F201" s="149"/>
      <c r="G201" s="150">
        <f>E201*F201</f>
        <v>0</v>
      </c>
      <c r="H201" s="151"/>
      <c r="I201" s="150">
        <f>E201*H201</f>
        <v>0</v>
      </c>
      <c r="J201" s="39">
        <v>3.5334759999999998E-3</v>
      </c>
      <c r="K201" s="41">
        <f>E201*J201</f>
        <v>0.27614114940000001</v>
      </c>
    </row>
    <row r="202" spans="1:11" s="1" customFormat="1" ht="9.6" x14ac:dyDescent="0.2">
      <c r="A202" s="4"/>
      <c r="B202" s="44" t="s">
        <v>35</v>
      </c>
      <c r="C202" s="45" t="s">
        <v>580</v>
      </c>
      <c r="D202" s="42"/>
      <c r="E202" s="42"/>
      <c r="F202" s="152"/>
      <c r="G202" s="153"/>
      <c r="H202" s="153"/>
      <c r="I202" s="153"/>
      <c r="J202" s="42"/>
      <c r="K202" s="43"/>
    </row>
    <row r="203" spans="1:11" s="1" customFormat="1" ht="9.6" x14ac:dyDescent="0.2">
      <c r="A203" s="34">
        <f>A201+1</f>
        <v>105</v>
      </c>
      <c r="B203" s="36" t="s">
        <v>581</v>
      </c>
      <c r="C203" s="37" t="s">
        <v>582</v>
      </c>
      <c r="D203" s="38" t="s">
        <v>46</v>
      </c>
      <c r="E203" s="40">
        <v>18</v>
      </c>
      <c r="F203" s="149"/>
      <c r="G203" s="150">
        <f>E203*F203</f>
        <v>0</v>
      </c>
      <c r="H203" s="151"/>
      <c r="I203" s="150">
        <f>E203*H203</f>
        <v>0</v>
      </c>
      <c r="J203" s="39">
        <v>3.6024669999999998E-3</v>
      </c>
      <c r="K203" s="41">
        <f>E203*J203</f>
        <v>6.4844405999999993E-2</v>
      </c>
    </row>
    <row r="204" spans="1:11" s="1" customFormat="1" ht="9.6" x14ac:dyDescent="0.2">
      <c r="A204" s="4"/>
      <c r="B204" s="44" t="s">
        <v>35</v>
      </c>
      <c r="C204" s="45" t="s">
        <v>583</v>
      </c>
      <c r="D204" s="42"/>
      <c r="E204" s="42"/>
      <c r="F204" s="152"/>
      <c r="G204" s="153"/>
      <c r="H204" s="153"/>
      <c r="I204" s="153"/>
      <c r="J204" s="42"/>
      <c r="K204" s="43"/>
    </row>
    <row r="205" spans="1:11" s="1" customFormat="1" ht="9.6" x14ac:dyDescent="0.2">
      <c r="A205" s="34">
        <f>A203+1</f>
        <v>106</v>
      </c>
      <c r="B205" s="36" t="s">
        <v>584</v>
      </c>
      <c r="C205" s="37" t="s">
        <v>585</v>
      </c>
      <c r="D205" s="38" t="s">
        <v>68</v>
      </c>
      <c r="E205" s="46">
        <v>3</v>
      </c>
      <c r="F205" s="149"/>
      <c r="G205" s="150">
        <f>E205*F205</f>
        <v>0</v>
      </c>
      <c r="H205" s="151"/>
      <c r="I205" s="150">
        <f>E205*H205</f>
        <v>0</v>
      </c>
      <c r="J205" s="39">
        <v>4.8809999999999999E-3</v>
      </c>
      <c r="K205" s="41">
        <f>E205*J205</f>
        <v>1.4643E-2</v>
      </c>
    </row>
    <row r="206" spans="1:11" s="1" customFormat="1" ht="9.6" x14ac:dyDescent="0.2">
      <c r="A206" s="34">
        <f>A205+1</f>
        <v>107</v>
      </c>
      <c r="B206" s="36" t="s">
        <v>586</v>
      </c>
      <c r="C206" s="37" t="s">
        <v>587</v>
      </c>
      <c r="D206" s="38" t="s">
        <v>93</v>
      </c>
      <c r="E206" s="59">
        <v>0.85</v>
      </c>
      <c r="F206" s="149"/>
      <c r="G206" s="150">
        <f>E206*F206</f>
        <v>0</v>
      </c>
      <c r="H206" s="151"/>
      <c r="I206" s="150">
        <f>E206*H206</f>
        <v>0</v>
      </c>
      <c r="J206" s="39">
        <v>0</v>
      </c>
      <c r="K206" s="41">
        <f>E206*J206</f>
        <v>0</v>
      </c>
    </row>
    <row r="207" spans="1:11" s="20" customFormat="1" ht="10.199999999999999" x14ac:dyDescent="0.2">
      <c r="A207" s="53"/>
      <c r="B207" s="54">
        <v>764</v>
      </c>
      <c r="C207" s="55" t="s">
        <v>588</v>
      </c>
      <c r="D207" s="56"/>
      <c r="E207" s="56"/>
      <c r="F207" s="154"/>
      <c r="G207" s="155">
        <f>SUM(G188:G206)</f>
        <v>0</v>
      </c>
      <c r="H207" s="156"/>
      <c r="I207" s="157">
        <f>SUM(I188:I206)</f>
        <v>0</v>
      </c>
      <c r="J207" s="57"/>
      <c r="K207" s="58">
        <f>SUM(K188:K206)</f>
        <v>0.84959116675000002</v>
      </c>
    </row>
    <row r="208" spans="1:11" s="20" customFormat="1" ht="10.199999999999999" x14ac:dyDescent="0.2">
      <c r="A208" s="29"/>
      <c r="B208" s="30" t="s">
        <v>589</v>
      </c>
      <c r="C208" s="31" t="s">
        <v>590</v>
      </c>
      <c r="D208" s="28"/>
      <c r="E208" s="28"/>
      <c r="F208" s="145"/>
      <c r="G208" s="146"/>
      <c r="H208" s="147"/>
      <c r="I208" s="148"/>
      <c r="J208" s="32"/>
      <c r="K208" s="33"/>
    </row>
    <row r="209" spans="1:11" s="1" customFormat="1" ht="9.6" x14ac:dyDescent="0.2">
      <c r="A209" s="34">
        <f>A206+1</f>
        <v>108</v>
      </c>
      <c r="B209" s="36" t="s">
        <v>591</v>
      </c>
      <c r="C209" s="37" t="s">
        <v>592</v>
      </c>
      <c r="D209" s="38" t="s">
        <v>230</v>
      </c>
      <c r="E209" s="46">
        <v>9</v>
      </c>
      <c r="F209" s="149"/>
      <c r="G209" s="150">
        <f t="shared" ref="G209:G228" si="11">E209*F209</f>
        <v>0</v>
      </c>
      <c r="H209" s="151"/>
      <c r="I209" s="150">
        <f t="shared" ref="I209:I228" si="12">E209*H209</f>
        <v>0</v>
      </c>
      <c r="J209" s="39">
        <v>5.0493599999999999E-4</v>
      </c>
      <c r="K209" s="41">
        <f t="shared" ref="K209:K228" si="13">E209*J209</f>
        <v>4.544424E-3</v>
      </c>
    </row>
    <row r="210" spans="1:11" s="1" customFormat="1" ht="9.6" x14ac:dyDescent="0.2">
      <c r="A210" s="34">
        <f t="shared" ref="A210:A228" si="14">A209+1</f>
        <v>109</v>
      </c>
      <c r="B210" s="36" t="s">
        <v>593</v>
      </c>
      <c r="C210" s="37" t="s">
        <v>594</v>
      </c>
      <c r="D210" s="38" t="s">
        <v>230</v>
      </c>
      <c r="E210" s="46">
        <v>16</v>
      </c>
      <c r="F210" s="149"/>
      <c r="G210" s="150">
        <f t="shared" si="11"/>
        <v>0</v>
      </c>
      <c r="H210" s="151"/>
      <c r="I210" s="150">
        <f t="shared" si="12"/>
        <v>0</v>
      </c>
      <c r="J210" s="39">
        <v>6.9369600000000005E-4</v>
      </c>
      <c r="K210" s="41">
        <f t="shared" si="13"/>
        <v>1.1099136000000001E-2</v>
      </c>
    </row>
    <row r="211" spans="1:11" s="1" customFormat="1" ht="9.6" x14ac:dyDescent="0.2">
      <c r="A211" s="34">
        <f t="shared" si="14"/>
        <v>110</v>
      </c>
      <c r="B211" s="36" t="s">
        <v>595</v>
      </c>
      <c r="C211" s="37" t="s">
        <v>596</v>
      </c>
      <c r="D211" s="38" t="s">
        <v>230</v>
      </c>
      <c r="E211" s="46">
        <v>16</v>
      </c>
      <c r="F211" s="149"/>
      <c r="G211" s="150">
        <f t="shared" si="11"/>
        <v>0</v>
      </c>
      <c r="H211" s="151"/>
      <c r="I211" s="150">
        <f t="shared" si="12"/>
        <v>0</v>
      </c>
      <c r="J211" s="39">
        <v>8.2239599999999998E-4</v>
      </c>
      <c r="K211" s="41">
        <f t="shared" si="13"/>
        <v>1.3158336E-2</v>
      </c>
    </row>
    <row r="212" spans="1:11" s="1" customFormat="1" ht="9.6" x14ac:dyDescent="0.2">
      <c r="A212" s="34">
        <f t="shared" si="14"/>
        <v>111</v>
      </c>
      <c r="B212" s="36" t="s">
        <v>597</v>
      </c>
      <c r="C212" s="37" t="s">
        <v>598</v>
      </c>
      <c r="D212" s="38" t="s">
        <v>68</v>
      </c>
      <c r="E212" s="46">
        <v>6</v>
      </c>
      <c r="F212" s="149"/>
      <c r="G212" s="150">
        <f t="shared" si="11"/>
        <v>0</v>
      </c>
      <c r="H212" s="151"/>
      <c r="I212" s="150">
        <f t="shared" si="12"/>
        <v>0</v>
      </c>
      <c r="J212" s="39">
        <v>0</v>
      </c>
      <c r="K212" s="41">
        <f t="shared" si="13"/>
        <v>0</v>
      </c>
    </row>
    <row r="213" spans="1:11" s="1" customFormat="1" ht="9.6" x14ac:dyDescent="0.2">
      <c r="A213" s="34">
        <f t="shared" si="14"/>
        <v>112</v>
      </c>
      <c r="B213" s="36" t="s">
        <v>599</v>
      </c>
      <c r="C213" s="37" t="s">
        <v>600</v>
      </c>
      <c r="D213" s="38" t="s">
        <v>68</v>
      </c>
      <c r="E213" s="46">
        <v>2</v>
      </c>
      <c r="F213" s="149"/>
      <c r="G213" s="150">
        <f t="shared" si="11"/>
        <v>0</v>
      </c>
      <c r="H213" s="151"/>
      <c r="I213" s="150">
        <f t="shared" si="12"/>
        <v>0</v>
      </c>
      <c r="J213" s="39">
        <v>0</v>
      </c>
      <c r="K213" s="41">
        <f t="shared" si="13"/>
        <v>0</v>
      </c>
    </row>
    <row r="214" spans="1:11" s="1" customFormat="1" ht="9.6" x14ac:dyDescent="0.2">
      <c r="A214" s="60">
        <f t="shared" si="14"/>
        <v>113</v>
      </c>
      <c r="B214" s="61" t="s">
        <v>601</v>
      </c>
      <c r="C214" s="62" t="s">
        <v>602</v>
      </c>
      <c r="D214" s="63" t="s">
        <v>68</v>
      </c>
      <c r="E214" s="67">
        <v>9</v>
      </c>
      <c r="F214" s="158"/>
      <c r="G214" s="159">
        <f t="shared" si="11"/>
        <v>0</v>
      </c>
      <c r="H214" s="160"/>
      <c r="I214" s="159">
        <f t="shared" si="12"/>
        <v>0</v>
      </c>
      <c r="J214" s="65">
        <v>1.0999999999999999E-2</v>
      </c>
      <c r="K214" s="66">
        <f t="shared" si="13"/>
        <v>9.8999999999999991E-2</v>
      </c>
    </row>
    <row r="215" spans="1:11" s="1" customFormat="1" ht="9.6" x14ac:dyDescent="0.2">
      <c r="A215" s="60">
        <f t="shared" si="14"/>
        <v>114</v>
      </c>
      <c r="B215" s="61" t="s">
        <v>603</v>
      </c>
      <c r="C215" s="62" t="s">
        <v>604</v>
      </c>
      <c r="D215" s="63" t="s">
        <v>68</v>
      </c>
      <c r="E215" s="67">
        <v>16</v>
      </c>
      <c r="F215" s="158"/>
      <c r="G215" s="159">
        <f t="shared" si="11"/>
        <v>0</v>
      </c>
      <c r="H215" s="160"/>
      <c r="I215" s="159">
        <f t="shared" si="12"/>
        <v>0</v>
      </c>
      <c r="J215" s="65">
        <v>0.03</v>
      </c>
      <c r="K215" s="66">
        <f t="shared" si="13"/>
        <v>0.48</v>
      </c>
    </row>
    <row r="216" spans="1:11" s="1" customFormat="1" ht="9.6" x14ac:dyDescent="0.2">
      <c r="A216" s="60">
        <f t="shared" si="14"/>
        <v>115</v>
      </c>
      <c r="B216" s="61" t="s">
        <v>605</v>
      </c>
      <c r="C216" s="62" t="s">
        <v>606</v>
      </c>
      <c r="D216" s="63" t="s">
        <v>68</v>
      </c>
      <c r="E216" s="67">
        <v>16</v>
      </c>
      <c r="F216" s="158"/>
      <c r="G216" s="159">
        <f t="shared" si="11"/>
        <v>0</v>
      </c>
      <c r="H216" s="160"/>
      <c r="I216" s="159">
        <f t="shared" si="12"/>
        <v>0</v>
      </c>
      <c r="J216" s="65">
        <v>7.3999999999999996E-2</v>
      </c>
      <c r="K216" s="66">
        <f t="shared" si="13"/>
        <v>1.1839999999999999</v>
      </c>
    </row>
    <row r="217" spans="1:11" s="1" customFormat="1" ht="9.6" x14ac:dyDescent="0.2">
      <c r="A217" s="34">
        <f t="shared" si="14"/>
        <v>116</v>
      </c>
      <c r="B217" s="36" t="s">
        <v>607</v>
      </c>
      <c r="C217" s="37" t="s">
        <v>608</v>
      </c>
      <c r="D217" s="38" t="s">
        <v>68</v>
      </c>
      <c r="E217" s="46">
        <v>1</v>
      </c>
      <c r="F217" s="149"/>
      <c r="G217" s="150">
        <f t="shared" si="11"/>
        <v>0</v>
      </c>
      <c r="H217" s="151"/>
      <c r="I217" s="150">
        <f t="shared" si="12"/>
        <v>0</v>
      </c>
      <c r="J217" s="39">
        <v>0</v>
      </c>
      <c r="K217" s="41">
        <f t="shared" si="13"/>
        <v>0</v>
      </c>
    </row>
    <row r="218" spans="1:11" s="1" customFormat="1" ht="9.6" x14ac:dyDescent="0.2">
      <c r="A218" s="60">
        <f t="shared" si="14"/>
        <v>117</v>
      </c>
      <c r="B218" s="61" t="s">
        <v>609</v>
      </c>
      <c r="C218" s="62" t="s">
        <v>610</v>
      </c>
      <c r="D218" s="63" t="s">
        <v>68</v>
      </c>
      <c r="E218" s="67">
        <v>1</v>
      </c>
      <c r="F218" s="158"/>
      <c r="G218" s="159">
        <f t="shared" si="11"/>
        <v>0</v>
      </c>
      <c r="H218" s="160"/>
      <c r="I218" s="159">
        <f t="shared" si="12"/>
        <v>0</v>
      </c>
      <c r="J218" s="65">
        <v>0.04</v>
      </c>
      <c r="K218" s="66">
        <f t="shared" si="13"/>
        <v>0.04</v>
      </c>
    </row>
    <row r="219" spans="1:11" s="1" customFormat="1" ht="9.6" x14ac:dyDescent="0.2">
      <c r="A219" s="34">
        <f t="shared" si="14"/>
        <v>118</v>
      </c>
      <c r="B219" s="36" t="s">
        <v>611</v>
      </c>
      <c r="C219" s="37" t="s">
        <v>612</v>
      </c>
      <c r="D219" s="38" t="s">
        <v>68</v>
      </c>
      <c r="E219" s="46">
        <v>1</v>
      </c>
      <c r="F219" s="149"/>
      <c r="G219" s="150">
        <f t="shared" si="11"/>
        <v>0</v>
      </c>
      <c r="H219" s="151"/>
      <c r="I219" s="150">
        <f t="shared" si="12"/>
        <v>0</v>
      </c>
      <c r="J219" s="39">
        <v>7.0234999999999994E-5</v>
      </c>
      <c r="K219" s="41">
        <f t="shared" si="13"/>
        <v>7.0234999999999994E-5</v>
      </c>
    </row>
    <row r="220" spans="1:11" s="1" customFormat="1" ht="9.6" x14ac:dyDescent="0.2">
      <c r="A220" s="60">
        <f t="shared" si="14"/>
        <v>119</v>
      </c>
      <c r="B220" s="61" t="s">
        <v>613</v>
      </c>
      <c r="C220" s="62" t="s">
        <v>614</v>
      </c>
      <c r="D220" s="63" t="s">
        <v>68</v>
      </c>
      <c r="E220" s="67">
        <v>1</v>
      </c>
      <c r="F220" s="158"/>
      <c r="G220" s="159">
        <f t="shared" si="11"/>
        <v>0</v>
      </c>
      <c r="H220" s="160"/>
      <c r="I220" s="159">
        <f t="shared" si="12"/>
        <v>0</v>
      </c>
      <c r="J220" s="65">
        <v>2.0699999999999998E-3</v>
      </c>
      <c r="K220" s="66">
        <f t="shared" si="13"/>
        <v>2.0699999999999998E-3</v>
      </c>
    </row>
    <row r="221" spans="1:11" s="1" customFormat="1" ht="9.6" x14ac:dyDescent="0.2">
      <c r="A221" s="34">
        <f t="shared" si="14"/>
        <v>120</v>
      </c>
      <c r="B221" s="36" t="s">
        <v>615</v>
      </c>
      <c r="C221" s="37" t="s">
        <v>616</v>
      </c>
      <c r="D221" s="38" t="s">
        <v>68</v>
      </c>
      <c r="E221" s="46">
        <v>6</v>
      </c>
      <c r="F221" s="149"/>
      <c r="G221" s="150">
        <f t="shared" si="11"/>
        <v>0</v>
      </c>
      <c r="H221" s="151"/>
      <c r="I221" s="150">
        <f t="shared" si="12"/>
        <v>0</v>
      </c>
      <c r="J221" s="39">
        <v>0</v>
      </c>
      <c r="K221" s="41">
        <f t="shared" si="13"/>
        <v>0</v>
      </c>
    </row>
    <row r="222" spans="1:11" s="1" customFormat="1" ht="9.6" x14ac:dyDescent="0.2">
      <c r="A222" s="34">
        <f t="shared" si="14"/>
        <v>121</v>
      </c>
      <c r="B222" s="36" t="s">
        <v>617</v>
      </c>
      <c r="C222" s="37" t="s">
        <v>618</v>
      </c>
      <c r="D222" s="38" t="s">
        <v>68</v>
      </c>
      <c r="E222" s="46">
        <v>2</v>
      </c>
      <c r="F222" s="149"/>
      <c r="G222" s="150">
        <f t="shared" si="11"/>
        <v>0</v>
      </c>
      <c r="H222" s="151"/>
      <c r="I222" s="150">
        <f t="shared" si="12"/>
        <v>0</v>
      </c>
      <c r="J222" s="39">
        <v>0</v>
      </c>
      <c r="K222" s="41">
        <f t="shared" si="13"/>
        <v>0</v>
      </c>
    </row>
    <row r="223" spans="1:11" s="1" customFormat="1" ht="9.6" x14ac:dyDescent="0.2">
      <c r="A223" s="60">
        <f t="shared" si="14"/>
        <v>122</v>
      </c>
      <c r="B223" s="61" t="s">
        <v>619</v>
      </c>
      <c r="C223" s="62" t="s">
        <v>620</v>
      </c>
      <c r="D223" s="63" t="s">
        <v>68</v>
      </c>
      <c r="E223" s="67">
        <v>3</v>
      </c>
      <c r="F223" s="158"/>
      <c r="G223" s="159">
        <f t="shared" si="11"/>
        <v>0</v>
      </c>
      <c r="H223" s="160"/>
      <c r="I223" s="159">
        <f t="shared" si="12"/>
        <v>0</v>
      </c>
      <c r="J223" s="65">
        <v>1.4E-2</v>
      </c>
      <c r="K223" s="66">
        <f t="shared" si="13"/>
        <v>4.2000000000000003E-2</v>
      </c>
    </row>
    <row r="224" spans="1:11" s="1" customFormat="1" ht="9.6" x14ac:dyDescent="0.2">
      <c r="A224" s="60">
        <f t="shared" si="14"/>
        <v>123</v>
      </c>
      <c r="B224" s="61" t="s">
        <v>621</v>
      </c>
      <c r="C224" s="62" t="s">
        <v>622</v>
      </c>
      <c r="D224" s="63" t="s">
        <v>68</v>
      </c>
      <c r="E224" s="67">
        <v>3</v>
      </c>
      <c r="F224" s="158"/>
      <c r="G224" s="159">
        <f t="shared" si="11"/>
        <v>0</v>
      </c>
      <c r="H224" s="160"/>
      <c r="I224" s="159">
        <f t="shared" si="12"/>
        <v>0</v>
      </c>
      <c r="J224" s="65">
        <v>1.6E-2</v>
      </c>
      <c r="K224" s="66">
        <f t="shared" si="13"/>
        <v>4.8000000000000001E-2</v>
      </c>
    </row>
    <row r="225" spans="1:11" s="1" customFormat="1" ht="9.6" x14ac:dyDescent="0.2">
      <c r="A225" s="60">
        <f t="shared" si="14"/>
        <v>124</v>
      </c>
      <c r="B225" s="61" t="s">
        <v>623</v>
      </c>
      <c r="C225" s="62" t="s">
        <v>624</v>
      </c>
      <c r="D225" s="63" t="s">
        <v>68</v>
      </c>
      <c r="E225" s="67">
        <v>2</v>
      </c>
      <c r="F225" s="158"/>
      <c r="G225" s="159">
        <f t="shared" si="11"/>
        <v>0</v>
      </c>
      <c r="H225" s="160"/>
      <c r="I225" s="159">
        <f t="shared" si="12"/>
        <v>0</v>
      </c>
      <c r="J225" s="65">
        <v>1.7999999999999999E-2</v>
      </c>
      <c r="K225" s="66">
        <f t="shared" si="13"/>
        <v>3.5999999999999997E-2</v>
      </c>
    </row>
    <row r="226" spans="1:11" s="1" customFormat="1" ht="9.6" x14ac:dyDescent="0.2">
      <c r="A226" s="34">
        <f t="shared" si="14"/>
        <v>125</v>
      </c>
      <c r="B226" s="36" t="s">
        <v>625</v>
      </c>
      <c r="C226" s="37" t="s">
        <v>626</v>
      </c>
      <c r="D226" s="38" t="s">
        <v>68</v>
      </c>
      <c r="E226" s="46">
        <v>1</v>
      </c>
      <c r="F226" s="149"/>
      <c r="G226" s="150">
        <f t="shared" si="11"/>
        <v>0</v>
      </c>
      <c r="H226" s="151"/>
      <c r="I226" s="150">
        <f t="shared" si="12"/>
        <v>0</v>
      </c>
      <c r="J226" s="39">
        <v>6.9360000000000005E-4</v>
      </c>
      <c r="K226" s="41">
        <f t="shared" si="13"/>
        <v>6.9360000000000005E-4</v>
      </c>
    </row>
    <row r="227" spans="1:11" s="1" customFormat="1" ht="9.6" x14ac:dyDescent="0.2">
      <c r="A227" s="34">
        <f t="shared" si="14"/>
        <v>126</v>
      </c>
      <c r="B227" s="36" t="s">
        <v>627</v>
      </c>
      <c r="C227" s="37" t="s">
        <v>628</v>
      </c>
      <c r="D227" s="38" t="s">
        <v>68</v>
      </c>
      <c r="E227" s="46">
        <v>1</v>
      </c>
      <c r="F227" s="149"/>
      <c r="G227" s="150">
        <f t="shared" si="11"/>
        <v>0</v>
      </c>
      <c r="H227" s="151"/>
      <c r="I227" s="150">
        <f t="shared" si="12"/>
        <v>0</v>
      </c>
      <c r="J227" s="39">
        <v>5.2999999999999999E-2</v>
      </c>
      <c r="K227" s="41">
        <f t="shared" si="13"/>
        <v>5.2999999999999999E-2</v>
      </c>
    </row>
    <row r="228" spans="1:11" s="1" customFormat="1" ht="9.6" x14ac:dyDescent="0.2">
      <c r="A228" s="34">
        <f t="shared" si="14"/>
        <v>127</v>
      </c>
      <c r="B228" s="36" t="s">
        <v>629</v>
      </c>
      <c r="C228" s="37" t="s">
        <v>630</v>
      </c>
      <c r="D228" s="38" t="s">
        <v>93</v>
      </c>
      <c r="E228" s="39">
        <v>7.5709999999999997</v>
      </c>
      <c r="F228" s="149"/>
      <c r="G228" s="150">
        <f t="shared" si="11"/>
        <v>0</v>
      </c>
      <c r="H228" s="151"/>
      <c r="I228" s="150">
        <f t="shared" si="12"/>
        <v>0</v>
      </c>
      <c r="J228" s="39">
        <v>0</v>
      </c>
      <c r="K228" s="41">
        <f t="shared" si="13"/>
        <v>0</v>
      </c>
    </row>
    <row r="229" spans="1:11" s="20" customFormat="1" ht="10.199999999999999" x14ac:dyDescent="0.2">
      <c r="A229" s="53"/>
      <c r="B229" s="54">
        <v>766</v>
      </c>
      <c r="C229" s="55" t="s">
        <v>631</v>
      </c>
      <c r="D229" s="56"/>
      <c r="E229" s="56"/>
      <c r="F229" s="154"/>
      <c r="G229" s="155">
        <f>SUM(G209:G228)</f>
        <v>0</v>
      </c>
      <c r="H229" s="156"/>
      <c r="I229" s="157">
        <f>SUM(I209:I228)</f>
        <v>0</v>
      </c>
      <c r="J229" s="57"/>
      <c r="K229" s="58">
        <f>SUM(K209:K228)</f>
        <v>2.0136357309999999</v>
      </c>
    </row>
    <row r="230" spans="1:11" s="20" customFormat="1" ht="10.199999999999999" x14ac:dyDescent="0.2">
      <c r="A230" s="29"/>
      <c r="B230" s="30" t="s">
        <v>632</v>
      </c>
      <c r="C230" s="31" t="s">
        <v>633</v>
      </c>
      <c r="D230" s="28"/>
      <c r="E230" s="28"/>
      <c r="F230" s="145"/>
      <c r="G230" s="146"/>
      <c r="H230" s="147"/>
      <c r="I230" s="148"/>
      <c r="J230" s="32"/>
      <c r="K230" s="33"/>
    </row>
    <row r="231" spans="1:11" s="1" customFormat="1" ht="9.6" x14ac:dyDescent="0.2">
      <c r="A231" s="34">
        <f>A228+1</f>
        <v>128</v>
      </c>
      <c r="B231" s="36" t="s">
        <v>634</v>
      </c>
      <c r="C231" s="37" t="s">
        <v>635</v>
      </c>
      <c r="D231" s="38" t="s">
        <v>46</v>
      </c>
      <c r="E231" s="40">
        <v>24.4</v>
      </c>
      <c r="F231" s="149"/>
      <c r="G231" s="150">
        <f>E231*F231</f>
        <v>0</v>
      </c>
      <c r="H231" s="151"/>
      <c r="I231" s="150">
        <f>E231*H231</f>
        <v>0</v>
      </c>
      <c r="J231" s="39">
        <v>3.455E-4</v>
      </c>
      <c r="K231" s="41">
        <f>E231*J231</f>
        <v>8.4301999999999988E-3</v>
      </c>
    </row>
    <row r="232" spans="1:11" s="1" customFormat="1" ht="9.6" x14ac:dyDescent="0.2">
      <c r="A232" s="4"/>
      <c r="B232" s="44" t="s">
        <v>35</v>
      </c>
      <c r="C232" s="45" t="s">
        <v>636</v>
      </c>
      <c r="D232" s="42"/>
      <c r="E232" s="42"/>
      <c r="F232" s="152"/>
      <c r="G232" s="153"/>
      <c r="H232" s="153"/>
      <c r="I232" s="153"/>
      <c r="J232" s="42"/>
      <c r="K232" s="43"/>
    </row>
    <row r="233" spans="1:11" s="1" customFormat="1" ht="9.6" x14ac:dyDescent="0.2">
      <c r="A233" s="34">
        <f>A231+1</f>
        <v>129</v>
      </c>
      <c r="B233" s="36" t="s">
        <v>637</v>
      </c>
      <c r="C233" s="37" t="s">
        <v>638</v>
      </c>
      <c r="D233" s="38" t="s">
        <v>41</v>
      </c>
      <c r="E233" s="59">
        <v>45</v>
      </c>
      <c r="F233" s="149"/>
      <c r="G233" s="150">
        <f>E233*F233</f>
        <v>0</v>
      </c>
      <c r="H233" s="151"/>
      <c r="I233" s="150">
        <f>E233*H233</f>
        <v>0</v>
      </c>
      <c r="J233" s="39">
        <v>1.415E-3</v>
      </c>
      <c r="K233" s="41">
        <f>E233*J233</f>
        <v>6.3674999999999995E-2</v>
      </c>
    </row>
    <row r="234" spans="1:11" s="1" customFormat="1" ht="9.6" x14ac:dyDescent="0.2">
      <c r="A234" s="4"/>
      <c r="B234" s="44" t="s">
        <v>35</v>
      </c>
      <c r="C234" s="45" t="s">
        <v>639</v>
      </c>
      <c r="D234" s="42"/>
      <c r="E234" s="42"/>
      <c r="F234" s="152"/>
      <c r="G234" s="153"/>
      <c r="H234" s="153"/>
      <c r="I234" s="153"/>
      <c r="J234" s="42"/>
      <c r="K234" s="43"/>
    </row>
    <row r="235" spans="1:11" s="1" customFormat="1" ht="9.6" x14ac:dyDescent="0.2">
      <c r="A235" s="60">
        <f>A233+1</f>
        <v>130</v>
      </c>
      <c r="B235" s="61" t="s">
        <v>640</v>
      </c>
      <c r="C235" s="62" t="s">
        <v>641</v>
      </c>
      <c r="D235" s="63" t="s">
        <v>41</v>
      </c>
      <c r="E235" s="121">
        <v>51.749999999999993</v>
      </c>
      <c r="F235" s="158"/>
      <c r="G235" s="159">
        <f>E235*F235</f>
        <v>0</v>
      </c>
      <c r="H235" s="160"/>
      <c r="I235" s="159">
        <f>E235*H235</f>
        <v>0</v>
      </c>
      <c r="J235" s="65">
        <v>0.02</v>
      </c>
      <c r="K235" s="66">
        <f>E235*J235</f>
        <v>1.0349999999999999</v>
      </c>
    </row>
    <row r="236" spans="1:11" s="1" customFormat="1" ht="9.6" x14ac:dyDescent="0.2">
      <c r="A236" s="4"/>
      <c r="B236" s="44" t="s">
        <v>35</v>
      </c>
      <c r="C236" s="45" t="s">
        <v>642</v>
      </c>
      <c r="D236" s="42"/>
      <c r="E236" s="42"/>
      <c r="F236" s="152"/>
      <c r="G236" s="153"/>
      <c r="H236" s="153"/>
      <c r="I236" s="153"/>
      <c r="J236" s="42"/>
      <c r="K236" s="43"/>
    </row>
    <row r="237" spans="1:11" s="1" customFormat="1" ht="9.6" x14ac:dyDescent="0.2">
      <c r="A237" s="34">
        <f>A235+1</f>
        <v>131</v>
      </c>
      <c r="B237" s="36" t="s">
        <v>643</v>
      </c>
      <c r="C237" s="37" t="s">
        <v>644</v>
      </c>
      <c r="D237" s="38" t="s">
        <v>41</v>
      </c>
      <c r="E237" s="40">
        <v>45</v>
      </c>
      <c r="F237" s="149"/>
      <c r="G237" s="150">
        <f>E237*F237</f>
        <v>0</v>
      </c>
      <c r="H237" s="151"/>
      <c r="I237" s="150">
        <f>E237*H237</f>
        <v>0</v>
      </c>
      <c r="J237" s="39">
        <v>6.0000000000000001E-3</v>
      </c>
      <c r="K237" s="41">
        <f>E237*J237</f>
        <v>0.27</v>
      </c>
    </row>
    <row r="238" spans="1:11" s="1" customFormat="1" ht="9.6" x14ac:dyDescent="0.2">
      <c r="A238" s="34">
        <f>A237+1</f>
        <v>132</v>
      </c>
      <c r="B238" s="36" t="s">
        <v>645</v>
      </c>
      <c r="C238" s="37" t="s">
        <v>646</v>
      </c>
      <c r="D238" s="38" t="s">
        <v>93</v>
      </c>
      <c r="E238" s="39">
        <v>1.107</v>
      </c>
      <c r="F238" s="149"/>
      <c r="G238" s="150">
        <f>E238*F238</f>
        <v>0</v>
      </c>
      <c r="H238" s="151"/>
      <c r="I238" s="150">
        <f>E238*H238</f>
        <v>0</v>
      </c>
      <c r="J238" s="39">
        <v>0</v>
      </c>
      <c r="K238" s="41">
        <f>E238*J238</f>
        <v>0</v>
      </c>
    </row>
    <row r="239" spans="1:11" s="20" customFormat="1" ht="10.199999999999999" x14ac:dyDescent="0.2">
      <c r="A239" s="53"/>
      <c r="B239" s="54">
        <v>771</v>
      </c>
      <c r="C239" s="55" t="s">
        <v>647</v>
      </c>
      <c r="D239" s="56"/>
      <c r="E239" s="56"/>
      <c r="F239" s="154"/>
      <c r="G239" s="155">
        <f>SUM(G231:G238)</f>
        <v>0</v>
      </c>
      <c r="H239" s="156"/>
      <c r="I239" s="157">
        <f>SUM(I231:I238)</f>
        <v>0</v>
      </c>
      <c r="J239" s="57"/>
      <c r="K239" s="58">
        <f>SUM(K231:K238)</f>
        <v>1.3771051999999999</v>
      </c>
    </row>
    <row r="240" spans="1:11" s="20" customFormat="1" ht="10.199999999999999" x14ac:dyDescent="0.2">
      <c r="A240" s="29"/>
      <c r="B240" s="30" t="s">
        <v>648</v>
      </c>
      <c r="C240" s="31" t="s">
        <v>649</v>
      </c>
      <c r="D240" s="28"/>
      <c r="E240" s="28"/>
      <c r="F240" s="145"/>
      <c r="G240" s="146"/>
      <c r="H240" s="147"/>
      <c r="I240" s="148"/>
      <c r="J240" s="32"/>
      <c r="K240" s="33"/>
    </row>
    <row r="241" spans="1:11" s="1" customFormat="1" ht="9.6" x14ac:dyDescent="0.2">
      <c r="A241" s="34">
        <f>A238+1</f>
        <v>133</v>
      </c>
      <c r="B241" s="36" t="s">
        <v>650</v>
      </c>
      <c r="C241" s="37" t="s">
        <v>651</v>
      </c>
      <c r="D241" s="38" t="s">
        <v>46</v>
      </c>
      <c r="E241" s="40">
        <v>11.2</v>
      </c>
      <c r="F241" s="149"/>
      <c r="G241" s="150">
        <f t="shared" ref="G241:G247" si="15">E241*F241</f>
        <v>0</v>
      </c>
      <c r="H241" s="151"/>
      <c r="I241" s="150">
        <f t="shared" ref="I241:I247" si="16">E241*H241</f>
        <v>0</v>
      </c>
      <c r="J241" s="39">
        <v>3.6433000000000002E-5</v>
      </c>
      <c r="K241" s="41">
        <f t="shared" ref="K241:K247" si="17">E241*J241</f>
        <v>4.080496E-4</v>
      </c>
    </row>
    <row r="242" spans="1:11" s="1" customFormat="1" ht="9.6" x14ac:dyDescent="0.2">
      <c r="A242" s="34">
        <f t="shared" ref="A242:A247" si="18">A241+1</f>
        <v>134</v>
      </c>
      <c r="B242" s="36" t="s">
        <v>652</v>
      </c>
      <c r="C242" s="37" t="s">
        <v>653</v>
      </c>
      <c r="D242" s="38" t="s">
        <v>41</v>
      </c>
      <c r="E242" s="40">
        <v>8</v>
      </c>
      <c r="F242" s="149"/>
      <c r="G242" s="150">
        <f t="shared" si="15"/>
        <v>0</v>
      </c>
      <c r="H242" s="151"/>
      <c r="I242" s="150">
        <f t="shared" si="16"/>
        <v>0</v>
      </c>
      <c r="J242" s="39">
        <v>3.7369999999999998E-4</v>
      </c>
      <c r="K242" s="41">
        <f t="shared" si="17"/>
        <v>2.9895999999999998E-3</v>
      </c>
    </row>
    <row r="243" spans="1:11" s="1" customFormat="1" ht="9.6" x14ac:dyDescent="0.2">
      <c r="A243" s="60">
        <f t="shared" si="18"/>
        <v>135</v>
      </c>
      <c r="B243" s="61" t="s">
        <v>654</v>
      </c>
      <c r="C243" s="62" t="s">
        <v>655</v>
      </c>
      <c r="D243" s="63" t="s">
        <v>41</v>
      </c>
      <c r="E243" s="64">
        <v>8.8000000000000007</v>
      </c>
      <c r="F243" s="158"/>
      <c r="G243" s="159">
        <f t="shared" si="15"/>
        <v>0</v>
      </c>
      <c r="H243" s="160"/>
      <c r="I243" s="159">
        <f t="shared" si="16"/>
        <v>0</v>
      </c>
      <c r="J243" s="65">
        <v>3.5999999999999999E-3</v>
      </c>
      <c r="K243" s="66">
        <f t="shared" si="17"/>
        <v>3.168E-2</v>
      </c>
    </row>
    <row r="244" spans="1:11" s="1" customFormat="1" ht="9.6" x14ac:dyDescent="0.2">
      <c r="A244" s="34">
        <f t="shared" si="18"/>
        <v>136</v>
      </c>
      <c r="B244" s="36" t="s">
        <v>656</v>
      </c>
      <c r="C244" s="37" t="s">
        <v>657</v>
      </c>
      <c r="D244" s="38" t="s">
        <v>41</v>
      </c>
      <c r="E244" s="40">
        <v>8</v>
      </c>
      <c r="F244" s="149"/>
      <c r="G244" s="150">
        <f t="shared" si="15"/>
        <v>0</v>
      </c>
      <c r="H244" s="151"/>
      <c r="I244" s="150">
        <f t="shared" si="16"/>
        <v>0</v>
      </c>
      <c r="J244" s="39">
        <v>1.25E-4</v>
      </c>
      <c r="K244" s="41">
        <f t="shared" si="17"/>
        <v>1E-3</v>
      </c>
    </row>
    <row r="245" spans="1:11" s="1" customFormat="1" ht="9.6" x14ac:dyDescent="0.2">
      <c r="A245" s="34">
        <f t="shared" si="18"/>
        <v>137</v>
      </c>
      <c r="B245" s="36" t="s">
        <v>658</v>
      </c>
      <c r="C245" s="37" t="s">
        <v>659</v>
      </c>
      <c r="D245" s="38" t="s">
        <v>41</v>
      </c>
      <c r="E245" s="40">
        <v>8</v>
      </c>
      <c r="F245" s="149"/>
      <c r="G245" s="150">
        <f t="shared" si="15"/>
        <v>0</v>
      </c>
      <c r="H245" s="151"/>
      <c r="I245" s="150">
        <f t="shared" si="16"/>
        <v>0</v>
      </c>
      <c r="J245" s="39">
        <v>9.0500000000000008E-3</v>
      </c>
      <c r="K245" s="41">
        <f t="shared" si="17"/>
        <v>7.2400000000000006E-2</v>
      </c>
    </row>
    <row r="246" spans="1:11" s="1" customFormat="1" ht="9.6" x14ac:dyDescent="0.2">
      <c r="A246" s="34">
        <f t="shared" si="18"/>
        <v>138</v>
      </c>
      <c r="B246" s="36" t="s">
        <v>660</v>
      </c>
      <c r="C246" s="37" t="s">
        <v>661</v>
      </c>
      <c r="D246" s="38" t="s">
        <v>41</v>
      </c>
      <c r="E246" s="40">
        <v>8</v>
      </c>
      <c r="F246" s="149"/>
      <c r="G246" s="150">
        <f t="shared" si="15"/>
        <v>0</v>
      </c>
      <c r="H246" s="151"/>
      <c r="I246" s="150">
        <f t="shared" si="16"/>
        <v>0</v>
      </c>
      <c r="J246" s="39">
        <v>3.025E-5</v>
      </c>
      <c r="K246" s="41">
        <f t="shared" si="17"/>
        <v>2.42E-4</v>
      </c>
    </row>
    <row r="247" spans="1:11" s="1" customFormat="1" ht="9.6" x14ac:dyDescent="0.2">
      <c r="A247" s="34">
        <f t="shared" si="18"/>
        <v>139</v>
      </c>
      <c r="B247" s="36" t="s">
        <v>662</v>
      </c>
      <c r="C247" s="37" t="s">
        <v>663</v>
      </c>
      <c r="D247" s="38" t="s">
        <v>93</v>
      </c>
      <c r="E247" s="39">
        <v>0.109</v>
      </c>
      <c r="F247" s="149"/>
      <c r="G247" s="150">
        <f t="shared" si="15"/>
        <v>0</v>
      </c>
      <c r="H247" s="151"/>
      <c r="I247" s="150">
        <f t="shared" si="16"/>
        <v>0</v>
      </c>
      <c r="J247" s="39">
        <v>0</v>
      </c>
      <c r="K247" s="41">
        <f t="shared" si="17"/>
        <v>0</v>
      </c>
    </row>
    <row r="248" spans="1:11" s="20" customFormat="1" ht="10.199999999999999" x14ac:dyDescent="0.2">
      <c r="A248" s="53"/>
      <c r="B248" s="54">
        <v>776</v>
      </c>
      <c r="C248" s="55" t="s">
        <v>664</v>
      </c>
      <c r="D248" s="56"/>
      <c r="E248" s="56"/>
      <c r="F248" s="154"/>
      <c r="G248" s="155">
        <f>SUM(G241:G247)</f>
        <v>0</v>
      </c>
      <c r="H248" s="156"/>
      <c r="I248" s="157">
        <f>SUM(I241:I247)</f>
        <v>0</v>
      </c>
      <c r="J248" s="57"/>
      <c r="K248" s="58">
        <f>SUM(K241:K247)</f>
        <v>0.10871964960000001</v>
      </c>
    </row>
    <row r="249" spans="1:11" s="20" customFormat="1" ht="10.199999999999999" x14ac:dyDescent="0.2">
      <c r="A249" s="29"/>
      <c r="B249" s="30" t="s">
        <v>665</v>
      </c>
      <c r="C249" s="31" t="s">
        <v>666</v>
      </c>
      <c r="D249" s="28"/>
      <c r="E249" s="28"/>
      <c r="F249" s="145"/>
      <c r="G249" s="146"/>
      <c r="H249" s="147"/>
      <c r="I249" s="148"/>
      <c r="J249" s="32"/>
      <c r="K249" s="33"/>
    </row>
    <row r="250" spans="1:11" s="1" customFormat="1" ht="9.6" x14ac:dyDescent="0.2">
      <c r="A250" s="34">
        <f>A247+1</f>
        <v>140</v>
      </c>
      <c r="B250" s="36" t="s">
        <v>667</v>
      </c>
      <c r="C250" s="37" t="s">
        <v>668</v>
      </c>
      <c r="D250" s="38" t="s">
        <v>41</v>
      </c>
      <c r="E250" s="40">
        <v>364.4</v>
      </c>
      <c r="F250" s="149"/>
      <c r="G250" s="150">
        <f>E250*F250</f>
        <v>0</v>
      </c>
      <c r="H250" s="151"/>
      <c r="I250" s="150">
        <f>E250*H250</f>
        <v>0</v>
      </c>
      <c r="J250" s="39">
        <v>3.3500000000000001E-3</v>
      </c>
      <c r="K250" s="41">
        <f>E250*J250</f>
        <v>1.2207399999999999</v>
      </c>
    </row>
    <row r="251" spans="1:11" s="1" customFormat="1" ht="9.6" x14ac:dyDescent="0.2">
      <c r="A251" s="34">
        <f>A250+1</f>
        <v>141</v>
      </c>
      <c r="B251" s="36" t="s">
        <v>669</v>
      </c>
      <c r="C251" s="37" t="s">
        <v>670</v>
      </c>
      <c r="D251" s="38" t="s">
        <v>41</v>
      </c>
      <c r="E251" s="40">
        <v>364.4</v>
      </c>
      <c r="F251" s="149"/>
      <c r="G251" s="150">
        <f>E251*F251</f>
        <v>0</v>
      </c>
      <c r="H251" s="151"/>
      <c r="I251" s="150">
        <f>E251*H251</f>
        <v>0</v>
      </c>
      <c r="J251" s="39">
        <v>1.805E-2</v>
      </c>
      <c r="K251" s="41">
        <f>E251*J251</f>
        <v>6.57742</v>
      </c>
    </row>
    <row r="252" spans="1:11" s="1" customFormat="1" ht="9.6" x14ac:dyDescent="0.2">
      <c r="A252" s="34">
        <f>A251+1</f>
        <v>142</v>
      </c>
      <c r="B252" s="36" t="s">
        <v>671</v>
      </c>
      <c r="C252" s="37" t="s">
        <v>672</v>
      </c>
      <c r="D252" s="38" t="s">
        <v>93</v>
      </c>
      <c r="E252" s="39">
        <v>7.798</v>
      </c>
      <c r="F252" s="149"/>
      <c r="G252" s="150">
        <f>E252*F252</f>
        <v>0</v>
      </c>
      <c r="H252" s="151"/>
      <c r="I252" s="150">
        <f>E252*H252</f>
        <v>0</v>
      </c>
      <c r="J252" s="39">
        <v>0</v>
      </c>
      <c r="K252" s="41">
        <f>E252*J252</f>
        <v>0</v>
      </c>
    </row>
    <row r="253" spans="1:11" s="20" customFormat="1" ht="10.199999999999999" x14ac:dyDescent="0.2">
      <c r="A253" s="53"/>
      <c r="B253" s="54">
        <v>777</v>
      </c>
      <c r="C253" s="55" t="s">
        <v>673</v>
      </c>
      <c r="D253" s="56"/>
      <c r="E253" s="56"/>
      <c r="F253" s="154"/>
      <c r="G253" s="155">
        <f>SUM(G250:G252)</f>
        <v>0</v>
      </c>
      <c r="H253" s="156"/>
      <c r="I253" s="157">
        <f>SUM(I250:I252)</f>
        <v>0</v>
      </c>
      <c r="J253" s="57"/>
      <c r="K253" s="58">
        <f>SUM(K250:K252)</f>
        <v>7.7981600000000002</v>
      </c>
    </row>
    <row r="254" spans="1:11" s="20" customFormat="1" ht="10.199999999999999" x14ac:dyDescent="0.2">
      <c r="A254" s="29"/>
      <c r="B254" s="30" t="s">
        <v>674</v>
      </c>
      <c r="C254" s="31" t="s">
        <v>675</v>
      </c>
      <c r="D254" s="28"/>
      <c r="E254" s="28"/>
      <c r="F254" s="145"/>
      <c r="G254" s="146"/>
      <c r="H254" s="147"/>
      <c r="I254" s="148"/>
      <c r="J254" s="32"/>
      <c r="K254" s="33"/>
    </row>
    <row r="255" spans="1:11" s="1" customFormat="1" ht="9.6" x14ac:dyDescent="0.2">
      <c r="A255" s="34">
        <f>A252+1</f>
        <v>143</v>
      </c>
      <c r="B255" s="36" t="s">
        <v>676</v>
      </c>
      <c r="C255" s="37" t="s">
        <v>677</v>
      </c>
      <c r="D255" s="38" t="s">
        <v>41</v>
      </c>
      <c r="E255" s="59">
        <v>83</v>
      </c>
      <c r="F255" s="149"/>
      <c r="G255" s="150">
        <f>E255*F255</f>
        <v>0</v>
      </c>
      <c r="H255" s="151"/>
      <c r="I255" s="150">
        <f>E255*H255</f>
        <v>0</v>
      </c>
      <c r="J255" s="39">
        <v>1.25E-4</v>
      </c>
      <c r="K255" s="41">
        <f>E255*J255</f>
        <v>1.0375000000000001E-2</v>
      </c>
    </row>
    <row r="256" spans="1:11" s="1" customFormat="1" ht="19.2" x14ac:dyDescent="0.2">
      <c r="A256" s="4"/>
      <c r="B256" s="44" t="s">
        <v>35</v>
      </c>
      <c r="C256" s="45" t="s">
        <v>678</v>
      </c>
      <c r="D256" s="42"/>
      <c r="E256" s="42"/>
      <c r="F256" s="152"/>
      <c r="G256" s="153"/>
      <c r="H256" s="153"/>
      <c r="I256" s="153"/>
      <c r="J256" s="42"/>
      <c r="K256" s="43"/>
    </row>
    <row r="257" spans="1:11" s="1" customFormat="1" ht="9.6" x14ac:dyDescent="0.2">
      <c r="A257" s="34">
        <f>A255+1</f>
        <v>144</v>
      </c>
      <c r="B257" s="36" t="s">
        <v>679</v>
      </c>
      <c r="C257" s="37" t="s">
        <v>680</v>
      </c>
      <c r="D257" s="38" t="s">
        <v>41</v>
      </c>
      <c r="E257" s="40">
        <v>83</v>
      </c>
      <c r="F257" s="149"/>
      <c r="G257" s="150">
        <f>E257*F257</f>
        <v>0</v>
      </c>
      <c r="H257" s="151"/>
      <c r="I257" s="150">
        <f>E257*H257</f>
        <v>0</v>
      </c>
      <c r="J257" s="39">
        <v>1.8749999999999999E-3</v>
      </c>
      <c r="K257" s="41">
        <f>E257*J257</f>
        <v>0.15562499999999999</v>
      </c>
    </row>
    <row r="258" spans="1:11" s="1" customFormat="1" ht="9.6" x14ac:dyDescent="0.2">
      <c r="A258" s="34">
        <f>A257+1</f>
        <v>145</v>
      </c>
      <c r="B258" s="36" t="s">
        <v>681</v>
      </c>
      <c r="C258" s="37" t="s">
        <v>682</v>
      </c>
      <c r="D258" s="38" t="s">
        <v>41</v>
      </c>
      <c r="E258" s="46">
        <v>15</v>
      </c>
      <c r="F258" s="149"/>
      <c r="G258" s="150">
        <f>E258*F258</f>
        <v>0</v>
      </c>
      <c r="H258" s="151"/>
      <c r="I258" s="150">
        <f>E258*H258</f>
        <v>0</v>
      </c>
      <c r="J258" s="39">
        <v>4.35E-4</v>
      </c>
      <c r="K258" s="41">
        <f>E258*J258</f>
        <v>6.5250000000000004E-3</v>
      </c>
    </row>
    <row r="259" spans="1:11" s="1" customFormat="1" ht="9.6" x14ac:dyDescent="0.2">
      <c r="A259" s="34">
        <f>A258+1</f>
        <v>146</v>
      </c>
      <c r="B259" s="36" t="s">
        <v>683</v>
      </c>
      <c r="C259" s="37" t="s">
        <v>684</v>
      </c>
      <c r="D259" s="38" t="s">
        <v>41</v>
      </c>
      <c r="E259" s="40">
        <v>83</v>
      </c>
      <c r="F259" s="149"/>
      <c r="G259" s="150">
        <f>E259*F259</f>
        <v>0</v>
      </c>
      <c r="H259" s="151"/>
      <c r="I259" s="150">
        <f>E259*H259</f>
        <v>0</v>
      </c>
      <c r="J259" s="39">
        <v>5.0000000000000001E-3</v>
      </c>
      <c r="K259" s="41">
        <f>E259*J259</f>
        <v>0.41500000000000004</v>
      </c>
    </row>
    <row r="260" spans="1:11" s="1" customFormat="1" ht="9.6" x14ac:dyDescent="0.2">
      <c r="A260" s="60">
        <f>A259+1</f>
        <v>147</v>
      </c>
      <c r="B260" s="61" t="s">
        <v>685</v>
      </c>
      <c r="C260" s="62" t="s">
        <v>686</v>
      </c>
      <c r="D260" s="63" t="s">
        <v>41</v>
      </c>
      <c r="E260" s="121">
        <v>95.449999999999989</v>
      </c>
      <c r="F260" s="158"/>
      <c r="G260" s="159">
        <f>E260*F260</f>
        <v>0</v>
      </c>
      <c r="H260" s="160"/>
      <c r="I260" s="159">
        <f>E260*H260</f>
        <v>0</v>
      </c>
      <c r="J260" s="65">
        <v>1.7500000000000002E-2</v>
      </c>
      <c r="K260" s="66">
        <f>E260*J260</f>
        <v>1.6703749999999999</v>
      </c>
    </row>
    <row r="261" spans="1:11" s="1" customFormat="1" ht="9.6" x14ac:dyDescent="0.2">
      <c r="A261" s="4"/>
      <c r="B261" s="44" t="s">
        <v>35</v>
      </c>
      <c r="C261" s="45" t="s">
        <v>687</v>
      </c>
      <c r="D261" s="42"/>
      <c r="E261" s="42"/>
      <c r="F261" s="152"/>
      <c r="G261" s="153"/>
      <c r="H261" s="153"/>
      <c r="I261" s="153"/>
      <c r="J261" s="42"/>
      <c r="K261" s="43"/>
    </row>
    <row r="262" spans="1:11" s="1" customFormat="1" ht="9.6" x14ac:dyDescent="0.2">
      <c r="A262" s="34">
        <f>A260+1</f>
        <v>148</v>
      </c>
      <c r="B262" s="36" t="s">
        <v>688</v>
      </c>
      <c r="C262" s="37" t="s">
        <v>689</v>
      </c>
      <c r="D262" s="38" t="s">
        <v>93</v>
      </c>
      <c r="E262" s="39">
        <v>2.258</v>
      </c>
      <c r="F262" s="149"/>
      <c r="G262" s="150">
        <f>E262*F262</f>
        <v>0</v>
      </c>
      <c r="H262" s="151"/>
      <c r="I262" s="150">
        <f>E262*H262</f>
        <v>0</v>
      </c>
      <c r="J262" s="39">
        <v>0</v>
      </c>
      <c r="K262" s="41">
        <f>E262*J262</f>
        <v>0</v>
      </c>
    </row>
    <row r="263" spans="1:11" s="20" customFormat="1" ht="10.199999999999999" x14ac:dyDescent="0.2">
      <c r="A263" s="53"/>
      <c r="B263" s="54">
        <v>781</v>
      </c>
      <c r="C263" s="55" t="s">
        <v>690</v>
      </c>
      <c r="D263" s="56"/>
      <c r="E263" s="56"/>
      <c r="F263" s="154"/>
      <c r="G263" s="155">
        <f>SUM(G255:G262)</f>
        <v>0</v>
      </c>
      <c r="H263" s="156"/>
      <c r="I263" s="157">
        <f>SUM(I255:I262)</f>
        <v>0</v>
      </c>
      <c r="J263" s="57"/>
      <c r="K263" s="58">
        <f>SUM(K255:K262)</f>
        <v>2.2579000000000002</v>
      </c>
    </row>
    <row r="264" spans="1:11" s="20" customFormat="1" ht="10.199999999999999" x14ac:dyDescent="0.2">
      <c r="A264" s="29"/>
      <c r="B264" s="30" t="s">
        <v>691</v>
      </c>
      <c r="C264" s="31" t="s">
        <v>692</v>
      </c>
      <c r="D264" s="28"/>
      <c r="E264" s="28"/>
      <c r="F264" s="145"/>
      <c r="G264" s="146"/>
      <c r="H264" s="147"/>
      <c r="I264" s="148"/>
      <c r="J264" s="32"/>
      <c r="K264" s="33"/>
    </row>
    <row r="265" spans="1:11" s="1" customFormat="1" ht="9.6" x14ac:dyDescent="0.2">
      <c r="A265" s="34">
        <f>A262+1</f>
        <v>149</v>
      </c>
      <c r="B265" s="36" t="s">
        <v>693</v>
      </c>
      <c r="C265" s="37" t="s">
        <v>694</v>
      </c>
      <c r="D265" s="38" t="s">
        <v>41</v>
      </c>
      <c r="E265" s="40">
        <v>620.9</v>
      </c>
      <c r="F265" s="149"/>
      <c r="G265" s="150">
        <f>E265*F265</f>
        <v>0</v>
      </c>
      <c r="H265" s="151"/>
      <c r="I265" s="150">
        <f>E265*H265</f>
        <v>0</v>
      </c>
      <c r="J265" s="39">
        <v>1.4300000000000001E-4</v>
      </c>
      <c r="K265" s="41">
        <f>E265*J265</f>
        <v>8.8788699999999998E-2</v>
      </c>
    </row>
    <row r="266" spans="1:11" s="1" customFormat="1" ht="9.6" x14ac:dyDescent="0.2">
      <c r="A266" s="34">
        <f>A265+1</f>
        <v>150</v>
      </c>
      <c r="B266" s="36" t="s">
        <v>695</v>
      </c>
      <c r="C266" s="37" t="s">
        <v>696</v>
      </c>
      <c r="D266" s="38" t="s">
        <v>41</v>
      </c>
      <c r="E266" s="59">
        <v>434.12</v>
      </c>
      <c r="F266" s="149"/>
      <c r="G266" s="150">
        <f>E266*F266</f>
        <v>0</v>
      </c>
      <c r="H266" s="151"/>
      <c r="I266" s="150">
        <f>E266*H266</f>
        <v>0</v>
      </c>
      <c r="J266" s="39">
        <v>2.5700000000000001E-4</v>
      </c>
      <c r="K266" s="41">
        <f>E266*J266</f>
        <v>0.11156884</v>
      </c>
    </row>
    <row r="267" spans="1:11" s="1" customFormat="1" ht="9.6" x14ac:dyDescent="0.2">
      <c r="A267" s="34">
        <f>A266+1</f>
        <v>151</v>
      </c>
      <c r="B267" s="36" t="s">
        <v>697</v>
      </c>
      <c r="C267" s="37" t="s">
        <v>698</v>
      </c>
      <c r="D267" s="38" t="s">
        <v>41</v>
      </c>
      <c r="E267" s="59">
        <v>1055.02</v>
      </c>
      <c r="F267" s="149"/>
      <c r="G267" s="150">
        <f>E267*F267</f>
        <v>0</v>
      </c>
      <c r="H267" s="151"/>
      <c r="I267" s="150">
        <f>E267*H267</f>
        <v>0</v>
      </c>
      <c r="J267" s="39">
        <v>2.2164999999999999E-4</v>
      </c>
      <c r="K267" s="41">
        <f>E267*J267</f>
        <v>0.23384518299999998</v>
      </c>
    </row>
    <row r="268" spans="1:11" s="20" customFormat="1" ht="10.8" thickBot="1" x14ac:dyDescent="0.25">
      <c r="A268" s="47"/>
      <c r="B268" s="49">
        <v>784</v>
      </c>
      <c r="C268" s="50" t="s">
        <v>699</v>
      </c>
      <c r="D268" s="48"/>
      <c r="E268" s="48"/>
      <c r="F268" s="161"/>
      <c r="G268" s="162">
        <f>SUM(G265:G267)</f>
        <v>0</v>
      </c>
      <c r="H268" s="163"/>
      <c r="I268" s="164">
        <f>SUM(I265:I267)</f>
        <v>0</v>
      </c>
      <c r="J268" s="51"/>
      <c r="K268" s="52">
        <f>SUM(K265:K267)</f>
        <v>0.43420272299999996</v>
      </c>
    </row>
    <row r="269" spans="1:11" ht="13.8" thickBot="1" x14ac:dyDescent="0.3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</row>
    <row r="270" spans="1:11" s="1" customFormat="1" ht="9.75" customHeight="1" x14ac:dyDescent="0.25">
      <c r="A270" s="5" t="s">
        <v>5</v>
      </c>
      <c r="B270" s="296" t="s">
        <v>9</v>
      </c>
      <c r="C270" s="296" t="s">
        <v>11</v>
      </c>
      <c r="D270" s="296" t="s">
        <v>13</v>
      </c>
      <c r="E270" s="296" t="s">
        <v>15</v>
      </c>
      <c r="F270" s="301" t="s">
        <v>17</v>
      </c>
      <c r="G270" s="193"/>
      <c r="H270" s="193"/>
      <c r="I270" s="193"/>
      <c r="J270" s="296" t="s">
        <v>26</v>
      </c>
      <c r="K270" s="216"/>
    </row>
    <row r="271" spans="1:11" s="1" customFormat="1" ht="9.75" customHeight="1" x14ac:dyDescent="0.25">
      <c r="A271" s="6" t="s">
        <v>6</v>
      </c>
      <c r="B271" s="175"/>
      <c r="C271" s="175"/>
      <c r="D271" s="175"/>
      <c r="E271" s="175"/>
      <c r="F271" s="299" t="s">
        <v>18</v>
      </c>
      <c r="G271" s="173"/>
      <c r="H271" s="300" t="s">
        <v>23</v>
      </c>
      <c r="I271" s="173"/>
      <c r="J271" s="175"/>
      <c r="K271" s="297"/>
    </row>
    <row r="272" spans="1:11" s="1" customFormat="1" ht="9.75" customHeight="1" x14ac:dyDescent="0.2">
      <c r="A272" s="6" t="s">
        <v>7</v>
      </c>
      <c r="B272" s="175"/>
      <c r="C272" s="175"/>
      <c r="D272" s="175"/>
      <c r="E272" s="175"/>
      <c r="F272" s="11" t="s">
        <v>19</v>
      </c>
      <c r="G272" s="13" t="s">
        <v>21</v>
      </c>
      <c r="H272" s="15" t="s">
        <v>19</v>
      </c>
      <c r="I272" s="13" t="s">
        <v>21</v>
      </c>
      <c r="J272" s="15" t="s">
        <v>19</v>
      </c>
      <c r="K272" s="17" t="s">
        <v>21</v>
      </c>
    </row>
    <row r="273" spans="1:11" s="1" customFormat="1" ht="9.75" customHeight="1" thickBot="1" x14ac:dyDescent="0.25">
      <c r="A273" s="7" t="s">
        <v>8</v>
      </c>
      <c r="B273" s="9" t="s">
        <v>10</v>
      </c>
      <c r="C273" s="9" t="s">
        <v>12</v>
      </c>
      <c r="D273" s="9" t="s">
        <v>14</v>
      </c>
      <c r="E273" s="9" t="s">
        <v>16</v>
      </c>
      <c r="F273" s="12" t="s">
        <v>20</v>
      </c>
      <c r="G273" s="14" t="s">
        <v>22</v>
      </c>
      <c r="H273" s="16" t="s">
        <v>24</v>
      </c>
      <c r="I273" s="14" t="s">
        <v>25</v>
      </c>
      <c r="J273" s="16" t="s">
        <v>27</v>
      </c>
      <c r="K273" s="18" t="s">
        <v>28</v>
      </c>
    </row>
    <row r="274" spans="1:11" s="20" customFormat="1" ht="10.199999999999999" x14ac:dyDescent="0.2">
      <c r="A274" s="22"/>
      <c r="B274" s="21"/>
      <c r="C274" s="23" t="s">
        <v>700</v>
      </c>
      <c r="D274" s="21"/>
      <c r="E274" s="21"/>
      <c r="F274" s="24"/>
      <c r="G274" s="25"/>
      <c r="H274" s="26"/>
      <c r="J274" s="26"/>
      <c r="K274" s="27"/>
    </row>
    <row r="275" spans="1:11" s="20" customFormat="1" ht="10.199999999999999" x14ac:dyDescent="0.2">
      <c r="A275" s="29"/>
      <c r="B275" s="30" t="s">
        <v>701</v>
      </c>
      <c r="C275" s="31" t="s">
        <v>702</v>
      </c>
      <c r="D275" s="28"/>
      <c r="E275" s="28"/>
      <c r="F275" s="145"/>
      <c r="G275" s="146"/>
      <c r="H275" s="147"/>
      <c r="I275" s="148"/>
      <c r="J275" s="32"/>
      <c r="K275" s="33"/>
    </row>
    <row r="276" spans="1:11" s="1" customFormat="1" ht="9.6" x14ac:dyDescent="0.2">
      <c r="A276" s="34">
        <f>A267+1</f>
        <v>152</v>
      </c>
      <c r="B276" s="36" t="s">
        <v>703</v>
      </c>
      <c r="C276" s="37" t="s">
        <v>704</v>
      </c>
      <c r="D276" s="38" t="s">
        <v>705</v>
      </c>
      <c r="E276" s="46">
        <v>250</v>
      </c>
      <c r="F276" s="149"/>
      <c r="G276" s="150">
        <f>E276*F276</f>
        <v>0</v>
      </c>
      <c r="H276" s="151"/>
      <c r="I276" s="150">
        <f>E276*H276</f>
        <v>0</v>
      </c>
      <c r="J276" s="39">
        <v>1.02169E-3</v>
      </c>
      <c r="K276" s="41">
        <f>E276*J276</f>
        <v>0.2554225</v>
      </c>
    </row>
    <row r="277" spans="1:11" s="1" customFormat="1" ht="9.6" x14ac:dyDescent="0.2">
      <c r="A277" s="34">
        <f>A276+1</f>
        <v>153</v>
      </c>
      <c r="B277" s="36" t="s">
        <v>706</v>
      </c>
      <c r="C277" s="37" t="s">
        <v>707</v>
      </c>
      <c r="D277" s="38" t="s">
        <v>68</v>
      </c>
      <c r="E277" s="46">
        <v>2</v>
      </c>
      <c r="F277" s="149"/>
      <c r="G277" s="150">
        <f>E277*F277</f>
        <v>0</v>
      </c>
      <c r="H277" s="151"/>
      <c r="I277" s="150">
        <f>E277*H277</f>
        <v>0</v>
      </c>
      <c r="J277" s="39">
        <v>1.8E-3</v>
      </c>
      <c r="K277" s="41">
        <f>E277*J277</f>
        <v>3.5999999999999999E-3</v>
      </c>
    </row>
    <row r="278" spans="1:11" s="20" customFormat="1" ht="10.199999999999999" x14ac:dyDescent="0.2">
      <c r="A278" s="53"/>
      <c r="B278" s="54">
        <v>721</v>
      </c>
      <c r="C278" s="55" t="s">
        <v>708</v>
      </c>
      <c r="D278" s="56"/>
      <c r="E278" s="56"/>
      <c r="F278" s="154"/>
      <c r="G278" s="155">
        <f>SUM(G276:G277)</f>
        <v>0</v>
      </c>
      <c r="H278" s="156"/>
      <c r="I278" s="157">
        <f>SUM(I276:I277)</f>
        <v>0</v>
      </c>
      <c r="J278" s="57"/>
      <c r="K278" s="58">
        <f>SUM(K276:K277)</f>
        <v>0.25902249999999999</v>
      </c>
    </row>
    <row r="279" spans="1:11" s="20" customFormat="1" ht="10.199999999999999" x14ac:dyDescent="0.2">
      <c r="A279" s="29"/>
      <c r="B279" s="30" t="s">
        <v>709</v>
      </c>
      <c r="C279" s="31" t="s">
        <v>710</v>
      </c>
      <c r="D279" s="28"/>
      <c r="E279" s="28"/>
      <c r="F279" s="145"/>
      <c r="G279" s="146"/>
      <c r="H279" s="147"/>
      <c r="I279" s="148"/>
      <c r="J279" s="32"/>
      <c r="K279" s="33"/>
    </row>
    <row r="280" spans="1:11" s="1" customFormat="1" ht="9.6" x14ac:dyDescent="0.2">
      <c r="A280" s="34">
        <f>A277+1</f>
        <v>154</v>
      </c>
      <c r="B280" s="36" t="s">
        <v>711</v>
      </c>
      <c r="C280" s="37" t="s">
        <v>712</v>
      </c>
      <c r="D280" s="38" t="s">
        <v>705</v>
      </c>
      <c r="E280" s="46">
        <v>96</v>
      </c>
      <c r="F280" s="149"/>
      <c r="G280" s="150">
        <f>E280*F280</f>
        <v>0</v>
      </c>
      <c r="H280" s="151"/>
      <c r="I280" s="150">
        <f>E280*H280</f>
        <v>0</v>
      </c>
      <c r="J280" s="39">
        <v>3.5900000000000001E-2</v>
      </c>
      <c r="K280" s="41">
        <f>E280*J280</f>
        <v>3.4464000000000001</v>
      </c>
    </row>
    <row r="281" spans="1:11" s="20" customFormat="1" ht="10.199999999999999" x14ac:dyDescent="0.2">
      <c r="A281" s="53"/>
      <c r="B281" s="54">
        <v>722</v>
      </c>
      <c r="C281" s="55" t="s">
        <v>713</v>
      </c>
      <c r="D281" s="56"/>
      <c r="E281" s="56"/>
      <c r="F281" s="154"/>
      <c r="G281" s="155">
        <f>SUM(G280:G280)</f>
        <v>0</v>
      </c>
      <c r="H281" s="156"/>
      <c r="I281" s="157">
        <f>SUM(I280:I280)</f>
        <v>0</v>
      </c>
      <c r="J281" s="57"/>
      <c r="K281" s="58">
        <f>SUM(K280:K280)</f>
        <v>3.4464000000000001</v>
      </c>
    </row>
    <row r="282" spans="1:11" s="20" customFormat="1" ht="10.199999999999999" x14ac:dyDescent="0.2">
      <c r="A282" s="29"/>
      <c r="B282" s="30" t="s">
        <v>714</v>
      </c>
      <c r="C282" s="31" t="s">
        <v>715</v>
      </c>
      <c r="D282" s="28"/>
      <c r="E282" s="28"/>
      <c r="F282" s="145"/>
      <c r="G282" s="146"/>
      <c r="H282" s="147"/>
      <c r="I282" s="148"/>
      <c r="J282" s="32"/>
      <c r="K282" s="33"/>
    </row>
    <row r="283" spans="1:11" s="1" customFormat="1" ht="9.6" x14ac:dyDescent="0.2">
      <c r="A283" s="34">
        <f>A280+1</f>
        <v>155</v>
      </c>
      <c r="B283" s="36" t="s">
        <v>716</v>
      </c>
      <c r="C283" s="37" t="s">
        <v>717</v>
      </c>
      <c r="D283" s="38" t="s">
        <v>68</v>
      </c>
      <c r="E283" s="46">
        <v>1</v>
      </c>
      <c r="F283" s="149"/>
      <c r="G283" s="150">
        <f t="shared" ref="G283:G307" si="19">E283*F283</f>
        <v>0</v>
      </c>
      <c r="H283" s="151"/>
      <c r="I283" s="150">
        <f t="shared" ref="I283:I307" si="20">E283*H283</f>
        <v>0</v>
      </c>
      <c r="J283" s="39">
        <v>2.2228E-3</v>
      </c>
      <c r="K283" s="41">
        <f t="shared" ref="K283:K307" si="21">E283*J283</f>
        <v>2.2228E-3</v>
      </c>
    </row>
    <row r="284" spans="1:11" s="1" customFormat="1" ht="9.6" x14ac:dyDescent="0.2">
      <c r="A284" s="60">
        <f t="shared" ref="A284:A307" si="22">A283+1</f>
        <v>156</v>
      </c>
      <c r="B284" s="61" t="s">
        <v>718</v>
      </c>
      <c r="C284" s="62" t="s">
        <v>719</v>
      </c>
      <c r="D284" s="63" t="s">
        <v>230</v>
      </c>
      <c r="E284" s="67">
        <v>1</v>
      </c>
      <c r="F284" s="158"/>
      <c r="G284" s="159">
        <f t="shared" si="19"/>
        <v>0</v>
      </c>
      <c r="H284" s="160"/>
      <c r="I284" s="159">
        <f t="shared" si="20"/>
        <v>0</v>
      </c>
      <c r="J284" s="65">
        <v>1.2999999999999999E-2</v>
      </c>
      <c r="K284" s="66">
        <f t="shared" si="21"/>
        <v>1.2999999999999999E-2</v>
      </c>
    </row>
    <row r="285" spans="1:11" s="1" customFormat="1" ht="9.6" x14ac:dyDescent="0.2">
      <c r="A285" s="60">
        <f t="shared" si="22"/>
        <v>157</v>
      </c>
      <c r="B285" s="61" t="s">
        <v>720</v>
      </c>
      <c r="C285" s="62" t="s">
        <v>721</v>
      </c>
      <c r="D285" s="63" t="s">
        <v>68</v>
      </c>
      <c r="E285" s="67">
        <v>1</v>
      </c>
      <c r="F285" s="158"/>
      <c r="G285" s="159">
        <f t="shared" si="19"/>
        <v>0</v>
      </c>
      <c r="H285" s="160"/>
      <c r="I285" s="159">
        <f t="shared" si="20"/>
        <v>0</v>
      </c>
      <c r="J285" s="65">
        <v>1.2800000000000001E-3</v>
      </c>
      <c r="K285" s="66">
        <f t="shared" si="21"/>
        <v>1.2800000000000001E-3</v>
      </c>
    </row>
    <row r="286" spans="1:11" s="1" customFormat="1" ht="9.6" x14ac:dyDescent="0.2">
      <c r="A286" s="34">
        <f t="shared" si="22"/>
        <v>158</v>
      </c>
      <c r="B286" s="36" t="s">
        <v>722</v>
      </c>
      <c r="C286" s="37" t="s">
        <v>723</v>
      </c>
      <c r="D286" s="38" t="s">
        <v>68</v>
      </c>
      <c r="E286" s="46">
        <v>1</v>
      </c>
      <c r="F286" s="149"/>
      <c r="G286" s="150">
        <f t="shared" si="19"/>
        <v>0</v>
      </c>
      <c r="H286" s="151"/>
      <c r="I286" s="150">
        <f t="shared" si="20"/>
        <v>0</v>
      </c>
      <c r="J286" s="39">
        <v>2E-3</v>
      </c>
      <c r="K286" s="41">
        <f t="shared" si="21"/>
        <v>2E-3</v>
      </c>
    </row>
    <row r="287" spans="1:11" s="1" customFormat="1" ht="9.6" x14ac:dyDescent="0.2">
      <c r="A287" s="60">
        <f t="shared" si="22"/>
        <v>159</v>
      </c>
      <c r="B287" s="61" t="s">
        <v>724</v>
      </c>
      <c r="C287" s="62" t="s">
        <v>725</v>
      </c>
      <c r="D287" s="63" t="s">
        <v>230</v>
      </c>
      <c r="E287" s="67">
        <v>1</v>
      </c>
      <c r="F287" s="158"/>
      <c r="G287" s="159">
        <f t="shared" si="19"/>
        <v>0</v>
      </c>
      <c r="H287" s="160"/>
      <c r="I287" s="159">
        <f t="shared" si="20"/>
        <v>0</v>
      </c>
      <c r="J287" s="65">
        <v>1.7999999999999999E-2</v>
      </c>
      <c r="K287" s="66">
        <f t="shared" si="21"/>
        <v>1.7999999999999999E-2</v>
      </c>
    </row>
    <row r="288" spans="1:11" s="1" customFormat="1" ht="9.6" x14ac:dyDescent="0.2">
      <c r="A288" s="60">
        <f t="shared" si="22"/>
        <v>160</v>
      </c>
      <c r="B288" s="61" t="s">
        <v>726</v>
      </c>
      <c r="C288" s="62" t="s">
        <v>727</v>
      </c>
      <c r="D288" s="63" t="s">
        <v>68</v>
      </c>
      <c r="E288" s="67">
        <v>1</v>
      </c>
      <c r="F288" s="158"/>
      <c r="G288" s="159">
        <f t="shared" si="19"/>
        <v>0</v>
      </c>
      <c r="H288" s="160"/>
      <c r="I288" s="159">
        <f t="shared" si="20"/>
        <v>0</v>
      </c>
      <c r="J288" s="65">
        <v>1.6000000000000001E-3</v>
      </c>
      <c r="K288" s="66">
        <f t="shared" si="21"/>
        <v>1.6000000000000001E-3</v>
      </c>
    </row>
    <row r="289" spans="1:11" s="1" customFormat="1" ht="9.6" x14ac:dyDescent="0.2">
      <c r="A289" s="34">
        <f t="shared" si="22"/>
        <v>161</v>
      </c>
      <c r="B289" s="36" t="s">
        <v>728</v>
      </c>
      <c r="C289" s="37" t="s">
        <v>729</v>
      </c>
      <c r="D289" s="38" t="s">
        <v>68</v>
      </c>
      <c r="E289" s="46">
        <v>1</v>
      </c>
      <c r="F289" s="149"/>
      <c r="G289" s="150">
        <f t="shared" si="19"/>
        <v>0</v>
      </c>
      <c r="H289" s="151"/>
      <c r="I289" s="150">
        <f t="shared" si="20"/>
        <v>0</v>
      </c>
      <c r="J289" s="39">
        <v>4.1841999999999999E-3</v>
      </c>
      <c r="K289" s="41">
        <f t="shared" si="21"/>
        <v>4.1841999999999999E-3</v>
      </c>
    </row>
    <row r="290" spans="1:11" s="1" customFormat="1" ht="9.6" x14ac:dyDescent="0.2">
      <c r="A290" s="34">
        <f t="shared" si="22"/>
        <v>162</v>
      </c>
      <c r="B290" s="36" t="s">
        <v>730</v>
      </c>
      <c r="C290" s="37" t="s">
        <v>731</v>
      </c>
      <c r="D290" s="38" t="s">
        <v>68</v>
      </c>
      <c r="E290" s="46">
        <v>1</v>
      </c>
      <c r="F290" s="149"/>
      <c r="G290" s="150">
        <f t="shared" si="19"/>
        <v>0</v>
      </c>
      <c r="H290" s="151"/>
      <c r="I290" s="150">
        <f t="shared" si="20"/>
        <v>0</v>
      </c>
      <c r="J290" s="39">
        <v>9.4125999999999997E-4</v>
      </c>
      <c r="K290" s="41">
        <f t="shared" si="21"/>
        <v>9.4125999999999997E-4</v>
      </c>
    </row>
    <row r="291" spans="1:11" s="1" customFormat="1" ht="9.6" x14ac:dyDescent="0.2">
      <c r="A291" s="60">
        <f t="shared" si="22"/>
        <v>163</v>
      </c>
      <c r="B291" s="61" t="s">
        <v>732</v>
      </c>
      <c r="C291" s="62" t="s">
        <v>733</v>
      </c>
      <c r="D291" s="63" t="s">
        <v>68</v>
      </c>
      <c r="E291" s="67">
        <v>1</v>
      </c>
      <c r="F291" s="158"/>
      <c r="G291" s="159">
        <f t="shared" si="19"/>
        <v>0</v>
      </c>
      <c r="H291" s="160"/>
      <c r="I291" s="159">
        <f t="shared" si="20"/>
        <v>0</v>
      </c>
      <c r="J291" s="65">
        <v>0.01</v>
      </c>
      <c r="K291" s="66">
        <f t="shared" si="21"/>
        <v>0.01</v>
      </c>
    </row>
    <row r="292" spans="1:11" s="1" customFormat="1" ht="9.6" x14ac:dyDescent="0.2">
      <c r="A292" s="34">
        <f t="shared" si="22"/>
        <v>164</v>
      </c>
      <c r="B292" s="36" t="s">
        <v>734</v>
      </c>
      <c r="C292" s="37" t="s">
        <v>735</v>
      </c>
      <c r="D292" s="38" t="s">
        <v>230</v>
      </c>
      <c r="E292" s="46">
        <v>1</v>
      </c>
      <c r="F292" s="149"/>
      <c r="G292" s="150">
        <f t="shared" si="19"/>
        <v>0</v>
      </c>
      <c r="H292" s="151"/>
      <c r="I292" s="150">
        <f t="shared" si="20"/>
        <v>0</v>
      </c>
      <c r="J292" s="39">
        <v>2.89939E-2</v>
      </c>
      <c r="K292" s="41">
        <f t="shared" si="21"/>
        <v>2.89939E-2</v>
      </c>
    </row>
    <row r="293" spans="1:11" s="1" customFormat="1" ht="9.6" x14ac:dyDescent="0.2">
      <c r="A293" s="60">
        <f t="shared" si="22"/>
        <v>165</v>
      </c>
      <c r="B293" s="61" t="s">
        <v>736</v>
      </c>
      <c r="C293" s="62" t="s">
        <v>737</v>
      </c>
      <c r="D293" s="63" t="s">
        <v>68</v>
      </c>
      <c r="E293" s="67">
        <v>1</v>
      </c>
      <c r="F293" s="158"/>
      <c r="G293" s="159">
        <f t="shared" si="19"/>
        <v>0</v>
      </c>
      <c r="H293" s="160"/>
      <c r="I293" s="159">
        <f t="shared" si="20"/>
        <v>0</v>
      </c>
      <c r="J293" s="65">
        <v>6.9000000000000006E-2</v>
      </c>
      <c r="K293" s="66">
        <f t="shared" si="21"/>
        <v>6.9000000000000006E-2</v>
      </c>
    </row>
    <row r="294" spans="1:11" s="1" customFormat="1" ht="9.6" x14ac:dyDescent="0.2">
      <c r="A294" s="34">
        <f t="shared" si="22"/>
        <v>166</v>
      </c>
      <c r="B294" s="36" t="s">
        <v>738</v>
      </c>
      <c r="C294" s="37" t="s">
        <v>739</v>
      </c>
      <c r="D294" s="38" t="s">
        <v>230</v>
      </c>
      <c r="E294" s="46">
        <v>2</v>
      </c>
      <c r="F294" s="149"/>
      <c r="G294" s="150">
        <f t="shared" si="19"/>
        <v>0</v>
      </c>
      <c r="H294" s="151"/>
      <c r="I294" s="150">
        <f t="shared" si="20"/>
        <v>0</v>
      </c>
      <c r="J294" s="39">
        <v>2.89939E-2</v>
      </c>
      <c r="K294" s="41">
        <f t="shared" si="21"/>
        <v>5.7987799999999999E-2</v>
      </c>
    </row>
    <row r="295" spans="1:11" s="1" customFormat="1" ht="9.6" x14ac:dyDescent="0.2">
      <c r="A295" s="60">
        <f t="shared" si="22"/>
        <v>167</v>
      </c>
      <c r="B295" s="61" t="s">
        <v>740</v>
      </c>
      <c r="C295" s="62" t="s">
        <v>741</v>
      </c>
      <c r="D295" s="63" t="s">
        <v>68</v>
      </c>
      <c r="E295" s="67">
        <v>2</v>
      </c>
      <c r="F295" s="158"/>
      <c r="G295" s="159">
        <f t="shared" si="19"/>
        <v>0</v>
      </c>
      <c r="H295" s="160"/>
      <c r="I295" s="159">
        <f t="shared" si="20"/>
        <v>0</v>
      </c>
      <c r="J295" s="65">
        <v>5.0000000000000001E-3</v>
      </c>
      <c r="K295" s="66">
        <f t="shared" si="21"/>
        <v>0.01</v>
      </c>
    </row>
    <row r="296" spans="1:11" s="1" customFormat="1" ht="9.6" x14ac:dyDescent="0.2">
      <c r="A296" s="60">
        <f t="shared" si="22"/>
        <v>168</v>
      </c>
      <c r="B296" s="61" t="s">
        <v>742</v>
      </c>
      <c r="C296" s="62" t="s">
        <v>743</v>
      </c>
      <c r="D296" s="63" t="s">
        <v>68</v>
      </c>
      <c r="E296" s="67">
        <v>1</v>
      </c>
      <c r="F296" s="158"/>
      <c r="G296" s="159">
        <f t="shared" si="19"/>
        <v>0</v>
      </c>
      <c r="H296" s="160"/>
      <c r="I296" s="159">
        <f t="shared" si="20"/>
        <v>0</v>
      </c>
      <c r="J296" s="65">
        <v>7.4999999999999997E-3</v>
      </c>
      <c r="K296" s="66">
        <f t="shared" si="21"/>
        <v>7.4999999999999997E-3</v>
      </c>
    </row>
    <row r="297" spans="1:11" s="1" customFormat="1" ht="9.6" x14ac:dyDescent="0.2">
      <c r="A297" s="34">
        <f t="shared" si="22"/>
        <v>169</v>
      </c>
      <c r="B297" s="36" t="s">
        <v>744</v>
      </c>
      <c r="C297" s="37" t="s">
        <v>745</v>
      </c>
      <c r="D297" s="38" t="s">
        <v>230</v>
      </c>
      <c r="E297" s="46">
        <v>3</v>
      </c>
      <c r="F297" s="149"/>
      <c r="G297" s="150">
        <f t="shared" si="19"/>
        <v>0</v>
      </c>
      <c r="H297" s="151"/>
      <c r="I297" s="150">
        <f t="shared" si="20"/>
        <v>0</v>
      </c>
      <c r="J297" s="39">
        <v>2.4840000000000001E-3</v>
      </c>
      <c r="K297" s="41">
        <f t="shared" si="21"/>
        <v>7.4520000000000003E-3</v>
      </c>
    </row>
    <row r="298" spans="1:11" s="1" customFormat="1" ht="9.6" x14ac:dyDescent="0.2">
      <c r="A298" s="60">
        <f t="shared" si="22"/>
        <v>170</v>
      </c>
      <c r="B298" s="61" t="s">
        <v>746</v>
      </c>
      <c r="C298" s="62" t="s">
        <v>747</v>
      </c>
      <c r="D298" s="63" t="s">
        <v>68</v>
      </c>
      <c r="E298" s="67">
        <v>3</v>
      </c>
      <c r="F298" s="158"/>
      <c r="G298" s="159">
        <f t="shared" si="19"/>
        <v>0</v>
      </c>
      <c r="H298" s="160"/>
      <c r="I298" s="159">
        <f t="shared" si="20"/>
        <v>0</v>
      </c>
      <c r="J298" s="65">
        <v>1.55E-2</v>
      </c>
      <c r="K298" s="66">
        <f t="shared" si="21"/>
        <v>4.65E-2</v>
      </c>
    </row>
    <row r="299" spans="1:11" s="1" customFormat="1" ht="9.6" x14ac:dyDescent="0.2">
      <c r="A299" s="34">
        <f t="shared" si="22"/>
        <v>171</v>
      </c>
      <c r="B299" s="36" t="s">
        <v>748</v>
      </c>
      <c r="C299" s="37" t="s">
        <v>749</v>
      </c>
      <c r="D299" s="38" t="s">
        <v>68</v>
      </c>
      <c r="E299" s="46">
        <v>3</v>
      </c>
      <c r="F299" s="149"/>
      <c r="G299" s="150">
        <f t="shared" si="19"/>
        <v>0</v>
      </c>
      <c r="H299" s="151"/>
      <c r="I299" s="150">
        <f t="shared" si="20"/>
        <v>0</v>
      </c>
      <c r="J299" s="39">
        <v>1.186E-4</v>
      </c>
      <c r="K299" s="41">
        <f t="shared" si="21"/>
        <v>3.5579999999999997E-4</v>
      </c>
    </row>
    <row r="300" spans="1:11" s="1" customFormat="1" ht="9.6" x14ac:dyDescent="0.2">
      <c r="A300" s="60">
        <f t="shared" si="22"/>
        <v>172</v>
      </c>
      <c r="B300" s="61" t="s">
        <v>750</v>
      </c>
      <c r="C300" s="62" t="s">
        <v>751</v>
      </c>
      <c r="D300" s="63" t="s">
        <v>68</v>
      </c>
      <c r="E300" s="67">
        <v>3</v>
      </c>
      <c r="F300" s="158"/>
      <c r="G300" s="159">
        <f t="shared" si="19"/>
        <v>0</v>
      </c>
      <c r="H300" s="160"/>
      <c r="I300" s="159">
        <f t="shared" si="20"/>
        <v>0</v>
      </c>
      <c r="J300" s="65">
        <v>1.33E-3</v>
      </c>
      <c r="K300" s="66">
        <f t="shared" si="21"/>
        <v>3.9900000000000005E-3</v>
      </c>
    </row>
    <row r="301" spans="1:11" s="1" customFormat="1" ht="9.6" x14ac:dyDescent="0.2">
      <c r="A301" s="34">
        <f t="shared" si="22"/>
        <v>173</v>
      </c>
      <c r="B301" s="36" t="s">
        <v>752</v>
      </c>
      <c r="C301" s="37" t="s">
        <v>753</v>
      </c>
      <c r="D301" s="38" t="s">
        <v>68</v>
      </c>
      <c r="E301" s="46">
        <v>2</v>
      </c>
      <c r="F301" s="149"/>
      <c r="G301" s="150">
        <f t="shared" si="19"/>
        <v>0</v>
      </c>
      <c r="H301" s="151"/>
      <c r="I301" s="150">
        <f t="shared" si="20"/>
        <v>0</v>
      </c>
      <c r="J301" s="39">
        <v>1.9676000000000001E-4</v>
      </c>
      <c r="K301" s="41">
        <f t="shared" si="21"/>
        <v>3.9352000000000001E-4</v>
      </c>
    </row>
    <row r="302" spans="1:11" s="1" customFormat="1" ht="9.6" x14ac:dyDescent="0.2">
      <c r="A302" s="34">
        <f t="shared" si="22"/>
        <v>174</v>
      </c>
      <c r="B302" s="36" t="s">
        <v>754</v>
      </c>
      <c r="C302" s="37" t="s">
        <v>755</v>
      </c>
      <c r="D302" s="38" t="s">
        <v>230</v>
      </c>
      <c r="E302" s="46">
        <v>2</v>
      </c>
      <c r="F302" s="149"/>
      <c r="G302" s="150">
        <f t="shared" si="19"/>
        <v>0</v>
      </c>
      <c r="H302" s="151"/>
      <c r="I302" s="150">
        <f t="shared" si="20"/>
        <v>0</v>
      </c>
      <c r="J302" s="39">
        <v>9.8999999999999999E-4</v>
      </c>
      <c r="K302" s="41">
        <f t="shared" si="21"/>
        <v>1.98E-3</v>
      </c>
    </row>
    <row r="303" spans="1:11" s="1" customFormat="1" ht="9.6" x14ac:dyDescent="0.2">
      <c r="A303" s="60">
        <f t="shared" si="22"/>
        <v>175</v>
      </c>
      <c r="B303" s="61" t="s">
        <v>756</v>
      </c>
      <c r="C303" s="62" t="s">
        <v>757</v>
      </c>
      <c r="D303" s="63" t="s">
        <v>68</v>
      </c>
      <c r="E303" s="67">
        <v>2</v>
      </c>
      <c r="F303" s="158"/>
      <c r="G303" s="159">
        <f t="shared" si="19"/>
        <v>0</v>
      </c>
      <c r="H303" s="160"/>
      <c r="I303" s="159">
        <f t="shared" si="20"/>
        <v>0</v>
      </c>
      <c r="J303" s="65">
        <v>1.4E-3</v>
      </c>
      <c r="K303" s="66">
        <f t="shared" si="21"/>
        <v>2.8E-3</v>
      </c>
    </row>
    <row r="304" spans="1:11" s="1" customFormat="1" ht="9.6" x14ac:dyDescent="0.2">
      <c r="A304" s="60">
        <f t="shared" si="22"/>
        <v>176</v>
      </c>
      <c r="B304" s="61" t="s">
        <v>758</v>
      </c>
      <c r="C304" s="62" t="s">
        <v>759</v>
      </c>
      <c r="D304" s="63" t="s">
        <v>68</v>
      </c>
      <c r="E304" s="67">
        <v>2</v>
      </c>
      <c r="F304" s="158"/>
      <c r="G304" s="159">
        <f t="shared" si="19"/>
        <v>0</v>
      </c>
      <c r="H304" s="160"/>
      <c r="I304" s="159">
        <f t="shared" si="20"/>
        <v>0</v>
      </c>
      <c r="J304" s="65">
        <v>1.2E-2</v>
      </c>
      <c r="K304" s="66">
        <f t="shared" si="21"/>
        <v>2.4E-2</v>
      </c>
    </row>
    <row r="305" spans="1:11" s="1" customFormat="1" ht="9.6" x14ac:dyDescent="0.2">
      <c r="A305" s="34">
        <f t="shared" si="22"/>
        <v>177</v>
      </c>
      <c r="B305" s="36" t="s">
        <v>760</v>
      </c>
      <c r="C305" s="37" t="s">
        <v>761</v>
      </c>
      <c r="D305" s="38" t="s">
        <v>230</v>
      </c>
      <c r="E305" s="46">
        <v>2</v>
      </c>
      <c r="F305" s="149"/>
      <c r="G305" s="150">
        <f t="shared" si="19"/>
        <v>0</v>
      </c>
      <c r="H305" s="151"/>
      <c r="I305" s="150">
        <f t="shared" si="20"/>
        <v>0</v>
      </c>
      <c r="J305" s="39">
        <v>5.5000000000000003E-4</v>
      </c>
      <c r="K305" s="41">
        <f t="shared" si="21"/>
        <v>1.1000000000000001E-3</v>
      </c>
    </row>
    <row r="306" spans="1:11" s="1" customFormat="1" ht="9.6" x14ac:dyDescent="0.2">
      <c r="A306" s="60">
        <f t="shared" si="22"/>
        <v>178</v>
      </c>
      <c r="B306" s="61" t="s">
        <v>762</v>
      </c>
      <c r="C306" s="62" t="s">
        <v>763</v>
      </c>
      <c r="D306" s="63" t="s">
        <v>68</v>
      </c>
      <c r="E306" s="67">
        <v>2</v>
      </c>
      <c r="F306" s="158"/>
      <c r="G306" s="159">
        <f t="shared" si="19"/>
        <v>0</v>
      </c>
      <c r="H306" s="160"/>
      <c r="I306" s="159">
        <f t="shared" si="20"/>
        <v>0</v>
      </c>
      <c r="J306" s="65">
        <v>1.67E-2</v>
      </c>
      <c r="K306" s="66">
        <f t="shared" si="21"/>
        <v>3.3399999999999999E-2</v>
      </c>
    </row>
    <row r="307" spans="1:11" s="1" customFormat="1" ht="9.6" x14ac:dyDescent="0.2">
      <c r="A307" s="34">
        <f t="shared" si="22"/>
        <v>179</v>
      </c>
      <c r="B307" s="36" t="s">
        <v>764</v>
      </c>
      <c r="C307" s="37" t="s">
        <v>765</v>
      </c>
      <c r="D307" s="38" t="s">
        <v>93</v>
      </c>
      <c r="E307" s="39">
        <v>0.34899999999999998</v>
      </c>
      <c r="F307" s="149"/>
      <c r="G307" s="150">
        <f t="shared" si="19"/>
        <v>0</v>
      </c>
      <c r="H307" s="151"/>
      <c r="I307" s="150">
        <f t="shared" si="20"/>
        <v>0</v>
      </c>
      <c r="J307" s="39">
        <v>0</v>
      </c>
      <c r="K307" s="41">
        <f t="shared" si="21"/>
        <v>0</v>
      </c>
    </row>
    <row r="308" spans="1:11" s="20" customFormat="1" ht="10.199999999999999" x14ac:dyDescent="0.2">
      <c r="A308" s="53"/>
      <c r="B308" s="54">
        <v>725</v>
      </c>
      <c r="C308" s="55" t="s">
        <v>766</v>
      </c>
      <c r="D308" s="56"/>
      <c r="E308" s="56"/>
      <c r="F308" s="154"/>
      <c r="G308" s="155">
        <f>SUM(G283:G307)</f>
        <v>0</v>
      </c>
      <c r="H308" s="156"/>
      <c r="I308" s="157">
        <f>SUM(I283:I307)</f>
        <v>0</v>
      </c>
      <c r="J308" s="57"/>
      <c r="K308" s="58">
        <f>SUM(K283:K307)</f>
        <v>0.34868127999999998</v>
      </c>
    </row>
    <row r="309" spans="1:11" s="20" customFormat="1" ht="10.199999999999999" x14ac:dyDescent="0.2">
      <c r="A309" s="29"/>
      <c r="B309" s="30" t="s">
        <v>767</v>
      </c>
      <c r="C309" s="31" t="s">
        <v>768</v>
      </c>
      <c r="D309" s="28"/>
      <c r="E309" s="28"/>
      <c r="F309" s="145"/>
      <c r="G309" s="146"/>
      <c r="H309" s="147"/>
      <c r="I309" s="148"/>
      <c r="J309" s="32"/>
      <c r="K309" s="33"/>
    </row>
    <row r="310" spans="1:11" s="1" customFormat="1" ht="9.6" x14ac:dyDescent="0.2">
      <c r="A310" s="34">
        <f>A307+1</f>
        <v>180</v>
      </c>
      <c r="B310" s="36" t="s">
        <v>769</v>
      </c>
      <c r="C310" s="37" t="s">
        <v>770</v>
      </c>
      <c r="D310" s="38" t="s">
        <v>46</v>
      </c>
      <c r="E310" s="46">
        <v>350</v>
      </c>
      <c r="F310" s="149"/>
      <c r="G310" s="150">
        <f>E310*F310</f>
        <v>0</v>
      </c>
      <c r="H310" s="151"/>
      <c r="I310" s="150">
        <f>E310*H310</f>
        <v>0</v>
      </c>
      <c r="J310" s="39">
        <v>7.8861000000000003E-4</v>
      </c>
      <c r="K310" s="41">
        <f>E310*J310</f>
        <v>0.27601350000000002</v>
      </c>
    </row>
    <row r="311" spans="1:11" s="1" customFormat="1" ht="9.6" x14ac:dyDescent="0.2">
      <c r="A311" s="60">
        <f>A310+1</f>
        <v>181</v>
      </c>
      <c r="B311" s="61" t="s">
        <v>771</v>
      </c>
      <c r="C311" s="62" t="s">
        <v>772</v>
      </c>
      <c r="D311" s="63" t="s">
        <v>41</v>
      </c>
      <c r="E311" s="64">
        <v>94</v>
      </c>
      <c r="F311" s="158"/>
      <c r="G311" s="159">
        <f>E311*F311</f>
        <v>0</v>
      </c>
      <c r="H311" s="160"/>
      <c r="I311" s="159">
        <f>E311*H311</f>
        <v>0</v>
      </c>
      <c r="J311" s="65">
        <v>2.2000000000000001E-3</v>
      </c>
      <c r="K311" s="66">
        <f>E311*J311</f>
        <v>0.20680000000000001</v>
      </c>
    </row>
    <row r="312" spans="1:11" s="20" customFormat="1" ht="10.199999999999999" x14ac:dyDescent="0.2">
      <c r="A312" s="53"/>
      <c r="B312" s="54">
        <v>733</v>
      </c>
      <c r="C312" s="55" t="s">
        <v>773</v>
      </c>
      <c r="D312" s="56"/>
      <c r="E312" s="56"/>
      <c r="F312" s="154"/>
      <c r="G312" s="155">
        <f>SUM(G310:G311)</f>
        <v>0</v>
      </c>
      <c r="H312" s="156"/>
      <c r="I312" s="157">
        <f>SUM(I310:I311)</f>
        <v>0</v>
      </c>
      <c r="J312" s="57"/>
      <c r="K312" s="58">
        <f>SUM(K310:K311)</f>
        <v>0.48281350000000001</v>
      </c>
    </row>
    <row r="313" spans="1:11" s="20" customFormat="1" ht="10.199999999999999" x14ac:dyDescent="0.2">
      <c r="A313" s="29"/>
      <c r="B313" s="30" t="s">
        <v>774</v>
      </c>
      <c r="C313" s="31" t="s">
        <v>775</v>
      </c>
      <c r="D313" s="28"/>
      <c r="E313" s="28"/>
      <c r="F313" s="145"/>
      <c r="G313" s="146"/>
      <c r="H313" s="147"/>
      <c r="I313" s="148"/>
      <c r="J313" s="32"/>
      <c r="K313" s="33"/>
    </row>
    <row r="314" spans="1:11" s="1" customFormat="1" ht="9.6" x14ac:dyDescent="0.2">
      <c r="A314" s="34">
        <f>A311+1</f>
        <v>182</v>
      </c>
      <c r="B314" s="36" t="s">
        <v>776</v>
      </c>
      <c r="C314" s="37" t="s">
        <v>777</v>
      </c>
      <c r="D314" s="38" t="s">
        <v>68</v>
      </c>
      <c r="E314" s="46">
        <v>20</v>
      </c>
      <c r="F314" s="149"/>
      <c r="G314" s="150">
        <f>E314*F314</f>
        <v>0</v>
      </c>
      <c r="H314" s="151"/>
      <c r="I314" s="150">
        <f>E314*H314</f>
        <v>0</v>
      </c>
      <c r="J314" s="39">
        <v>0</v>
      </c>
      <c r="K314" s="41">
        <f>E314*J314</f>
        <v>0</v>
      </c>
    </row>
    <row r="315" spans="1:11" s="1" customFormat="1" ht="9.6" x14ac:dyDescent="0.2">
      <c r="A315" s="34">
        <f>A314+1</f>
        <v>183</v>
      </c>
      <c r="B315" s="36" t="s">
        <v>778</v>
      </c>
      <c r="C315" s="37" t="s">
        <v>779</v>
      </c>
      <c r="D315" s="38" t="s">
        <v>68</v>
      </c>
      <c r="E315" s="46">
        <v>4</v>
      </c>
      <c r="F315" s="149"/>
      <c r="G315" s="150">
        <f>E315*F315</f>
        <v>0</v>
      </c>
      <c r="H315" s="151"/>
      <c r="I315" s="150">
        <f>E315*H315</f>
        <v>0</v>
      </c>
      <c r="J315" s="39">
        <v>1.8804600000000001E-2</v>
      </c>
      <c r="K315" s="41">
        <f>E315*J315</f>
        <v>7.5218400000000005E-2</v>
      </c>
    </row>
    <row r="316" spans="1:11" s="20" customFormat="1" ht="10.8" thickBot="1" x14ac:dyDescent="0.25">
      <c r="A316" s="47"/>
      <c r="B316" s="49">
        <v>735</v>
      </c>
      <c r="C316" s="50" t="s">
        <v>780</v>
      </c>
      <c r="D316" s="48"/>
      <c r="E316" s="48"/>
      <c r="F316" s="161"/>
      <c r="G316" s="162">
        <f>SUM(G314:G315)</f>
        <v>0</v>
      </c>
      <c r="H316" s="163"/>
      <c r="I316" s="164">
        <f>SUM(I314:I315)</f>
        <v>0</v>
      </c>
      <c r="J316" s="51"/>
      <c r="K316" s="52">
        <f>SUM(K314:K315)</f>
        <v>7.5218400000000005E-2</v>
      </c>
    </row>
    <row r="317" spans="1:11" ht="13.8" thickBot="1" x14ac:dyDescent="0.3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</row>
    <row r="318" spans="1:11" s="1" customFormat="1" ht="9.75" customHeight="1" x14ac:dyDescent="0.25">
      <c r="A318" s="5" t="s">
        <v>5</v>
      </c>
      <c r="B318" s="296" t="s">
        <v>9</v>
      </c>
      <c r="C318" s="296" t="s">
        <v>11</v>
      </c>
      <c r="D318" s="296" t="s">
        <v>13</v>
      </c>
      <c r="E318" s="296" t="s">
        <v>15</v>
      </c>
      <c r="F318" s="301" t="s">
        <v>17</v>
      </c>
      <c r="G318" s="193"/>
      <c r="H318" s="193"/>
      <c r="I318" s="193"/>
      <c r="J318" s="296" t="s">
        <v>26</v>
      </c>
      <c r="K318" s="216"/>
    </row>
    <row r="319" spans="1:11" s="1" customFormat="1" ht="9.75" customHeight="1" x14ac:dyDescent="0.25">
      <c r="A319" s="6" t="s">
        <v>6</v>
      </c>
      <c r="B319" s="175"/>
      <c r="C319" s="175"/>
      <c r="D319" s="175"/>
      <c r="E319" s="175"/>
      <c r="F319" s="299" t="s">
        <v>18</v>
      </c>
      <c r="G319" s="173"/>
      <c r="H319" s="300" t="s">
        <v>23</v>
      </c>
      <c r="I319" s="173"/>
      <c r="J319" s="175"/>
      <c r="K319" s="297"/>
    </row>
    <row r="320" spans="1:11" s="1" customFormat="1" ht="9.75" customHeight="1" x14ac:dyDescent="0.2">
      <c r="A320" s="6" t="s">
        <v>7</v>
      </c>
      <c r="B320" s="175"/>
      <c r="C320" s="175"/>
      <c r="D320" s="175"/>
      <c r="E320" s="175"/>
      <c r="F320" s="11" t="s">
        <v>19</v>
      </c>
      <c r="G320" s="13" t="s">
        <v>21</v>
      </c>
      <c r="H320" s="15" t="s">
        <v>19</v>
      </c>
      <c r="I320" s="13" t="s">
        <v>21</v>
      </c>
      <c r="J320" s="15" t="s">
        <v>19</v>
      </c>
      <c r="K320" s="17" t="s">
        <v>21</v>
      </c>
    </row>
    <row r="321" spans="1:11" s="1" customFormat="1" ht="9.75" customHeight="1" thickBot="1" x14ac:dyDescent="0.25">
      <c r="A321" s="7" t="s">
        <v>8</v>
      </c>
      <c r="B321" s="9" t="s">
        <v>10</v>
      </c>
      <c r="C321" s="9" t="s">
        <v>12</v>
      </c>
      <c r="D321" s="9" t="s">
        <v>14</v>
      </c>
      <c r="E321" s="9" t="s">
        <v>16</v>
      </c>
      <c r="F321" s="12" t="s">
        <v>20</v>
      </c>
      <c r="G321" s="14" t="s">
        <v>22</v>
      </c>
      <c r="H321" s="16" t="s">
        <v>24</v>
      </c>
      <c r="I321" s="14" t="s">
        <v>25</v>
      </c>
      <c r="J321" s="16" t="s">
        <v>27</v>
      </c>
      <c r="K321" s="18" t="s">
        <v>28</v>
      </c>
    </row>
    <row r="322" spans="1:11" s="20" customFormat="1" ht="10.199999999999999" x14ac:dyDescent="0.2">
      <c r="A322" s="22"/>
      <c r="B322" s="21"/>
      <c r="C322" s="23" t="s">
        <v>256</v>
      </c>
      <c r="D322" s="21"/>
      <c r="E322" s="21"/>
      <c r="F322" s="24"/>
      <c r="G322" s="25"/>
      <c r="H322" s="26"/>
      <c r="J322" s="26"/>
      <c r="K322" s="27"/>
    </row>
    <row r="323" spans="1:11" s="20" customFormat="1" ht="10.199999999999999" x14ac:dyDescent="0.2">
      <c r="A323" s="29"/>
      <c r="B323" s="30" t="s">
        <v>781</v>
      </c>
      <c r="C323" s="31" t="s">
        <v>782</v>
      </c>
      <c r="D323" s="28"/>
      <c r="E323" s="28"/>
      <c r="F323" s="145"/>
      <c r="G323" s="146"/>
      <c r="H323" s="147"/>
      <c r="I323" s="148"/>
      <c r="J323" s="32"/>
      <c r="K323" s="33"/>
    </row>
    <row r="324" spans="1:11" s="1" customFormat="1" ht="9.6" x14ac:dyDescent="0.2">
      <c r="A324" s="34">
        <f>A315+1</f>
        <v>184</v>
      </c>
      <c r="B324" s="36" t="s">
        <v>783</v>
      </c>
      <c r="C324" s="37" t="s">
        <v>784</v>
      </c>
      <c r="D324" s="38" t="s">
        <v>705</v>
      </c>
      <c r="E324" s="40">
        <v>330</v>
      </c>
      <c r="F324" s="149"/>
      <c r="G324" s="150">
        <f>E324*F324</f>
        <v>0</v>
      </c>
      <c r="H324" s="151"/>
      <c r="I324" s="150">
        <f>E324*H324</f>
        <v>0</v>
      </c>
      <c r="J324" s="39">
        <v>0</v>
      </c>
      <c r="K324" s="41">
        <f>E324*J324</f>
        <v>0</v>
      </c>
    </row>
    <row r="325" spans="1:11" s="1" customFormat="1" ht="9.6" x14ac:dyDescent="0.2">
      <c r="A325" s="34">
        <f>A324+1</f>
        <v>185</v>
      </c>
      <c r="B325" s="36" t="s">
        <v>783</v>
      </c>
      <c r="C325" s="37" t="s">
        <v>785</v>
      </c>
      <c r="D325" s="38" t="s">
        <v>705</v>
      </c>
      <c r="E325" s="40">
        <v>225</v>
      </c>
      <c r="F325" s="149"/>
      <c r="G325" s="150">
        <f>E325*F325</f>
        <v>0</v>
      </c>
      <c r="H325" s="151"/>
      <c r="I325" s="150">
        <f>E325*H325</f>
        <v>0</v>
      </c>
      <c r="J325" s="39">
        <v>0</v>
      </c>
      <c r="K325" s="41">
        <f>E325*J325</f>
        <v>0</v>
      </c>
    </row>
    <row r="326" spans="1:11" s="1" customFormat="1" ht="9.6" x14ac:dyDescent="0.2">
      <c r="A326" s="34">
        <f>A325+1</f>
        <v>186</v>
      </c>
      <c r="B326" s="36" t="s">
        <v>783</v>
      </c>
      <c r="C326" s="37" t="s">
        <v>786</v>
      </c>
      <c r="D326" s="38" t="s">
        <v>705</v>
      </c>
      <c r="E326" s="40">
        <v>87</v>
      </c>
      <c r="F326" s="149"/>
      <c r="G326" s="150">
        <f>E326*F326</f>
        <v>0</v>
      </c>
      <c r="H326" s="151"/>
      <c r="I326" s="150">
        <f>E326*H326</f>
        <v>0</v>
      </c>
      <c r="J326" s="39">
        <v>0</v>
      </c>
      <c r="K326" s="41">
        <f>E326*J326</f>
        <v>0</v>
      </c>
    </row>
    <row r="327" spans="1:11" s="1" customFormat="1" ht="9.6" x14ac:dyDescent="0.2">
      <c r="A327" s="34">
        <f>A326+1</f>
        <v>187</v>
      </c>
      <c r="B327" s="36" t="s">
        <v>787</v>
      </c>
      <c r="C327" s="37" t="s">
        <v>788</v>
      </c>
      <c r="D327" s="38" t="s">
        <v>46</v>
      </c>
      <c r="E327" s="40">
        <v>106</v>
      </c>
      <c r="F327" s="149"/>
      <c r="G327" s="150">
        <f>E327*F327</f>
        <v>0</v>
      </c>
      <c r="H327" s="151"/>
      <c r="I327" s="150">
        <f>E327*H327</f>
        <v>0</v>
      </c>
      <c r="J327" s="39">
        <v>0</v>
      </c>
      <c r="K327" s="41">
        <f>E327*J327</f>
        <v>0</v>
      </c>
    </row>
    <row r="328" spans="1:11" s="1" customFormat="1" ht="9.6" x14ac:dyDescent="0.2">
      <c r="A328" s="4"/>
      <c r="B328" s="44" t="s">
        <v>35</v>
      </c>
      <c r="C328" s="45" t="s">
        <v>789</v>
      </c>
      <c r="D328" s="42"/>
      <c r="E328" s="42"/>
      <c r="F328" s="152"/>
      <c r="G328" s="153"/>
      <c r="H328" s="153"/>
      <c r="I328" s="153"/>
      <c r="J328" s="42"/>
      <c r="K328" s="43"/>
    </row>
    <row r="329" spans="1:11" s="1" customFormat="1" ht="9.6" x14ac:dyDescent="0.2">
      <c r="A329" s="60">
        <f>A327+1</f>
        <v>188</v>
      </c>
      <c r="B329" s="61" t="s">
        <v>790</v>
      </c>
      <c r="C329" s="62" t="s">
        <v>791</v>
      </c>
      <c r="D329" s="63" t="s">
        <v>68</v>
      </c>
      <c r="E329" s="67">
        <v>6</v>
      </c>
      <c r="F329" s="158"/>
      <c r="G329" s="159">
        <f>E329*F329</f>
        <v>0</v>
      </c>
      <c r="H329" s="160"/>
      <c r="I329" s="159">
        <f>E329*H329</f>
        <v>0</v>
      </c>
      <c r="J329" s="65">
        <v>4.0000000000000002E-4</v>
      </c>
      <c r="K329" s="66">
        <f>E329*J329</f>
        <v>2.4000000000000002E-3</v>
      </c>
    </row>
    <row r="330" spans="1:11" s="1" customFormat="1" ht="9.6" x14ac:dyDescent="0.2">
      <c r="A330" s="60">
        <f>A329+1</f>
        <v>189</v>
      </c>
      <c r="B330" s="61" t="s">
        <v>792</v>
      </c>
      <c r="C330" s="62" t="s">
        <v>793</v>
      </c>
      <c r="D330" s="63" t="s">
        <v>46</v>
      </c>
      <c r="E330" s="64">
        <v>207</v>
      </c>
      <c r="F330" s="158"/>
      <c r="G330" s="159">
        <f>E330*F330</f>
        <v>0</v>
      </c>
      <c r="H330" s="160"/>
      <c r="I330" s="159">
        <f>E330*H330</f>
        <v>0</v>
      </c>
      <c r="J330" s="65">
        <v>1.6100000000000001E-3</v>
      </c>
      <c r="K330" s="66">
        <f>E330*J330</f>
        <v>0.33327000000000001</v>
      </c>
    </row>
    <row r="331" spans="1:11" s="1" customFormat="1" ht="9.6" x14ac:dyDescent="0.2">
      <c r="A331" s="60">
        <f>A330+1</f>
        <v>190</v>
      </c>
      <c r="B331" s="61" t="s">
        <v>794</v>
      </c>
      <c r="C331" s="62" t="s">
        <v>795</v>
      </c>
      <c r="D331" s="63" t="s">
        <v>68</v>
      </c>
      <c r="E331" s="67">
        <v>6</v>
      </c>
      <c r="F331" s="158"/>
      <c r="G331" s="159">
        <f>E331*F331</f>
        <v>0</v>
      </c>
      <c r="H331" s="160"/>
      <c r="I331" s="159">
        <f>E331*H331</f>
        <v>0</v>
      </c>
      <c r="J331" s="65">
        <v>4.0000000000000002E-4</v>
      </c>
      <c r="K331" s="66">
        <f>E331*J331</f>
        <v>2.4000000000000002E-3</v>
      </c>
    </row>
    <row r="332" spans="1:11" s="1" customFormat="1" ht="9.6" x14ac:dyDescent="0.2">
      <c r="A332" s="60">
        <f>A331+1</f>
        <v>191</v>
      </c>
      <c r="B332" s="61" t="s">
        <v>796</v>
      </c>
      <c r="C332" s="62" t="s">
        <v>797</v>
      </c>
      <c r="D332" s="63" t="s">
        <v>46</v>
      </c>
      <c r="E332" s="64">
        <v>207</v>
      </c>
      <c r="F332" s="158"/>
      <c r="G332" s="159">
        <f>E332*F332</f>
        <v>0</v>
      </c>
      <c r="H332" s="160"/>
      <c r="I332" s="159">
        <f>E332*H332</f>
        <v>0</v>
      </c>
      <c r="J332" s="65">
        <v>6.2100000000000002E-4</v>
      </c>
      <c r="K332" s="66">
        <f>E332*J332</f>
        <v>0.12854699999999999</v>
      </c>
    </row>
    <row r="333" spans="1:11" s="1" customFormat="1" ht="9.6" x14ac:dyDescent="0.2">
      <c r="A333" s="4"/>
      <c r="B333" s="44" t="s">
        <v>35</v>
      </c>
      <c r="C333" s="45" t="s">
        <v>798</v>
      </c>
      <c r="D333" s="42"/>
      <c r="E333" s="42"/>
      <c r="F333" s="152"/>
      <c r="G333" s="153"/>
      <c r="H333" s="153"/>
      <c r="I333" s="153"/>
      <c r="J333" s="42"/>
      <c r="K333" s="43"/>
    </row>
    <row r="334" spans="1:11" s="1" customFormat="1" ht="9.6" x14ac:dyDescent="0.2">
      <c r="A334" s="34">
        <f>A332+1</f>
        <v>192</v>
      </c>
      <c r="B334" s="36" t="s">
        <v>799</v>
      </c>
      <c r="C334" s="37" t="s">
        <v>800</v>
      </c>
      <c r="D334" s="38" t="s">
        <v>68</v>
      </c>
      <c r="E334" s="46">
        <v>30</v>
      </c>
      <c r="F334" s="149"/>
      <c r="G334" s="150">
        <f>E334*F334</f>
        <v>0</v>
      </c>
      <c r="H334" s="151"/>
      <c r="I334" s="150">
        <f>E334*H334</f>
        <v>0</v>
      </c>
      <c r="J334" s="39">
        <v>5.8140000000000004E-4</v>
      </c>
      <c r="K334" s="41">
        <f>E334*J334</f>
        <v>1.7442000000000003E-2</v>
      </c>
    </row>
    <row r="335" spans="1:11" s="1" customFormat="1" ht="9.6" x14ac:dyDescent="0.2">
      <c r="A335" s="60">
        <f>A334+1</f>
        <v>193</v>
      </c>
      <c r="B335" s="61" t="s">
        <v>801</v>
      </c>
      <c r="C335" s="62" t="s">
        <v>802</v>
      </c>
      <c r="D335" s="63" t="s">
        <v>68</v>
      </c>
      <c r="E335" s="67">
        <v>40</v>
      </c>
      <c r="F335" s="158"/>
      <c r="G335" s="159">
        <f>E335*F335</f>
        <v>0</v>
      </c>
      <c r="H335" s="160"/>
      <c r="I335" s="159">
        <f>E335*H335</f>
        <v>0</v>
      </c>
      <c r="J335" s="65">
        <v>2.0000000000000001E-4</v>
      </c>
      <c r="K335" s="66">
        <f>E335*J335</f>
        <v>8.0000000000000002E-3</v>
      </c>
    </row>
    <row r="336" spans="1:11" s="1" customFormat="1" ht="9.6" x14ac:dyDescent="0.2">
      <c r="A336" s="60">
        <f>A335+1</f>
        <v>194</v>
      </c>
      <c r="B336" s="61" t="s">
        <v>792</v>
      </c>
      <c r="C336" s="62" t="s">
        <v>793</v>
      </c>
      <c r="D336" s="63" t="s">
        <v>46</v>
      </c>
      <c r="E336" s="122"/>
      <c r="F336" s="158"/>
      <c r="G336" s="159">
        <f>E336*F336</f>
        <v>0</v>
      </c>
      <c r="H336" s="160"/>
      <c r="I336" s="159">
        <f>E336*H336</f>
        <v>0</v>
      </c>
      <c r="J336" s="65">
        <v>1.6100000000000001E-3</v>
      </c>
      <c r="K336" s="66">
        <f>E336*J336</f>
        <v>0</v>
      </c>
    </row>
    <row r="337" spans="1:11" s="1" customFormat="1" ht="9.6" x14ac:dyDescent="0.2">
      <c r="A337" s="60">
        <f>A336+1</f>
        <v>195</v>
      </c>
      <c r="B337" s="61" t="s">
        <v>803</v>
      </c>
      <c r="C337" s="62" t="s">
        <v>804</v>
      </c>
      <c r="D337" s="63" t="s">
        <v>46</v>
      </c>
      <c r="E337" s="64">
        <v>116.6</v>
      </c>
      <c r="F337" s="158"/>
      <c r="G337" s="159">
        <f>E337*F337</f>
        <v>0</v>
      </c>
      <c r="H337" s="160"/>
      <c r="I337" s="159">
        <f>E337*H337</f>
        <v>0</v>
      </c>
      <c r="J337" s="65">
        <v>2.5100000000000001E-3</v>
      </c>
      <c r="K337" s="66">
        <f>E337*J337</f>
        <v>0.29266599999999998</v>
      </c>
    </row>
    <row r="338" spans="1:11" s="1" customFormat="1" ht="9.6" x14ac:dyDescent="0.2">
      <c r="A338" s="34">
        <f>A337+1</f>
        <v>196</v>
      </c>
      <c r="B338" s="36" t="s">
        <v>783</v>
      </c>
      <c r="C338" s="37" t="s">
        <v>805</v>
      </c>
      <c r="D338" s="38" t="s">
        <v>705</v>
      </c>
      <c r="E338" s="40">
        <v>40</v>
      </c>
      <c r="F338" s="149"/>
      <c r="G338" s="150">
        <f>E338*F338</f>
        <v>0</v>
      </c>
      <c r="H338" s="151"/>
      <c r="I338" s="150">
        <f>E338*H338</f>
        <v>0</v>
      </c>
      <c r="J338" s="39">
        <v>0</v>
      </c>
      <c r="K338" s="41">
        <f>E338*J338</f>
        <v>0</v>
      </c>
    </row>
    <row r="339" spans="1:11" s="20" customFormat="1" ht="10.8" thickBot="1" x14ac:dyDescent="0.25">
      <c r="A339" s="47"/>
      <c r="B339" s="49" t="s">
        <v>806</v>
      </c>
      <c r="C339" s="50" t="s">
        <v>807</v>
      </c>
      <c r="D339" s="48"/>
      <c r="E339" s="48"/>
      <c r="F339" s="161"/>
      <c r="G339" s="162">
        <f>SUM(G324:G338)</f>
        <v>0</v>
      </c>
      <c r="H339" s="163"/>
      <c r="I339" s="164">
        <f>SUM(I324:I338)</f>
        <v>0</v>
      </c>
      <c r="J339" s="51"/>
      <c r="K339" s="52">
        <f>SUM(K324:K338)</f>
        <v>0.78472500000000012</v>
      </c>
    </row>
    <row r="340" spans="1:11" ht="13.8" thickBot="1" x14ac:dyDescent="0.3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</row>
    <row r="341" spans="1:11" s="20" customFormat="1" ht="13.8" thickBot="1" x14ac:dyDescent="0.3">
      <c r="A341" s="72"/>
      <c r="B341" s="73"/>
      <c r="C341" s="75" t="s">
        <v>112</v>
      </c>
      <c r="D341" s="74"/>
      <c r="E341" s="74"/>
      <c r="F341" s="74"/>
      <c r="G341" s="74"/>
      <c r="H341" s="74"/>
      <c r="I341" s="74"/>
      <c r="J341" s="298">
        <f>'KRYCÍ LIST SO-02'!E20</f>
        <v>0</v>
      </c>
      <c r="K341" s="210"/>
    </row>
  </sheetData>
  <sheetProtection sheet="1" objects="1" scenarios="1" selectLockedCells="1"/>
  <mergeCells count="38">
    <mergeCell ref="J127:K128"/>
    <mergeCell ref="A1:I1"/>
    <mergeCell ref="J1:K1"/>
    <mergeCell ref="A2:I2"/>
    <mergeCell ref="J2:K2"/>
    <mergeCell ref="A4:K4"/>
    <mergeCell ref="H271:I271"/>
    <mergeCell ref="F7:G7"/>
    <mergeCell ref="H7:I7"/>
    <mergeCell ref="J6:K7"/>
    <mergeCell ref="B127:B129"/>
    <mergeCell ref="C127:C129"/>
    <mergeCell ref="D127:D129"/>
    <mergeCell ref="E127:E129"/>
    <mergeCell ref="F127:I127"/>
    <mergeCell ref="F128:G128"/>
    <mergeCell ref="H128:I128"/>
    <mergeCell ref="B6:B8"/>
    <mergeCell ref="C6:C8"/>
    <mergeCell ref="D6:D8"/>
    <mergeCell ref="E6:E8"/>
    <mergeCell ref="F6:I6"/>
    <mergeCell ref="J270:K271"/>
    <mergeCell ref="J318:K319"/>
    <mergeCell ref="J341:K341"/>
    <mergeCell ref="B318:B320"/>
    <mergeCell ref="C318:C320"/>
    <mergeCell ref="D318:D320"/>
    <mergeCell ref="E318:E320"/>
    <mergeCell ref="F318:I318"/>
    <mergeCell ref="F319:G319"/>
    <mergeCell ref="H319:I319"/>
    <mergeCell ref="B270:B272"/>
    <mergeCell ref="C270:C272"/>
    <mergeCell ref="D270:D272"/>
    <mergeCell ref="E270:E272"/>
    <mergeCell ref="F270:I270"/>
    <mergeCell ref="F271:G271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440A-3973-4AE8-A75A-3C7D7F2DFA96}">
  <dimension ref="A1:M40"/>
  <sheetViews>
    <sheetView workbookViewId="0">
      <selection activeCell="A3" sqref="A3:D3"/>
    </sheetView>
  </sheetViews>
  <sheetFormatPr defaultRowHeight="13.2" x14ac:dyDescent="0.25"/>
  <cols>
    <col min="1" max="1" width="2.109375" customWidth="1"/>
    <col min="2" max="2" width="4.5546875" customWidth="1"/>
    <col min="3" max="3" width="4.33203125" customWidth="1"/>
    <col min="4" max="4" width="6.6640625" customWidth="1"/>
    <col min="5" max="5" width="6.44140625" customWidth="1"/>
    <col min="6" max="6" width="9.5546875" customWidth="1"/>
    <col min="7" max="7" width="12.33203125" customWidth="1"/>
    <col min="8" max="8" width="6.44140625" customWidth="1"/>
    <col min="9" max="9" width="2.44140625" customWidth="1"/>
    <col min="10" max="10" width="5" customWidth="1"/>
    <col min="11" max="11" width="11.88671875" customWidth="1"/>
    <col min="12" max="12" width="2.33203125" customWidth="1"/>
    <col min="13" max="13" width="13.5546875" customWidth="1"/>
  </cols>
  <sheetData>
    <row r="1" spans="1:13" ht="18.45" customHeight="1" x14ac:dyDescent="0.3">
      <c r="A1" s="285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99999999999999" customHeight="1" thickBot="1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3" ht="13.2" customHeight="1" x14ac:dyDescent="0.25">
      <c r="A3" s="286" t="s">
        <v>128</v>
      </c>
      <c r="B3" s="214"/>
      <c r="C3" s="214"/>
      <c r="D3" s="215"/>
      <c r="E3" s="287" t="s">
        <v>129</v>
      </c>
      <c r="F3" s="214"/>
      <c r="G3" s="214"/>
      <c r="H3" s="214"/>
      <c r="I3" s="214"/>
      <c r="J3" s="215"/>
      <c r="K3" s="287" t="s">
        <v>130</v>
      </c>
      <c r="L3" s="215"/>
      <c r="M3" s="99" t="s">
        <v>131</v>
      </c>
    </row>
    <row r="4" spans="1:13" ht="13.2" customHeight="1" x14ac:dyDescent="0.25">
      <c r="A4" s="283" t="s">
        <v>291</v>
      </c>
      <c r="B4" s="176"/>
      <c r="C4" s="176"/>
      <c r="D4" s="171"/>
      <c r="E4" s="284" t="s">
        <v>292</v>
      </c>
      <c r="F4" s="197"/>
      <c r="G4" s="197"/>
      <c r="H4" s="197"/>
      <c r="I4" s="197"/>
      <c r="J4" s="198"/>
      <c r="K4" s="218" t="s">
        <v>134</v>
      </c>
      <c r="L4" s="171"/>
      <c r="M4" s="100" t="s">
        <v>135</v>
      </c>
    </row>
    <row r="5" spans="1:13" ht="13.2" customHeight="1" x14ac:dyDescent="0.25">
      <c r="A5" s="281" t="s">
        <v>136</v>
      </c>
      <c r="B5" s="173"/>
      <c r="C5" s="173"/>
      <c r="D5" s="174"/>
      <c r="E5" s="282" t="s">
        <v>137</v>
      </c>
      <c r="F5" s="173"/>
      <c r="G5" s="173"/>
      <c r="H5" s="173"/>
      <c r="I5" s="173"/>
      <c r="J5" s="174"/>
      <c r="K5" s="282" t="s">
        <v>138</v>
      </c>
      <c r="L5" s="174"/>
      <c r="M5" s="102" t="s">
        <v>139</v>
      </c>
    </row>
    <row r="6" spans="1:13" ht="26.4" customHeight="1" x14ac:dyDescent="0.25">
      <c r="A6" s="283" t="s">
        <v>134</v>
      </c>
      <c r="B6" s="176"/>
      <c r="C6" s="176"/>
      <c r="D6" s="171"/>
      <c r="E6" s="284" t="s">
        <v>140</v>
      </c>
      <c r="F6" s="197"/>
      <c r="G6" s="197"/>
      <c r="H6" s="197"/>
      <c r="I6" s="197"/>
      <c r="J6" s="198"/>
      <c r="K6" s="218" t="s">
        <v>134</v>
      </c>
      <c r="L6" s="171"/>
      <c r="M6" s="100" t="s">
        <v>134</v>
      </c>
    </row>
    <row r="7" spans="1:13" ht="13.2" customHeight="1" x14ac:dyDescent="0.25">
      <c r="A7" s="274" t="s">
        <v>141</v>
      </c>
      <c r="B7" s="184"/>
      <c r="C7" s="184"/>
      <c r="D7" s="277" t="s">
        <v>145</v>
      </c>
      <c r="E7" s="278"/>
      <c r="F7" s="278"/>
      <c r="G7" s="279"/>
      <c r="H7" s="268" t="s">
        <v>147</v>
      </c>
      <c r="I7" s="184"/>
      <c r="J7" s="184"/>
      <c r="K7" s="184"/>
      <c r="L7" s="184"/>
      <c r="M7" s="103"/>
    </row>
    <row r="8" spans="1:13" ht="13.2" customHeight="1" x14ac:dyDescent="0.25">
      <c r="A8" s="274" t="s">
        <v>142</v>
      </c>
      <c r="B8" s="184"/>
      <c r="C8" s="184"/>
      <c r="D8" s="277" t="s">
        <v>146</v>
      </c>
      <c r="E8" s="278"/>
      <c r="F8" s="278"/>
      <c r="G8" s="279"/>
      <c r="H8" s="268" t="s">
        <v>148</v>
      </c>
      <c r="I8" s="184"/>
      <c r="J8" s="184"/>
      <c r="K8" s="184"/>
      <c r="L8" s="184"/>
      <c r="M8" s="104" t="str">
        <f>IF(M7=0,"",E28/M7)</f>
        <v/>
      </c>
    </row>
    <row r="9" spans="1:13" ht="13.2" customHeight="1" x14ac:dyDescent="0.25">
      <c r="A9" s="275" t="s">
        <v>143</v>
      </c>
      <c r="B9" s="184"/>
      <c r="C9" s="184"/>
      <c r="D9" s="280" t="s">
        <v>134</v>
      </c>
      <c r="E9" s="184"/>
      <c r="F9" s="184"/>
      <c r="G9" s="188"/>
      <c r="H9" s="266" t="s">
        <v>149</v>
      </c>
      <c r="I9" s="184"/>
      <c r="J9" s="184"/>
      <c r="K9" s="270" t="s">
        <v>134</v>
      </c>
      <c r="L9" s="184"/>
      <c r="M9" s="187"/>
    </row>
    <row r="10" spans="1:13" ht="13.2" customHeight="1" x14ac:dyDescent="0.25">
      <c r="A10" s="276" t="s">
        <v>144</v>
      </c>
      <c r="B10" s="173"/>
      <c r="C10" s="173"/>
      <c r="D10" s="271" t="s">
        <v>134</v>
      </c>
      <c r="E10" s="222"/>
      <c r="F10" s="222"/>
      <c r="G10" s="251"/>
      <c r="H10" s="269" t="s">
        <v>150</v>
      </c>
      <c r="I10" s="173"/>
      <c r="J10" s="271" t="s">
        <v>134</v>
      </c>
      <c r="K10" s="222"/>
      <c r="L10" s="222"/>
      <c r="M10" s="223"/>
    </row>
    <row r="11" spans="1:13" ht="13.95" customHeight="1" thickBot="1" x14ac:dyDescent="0.3">
      <c r="A11" s="267" t="s">
        <v>134</v>
      </c>
      <c r="B11" s="205"/>
      <c r="C11" s="205"/>
      <c r="D11" s="205"/>
      <c r="E11" s="205"/>
      <c r="F11" s="205"/>
      <c r="G11" s="206"/>
      <c r="H11" s="272" t="s">
        <v>134</v>
      </c>
      <c r="I11" s="205"/>
      <c r="J11" s="205"/>
      <c r="K11" s="205"/>
      <c r="L11" s="205"/>
      <c r="M11" s="273"/>
    </row>
    <row r="12" spans="1:13" ht="28.5" customHeight="1" thickBot="1" x14ac:dyDescent="0.3">
      <c r="A12" s="209" t="s">
        <v>151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210"/>
    </row>
    <row r="13" spans="1:13" ht="13.2" customHeight="1" x14ac:dyDescent="0.25">
      <c r="A13" s="260" t="s">
        <v>152</v>
      </c>
      <c r="B13" s="193"/>
      <c r="C13" s="193"/>
      <c r="D13" s="193"/>
      <c r="E13" s="193"/>
      <c r="F13" s="193"/>
      <c r="G13" s="260" t="s">
        <v>153</v>
      </c>
      <c r="H13" s="193"/>
      <c r="I13" s="193"/>
      <c r="J13" s="193"/>
      <c r="K13" s="193"/>
      <c r="L13" s="193"/>
      <c r="M13" s="263"/>
    </row>
    <row r="14" spans="1:13" ht="13.2" customHeight="1" x14ac:dyDescent="0.25">
      <c r="A14" s="264"/>
      <c r="B14" s="266" t="s">
        <v>154</v>
      </c>
      <c r="C14" s="184"/>
      <c r="D14" s="188"/>
      <c r="E14" s="185">
        <f>'REKAPITULACE SO-03'!C18</f>
        <v>0</v>
      </c>
      <c r="F14" s="184"/>
      <c r="G14" s="183" t="s">
        <v>169</v>
      </c>
      <c r="H14" s="232"/>
      <c r="I14" s="232"/>
      <c r="J14" s="233"/>
      <c r="K14" s="108"/>
      <c r="L14" s="109" t="s">
        <v>170</v>
      </c>
      <c r="M14" s="113">
        <f>E20*K14/100</f>
        <v>0</v>
      </c>
    </row>
    <row r="15" spans="1:13" ht="13.2" customHeight="1" x14ac:dyDescent="0.25">
      <c r="A15" s="265"/>
      <c r="B15" s="266" t="s">
        <v>155</v>
      </c>
      <c r="C15" s="184"/>
      <c r="D15" s="188"/>
      <c r="E15" s="185">
        <f>'REKAPITULACE SO-03'!D18</f>
        <v>0</v>
      </c>
      <c r="F15" s="184"/>
      <c r="G15" s="183" t="s">
        <v>171</v>
      </c>
      <c r="H15" s="232"/>
      <c r="I15" s="232"/>
      <c r="J15" s="233"/>
      <c r="K15" s="108"/>
      <c r="L15" s="109" t="s">
        <v>170</v>
      </c>
      <c r="M15" s="113">
        <f>E20*K15/100</f>
        <v>0</v>
      </c>
    </row>
    <row r="16" spans="1:13" ht="13.2" customHeight="1" x14ac:dyDescent="0.25">
      <c r="A16" s="112" t="s">
        <v>156</v>
      </c>
      <c r="B16" s="262" t="s">
        <v>157</v>
      </c>
      <c r="C16" s="184"/>
      <c r="D16" s="188"/>
      <c r="E16" s="185">
        <f>'REKAPITULACE SO-03'!E12</f>
        <v>0</v>
      </c>
      <c r="F16" s="184"/>
      <c r="G16" s="183" t="s">
        <v>172</v>
      </c>
      <c r="H16" s="232"/>
      <c r="I16" s="232"/>
      <c r="J16" s="233"/>
      <c r="K16" s="108"/>
      <c r="L16" s="109" t="s">
        <v>170</v>
      </c>
      <c r="M16" s="113">
        <f>E20*K16/100</f>
        <v>0</v>
      </c>
    </row>
    <row r="17" spans="1:13" ht="13.2" customHeight="1" x14ac:dyDescent="0.25">
      <c r="A17" s="112" t="s">
        <v>158</v>
      </c>
      <c r="B17" s="262" t="s">
        <v>159</v>
      </c>
      <c r="C17" s="184"/>
      <c r="D17" s="188"/>
      <c r="E17" s="185">
        <v>0</v>
      </c>
      <c r="F17" s="184"/>
      <c r="G17" s="183" t="s">
        <v>173</v>
      </c>
      <c r="H17" s="232"/>
      <c r="I17" s="232"/>
      <c r="J17" s="233"/>
      <c r="K17" s="108">
        <v>3.5</v>
      </c>
      <c r="L17" s="109" t="s">
        <v>170</v>
      </c>
      <c r="M17" s="113">
        <f>E20*K17/100</f>
        <v>0</v>
      </c>
    </row>
    <row r="18" spans="1:13" ht="13.2" customHeight="1" x14ac:dyDescent="0.25">
      <c r="A18" s="112" t="s">
        <v>160</v>
      </c>
      <c r="B18" s="262" t="s">
        <v>161</v>
      </c>
      <c r="C18" s="184"/>
      <c r="D18" s="188"/>
      <c r="E18" s="185">
        <v>0</v>
      </c>
      <c r="F18" s="184"/>
      <c r="G18" s="183" t="s">
        <v>174</v>
      </c>
      <c r="H18" s="232"/>
      <c r="I18" s="232"/>
      <c r="J18" s="233"/>
      <c r="K18" s="108">
        <v>2.5</v>
      </c>
      <c r="L18" s="109" t="s">
        <v>170</v>
      </c>
      <c r="M18" s="113">
        <f>E20*K18/100</f>
        <v>0</v>
      </c>
    </row>
    <row r="19" spans="1:13" ht="13.2" customHeight="1" x14ac:dyDescent="0.25">
      <c r="A19" s="112" t="s">
        <v>162</v>
      </c>
      <c r="B19" s="262" t="s">
        <v>163</v>
      </c>
      <c r="C19" s="184"/>
      <c r="D19" s="188"/>
      <c r="E19" s="185">
        <f>'REKAPITULACE SO-03'!E16</f>
        <v>0</v>
      </c>
      <c r="F19" s="184"/>
      <c r="G19" s="183" t="s">
        <v>175</v>
      </c>
      <c r="H19" s="232"/>
      <c r="I19" s="232"/>
      <c r="J19" s="233"/>
      <c r="K19" s="108">
        <v>1</v>
      </c>
      <c r="L19" s="109" t="s">
        <v>170</v>
      </c>
      <c r="M19" s="113">
        <f>E20*K19/100</f>
        <v>0</v>
      </c>
    </row>
    <row r="20" spans="1:13" ht="13.2" customHeight="1" x14ac:dyDescent="0.25">
      <c r="A20" s="183" t="s">
        <v>164</v>
      </c>
      <c r="B20" s="232"/>
      <c r="C20" s="232"/>
      <c r="D20" s="233"/>
      <c r="E20" s="185">
        <f>SUM(E16:E19)</f>
        <v>0</v>
      </c>
      <c r="F20" s="184"/>
      <c r="G20" s="183" t="s">
        <v>176</v>
      </c>
      <c r="H20" s="232"/>
      <c r="I20" s="232"/>
      <c r="J20" s="233"/>
      <c r="K20" s="108">
        <v>2</v>
      </c>
      <c r="L20" s="109" t="s">
        <v>170</v>
      </c>
      <c r="M20" s="113">
        <f>E20*K20/100</f>
        <v>0</v>
      </c>
    </row>
    <row r="21" spans="1:13" ht="13.2" customHeight="1" x14ac:dyDescent="0.25">
      <c r="A21" s="183" t="s">
        <v>165</v>
      </c>
      <c r="B21" s="232"/>
      <c r="C21" s="232"/>
      <c r="D21" s="233"/>
      <c r="E21" s="185">
        <v>0</v>
      </c>
      <c r="F21" s="184"/>
      <c r="G21" s="183" t="s">
        <v>177</v>
      </c>
      <c r="H21" s="232"/>
      <c r="I21" s="232"/>
      <c r="J21" s="233"/>
      <c r="K21" s="108"/>
      <c r="L21" s="109" t="s">
        <v>170</v>
      </c>
      <c r="M21" s="113">
        <f>E20*K21/100</f>
        <v>0</v>
      </c>
    </row>
    <row r="22" spans="1:13" ht="13.2" customHeight="1" x14ac:dyDescent="0.25">
      <c r="A22" s="183" t="s">
        <v>166</v>
      </c>
      <c r="B22" s="232"/>
      <c r="C22" s="232"/>
      <c r="D22" s="233"/>
      <c r="E22" s="185">
        <v>0</v>
      </c>
      <c r="F22" s="184"/>
      <c r="G22" s="183" t="s">
        <v>178</v>
      </c>
      <c r="H22" s="232"/>
      <c r="I22" s="232"/>
      <c r="J22" s="233"/>
      <c r="K22" s="108"/>
      <c r="L22" s="109" t="s">
        <v>170</v>
      </c>
      <c r="M22" s="113">
        <f>E20*K22/100</f>
        <v>0</v>
      </c>
    </row>
    <row r="23" spans="1:13" ht="13.2" customHeight="1" thickBot="1" x14ac:dyDescent="0.3">
      <c r="A23" s="183" t="s">
        <v>167</v>
      </c>
      <c r="B23" s="232"/>
      <c r="C23" s="232"/>
      <c r="D23" s="233"/>
      <c r="E23" s="185">
        <v>0</v>
      </c>
      <c r="F23" s="184"/>
      <c r="G23" s="201"/>
      <c r="H23" s="202"/>
      <c r="I23" s="202"/>
      <c r="J23" s="254"/>
      <c r="K23" s="110"/>
      <c r="L23" s="111" t="s">
        <v>170</v>
      </c>
      <c r="M23" s="114">
        <f>E20*K23/100</f>
        <v>0</v>
      </c>
    </row>
    <row r="24" spans="1:13" ht="13.2" customHeight="1" x14ac:dyDescent="0.25">
      <c r="A24" s="183" t="s">
        <v>168</v>
      </c>
      <c r="B24" s="232"/>
      <c r="C24" s="232"/>
      <c r="D24" s="232"/>
      <c r="E24" s="185">
        <f>SUM(E20:E23)</f>
        <v>0</v>
      </c>
      <c r="F24" s="184"/>
      <c r="G24" s="260" t="s">
        <v>179</v>
      </c>
      <c r="H24" s="193"/>
      <c r="I24" s="193"/>
      <c r="J24" s="193"/>
      <c r="K24" s="193"/>
      <c r="L24" s="193"/>
      <c r="M24" s="261"/>
    </row>
    <row r="25" spans="1:13" ht="13.2" customHeight="1" x14ac:dyDescent="0.25">
      <c r="A25" s="183" t="s">
        <v>181</v>
      </c>
      <c r="B25" s="232"/>
      <c r="C25" s="232"/>
      <c r="D25" s="233"/>
      <c r="E25" s="185">
        <f>SUM(M14:M23)</f>
        <v>0</v>
      </c>
      <c r="F25" s="184"/>
      <c r="G25" s="183"/>
      <c r="H25" s="232"/>
      <c r="I25" s="232"/>
      <c r="J25" s="233"/>
      <c r="K25" s="108"/>
      <c r="L25" s="109" t="s">
        <v>170</v>
      </c>
      <c r="M25" s="113">
        <f>E20*K25/100</f>
        <v>0</v>
      </c>
    </row>
    <row r="26" spans="1:13" ht="13.2" customHeight="1" thickBot="1" x14ac:dyDescent="0.3">
      <c r="A26" s="183" t="s">
        <v>182</v>
      </c>
      <c r="B26" s="232"/>
      <c r="C26" s="232"/>
      <c r="D26" s="233"/>
      <c r="E26" s="185">
        <f>SUM(M25:M26)</f>
        <v>0</v>
      </c>
      <c r="F26" s="184"/>
      <c r="G26" s="201"/>
      <c r="H26" s="202"/>
      <c r="I26" s="202"/>
      <c r="J26" s="254"/>
      <c r="K26" s="110"/>
      <c r="L26" s="111" t="s">
        <v>170</v>
      </c>
      <c r="M26" s="114">
        <f>E20*K26/100</f>
        <v>0</v>
      </c>
    </row>
    <row r="27" spans="1:13" ht="13.2" customHeight="1" thickBot="1" x14ac:dyDescent="0.3">
      <c r="A27" s="201" t="s">
        <v>183</v>
      </c>
      <c r="B27" s="202"/>
      <c r="C27" s="202"/>
      <c r="D27" s="254"/>
      <c r="E27" s="255">
        <f>SUM(M28:M28)</f>
        <v>0</v>
      </c>
      <c r="F27" s="173"/>
      <c r="G27" s="260" t="s">
        <v>180</v>
      </c>
      <c r="H27" s="193"/>
      <c r="I27" s="193"/>
      <c r="J27" s="193"/>
      <c r="K27" s="193"/>
      <c r="L27" s="193"/>
      <c r="M27" s="261"/>
    </row>
    <row r="28" spans="1:13" ht="13.2" customHeight="1" thickBot="1" x14ac:dyDescent="0.3">
      <c r="A28" s="256" t="s">
        <v>184</v>
      </c>
      <c r="B28" s="257"/>
      <c r="C28" s="257"/>
      <c r="D28" s="258"/>
      <c r="E28" s="259">
        <f>SUM(E24:E27)</f>
        <v>0</v>
      </c>
      <c r="F28" s="214"/>
      <c r="G28" s="201"/>
      <c r="H28" s="202"/>
      <c r="I28" s="202"/>
      <c r="J28" s="254"/>
      <c r="K28" s="110"/>
      <c r="L28" s="111" t="s">
        <v>170</v>
      </c>
      <c r="M28" s="114">
        <f>E20*K28/100</f>
        <v>0</v>
      </c>
    </row>
    <row r="29" spans="1:13" s="3" customFormat="1" ht="13.2" customHeight="1" x14ac:dyDescent="0.25">
      <c r="A29" s="245" t="s">
        <v>185</v>
      </c>
      <c r="B29" s="246"/>
      <c r="C29" s="246"/>
      <c r="D29" s="247"/>
      <c r="E29" s="248" t="s">
        <v>186</v>
      </c>
      <c r="F29" s="246"/>
      <c r="G29" s="247"/>
      <c r="H29" s="248" t="s">
        <v>187</v>
      </c>
      <c r="I29" s="246"/>
      <c r="J29" s="246"/>
      <c r="K29" s="246"/>
      <c r="L29" s="246"/>
      <c r="M29" s="249"/>
    </row>
    <row r="30" spans="1:13" ht="13.2" customHeight="1" x14ac:dyDescent="0.25">
      <c r="A30" s="250" t="s">
        <v>134</v>
      </c>
      <c r="B30" s="222"/>
      <c r="C30" s="222"/>
      <c r="D30" s="251"/>
      <c r="E30" s="115" t="s">
        <v>188</v>
      </c>
      <c r="F30" s="252"/>
      <c r="G30" s="251"/>
      <c r="H30" s="115" t="s">
        <v>188</v>
      </c>
      <c r="I30" s="252"/>
      <c r="J30" s="222"/>
      <c r="K30" s="222"/>
      <c r="L30" s="222"/>
      <c r="M30" s="253"/>
    </row>
    <row r="31" spans="1:13" ht="13.2" customHeight="1" x14ac:dyDescent="0.25">
      <c r="A31" s="239" t="s">
        <v>189</v>
      </c>
      <c r="B31" s="166"/>
      <c r="C31" s="240"/>
      <c r="D31" s="167"/>
      <c r="E31" s="115" t="s">
        <v>189</v>
      </c>
      <c r="F31" s="240"/>
      <c r="G31" s="167"/>
      <c r="H31" s="115" t="s">
        <v>189</v>
      </c>
      <c r="I31" s="240"/>
      <c r="J31" s="166"/>
      <c r="K31" s="166"/>
      <c r="L31" s="166"/>
      <c r="M31" s="241"/>
    </row>
    <row r="32" spans="1:13" ht="13.2" customHeight="1" x14ac:dyDescent="0.25">
      <c r="A32" s="239"/>
      <c r="B32" s="166"/>
      <c r="C32" s="166"/>
      <c r="D32" s="167"/>
      <c r="E32" s="243" t="s">
        <v>190</v>
      </c>
      <c r="F32" s="166"/>
      <c r="G32" s="167"/>
      <c r="H32" s="243" t="s">
        <v>190</v>
      </c>
      <c r="I32" s="166"/>
      <c r="J32" s="166"/>
      <c r="K32" s="166"/>
      <c r="L32" s="166"/>
      <c r="M32" s="241"/>
    </row>
    <row r="33" spans="1:13" x14ac:dyDescent="0.25">
      <c r="A33" s="239"/>
      <c r="B33" s="240"/>
      <c r="C33" s="240"/>
      <c r="D33" s="242"/>
      <c r="E33" s="243"/>
      <c r="F33" s="240"/>
      <c r="G33" s="242"/>
      <c r="H33" s="243"/>
      <c r="I33" s="240"/>
      <c r="J33" s="240"/>
      <c r="K33" s="240"/>
      <c r="L33" s="240"/>
      <c r="M33" s="244"/>
    </row>
    <row r="34" spans="1:13" ht="56.25" customHeight="1" thickBot="1" x14ac:dyDescent="0.3">
      <c r="A34" s="239"/>
      <c r="B34" s="240"/>
      <c r="C34" s="240"/>
      <c r="D34" s="242"/>
      <c r="E34" s="243"/>
      <c r="F34" s="240"/>
      <c r="G34" s="242"/>
      <c r="H34" s="243"/>
      <c r="I34" s="240"/>
      <c r="J34" s="240"/>
      <c r="K34" s="240"/>
      <c r="L34" s="240"/>
      <c r="M34" s="244"/>
    </row>
    <row r="35" spans="1:13" ht="13.2" customHeight="1" x14ac:dyDescent="0.25">
      <c r="A35" s="192" t="s">
        <v>191</v>
      </c>
      <c r="B35" s="236"/>
      <c r="C35" s="236"/>
      <c r="D35" s="237"/>
      <c r="E35" s="238">
        <v>21</v>
      </c>
      <c r="F35" s="193"/>
      <c r="G35" s="116" t="s">
        <v>192</v>
      </c>
      <c r="H35" s="195">
        <f>E28-H37</f>
        <v>0</v>
      </c>
      <c r="I35" s="193"/>
      <c r="J35" s="193"/>
      <c r="K35" s="193"/>
      <c r="L35" s="193"/>
      <c r="M35" s="117" t="s">
        <v>193</v>
      </c>
    </row>
    <row r="36" spans="1:13" ht="13.2" customHeight="1" x14ac:dyDescent="0.25">
      <c r="A36" s="183" t="s">
        <v>194</v>
      </c>
      <c r="B36" s="232"/>
      <c r="C36" s="232"/>
      <c r="D36" s="233"/>
      <c r="E36" s="234">
        <v>21</v>
      </c>
      <c r="F36" s="184"/>
      <c r="G36" s="106" t="s">
        <v>192</v>
      </c>
      <c r="H36" s="185">
        <f>H35*E36/100</f>
        <v>0</v>
      </c>
      <c r="I36" s="184"/>
      <c r="J36" s="184"/>
      <c r="K36" s="184"/>
      <c r="L36" s="184"/>
      <c r="M36" s="118" t="s">
        <v>193</v>
      </c>
    </row>
    <row r="37" spans="1:13" ht="13.2" customHeight="1" x14ac:dyDescent="0.25">
      <c r="A37" s="183" t="s">
        <v>191</v>
      </c>
      <c r="B37" s="232"/>
      <c r="C37" s="232"/>
      <c r="D37" s="233"/>
      <c r="E37" s="234">
        <v>12</v>
      </c>
      <c r="F37" s="184"/>
      <c r="G37" s="106" t="s">
        <v>192</v>
      </c>
      <c r="H37" s="185">
        <v>0</v>
      </c>
      <c r="I37" s="235"/>
      <c r="J37" s="235"/>
      <c r="K37" s="235"/>
      <c r="L37" s="235"/>
      <c r="M37" s="118" t="s">
        <v>193</v>
      </c>
    </row>
    <row r="38" spans="1:13" ht="13.2" customHeight="1" x14ac:dyDescent="0.25">
      <c r="A38" s="183" t="s">
        <v>194</v>
      </c>
      <c r="B38" s="232"/>
      <c r="C38" s="232"/>
      <c r="D38" s="233"/>
      <c r="E38" s="234">
        <v>12</v>
      </c>
      <c r="F38" s="184"/>
      <c r="G38" s="106" t="s">
        <v>192</v>
      </c>
      <c r="H38" s="185">
        <f>H37*E38/100</f>
        <v>0</v>
      </c>
      <c r="I38" s="184"/>
      <c r="J38" s="184"/>
      <c r="K38" s="184"/>
      <c r="L38" s="184"/>
      <c r="M38" s="118" t="s">
        <v>193</v>
      </c>
    </row>
    <row r="39" spans="1:13" s="119" customFormat="1" ht="19.5" customHeight="1" thickBot="1" x14ac:dyDescent="0.3">
      <c r="A39" s="229" t="s">
        <v>195</v>
      </c>
      <c r="B39" s="230"/>
      <c r="C39" s="230"/>
      <c r="D39" s="230"/>
      <c r="E39" s="230"/>
      <c r="F39" s="230"/>
      <c r="G39" s="230"/>
      <c r="H39" s="231">
        <f>SUM(H35:H38)</f>
        <v>0</v>
      </c>
      <c r="I39" s="178"/>
      <c r="J39" s="178"/>
      <c r="K39" s="178"/>
      <c r="L39" s="178"/>
      <c r="M39" s="120" t="s">
        <v>193</v>
      </c>
    </row>
    <row r="40" spans="1:13" ht="13.2" customHeight="1" x14ac:dyDescent="0.25"/>
  </sheetData>
  <mergeCells count="109"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EFC4-0B6A-4FA4-94BE-9DC9B4D73A25}">
  <dimension ref="A1:E18"/>
  <sheetViews>
    <sheetView workbookViewId="0">
      <selection activeCell="C6" sqref="C6:E6"/>
    </sheetView>
  </sheetViews>
  <sheetFormatPr defaultRowHeight="13.2" x14ac:dyDescent="0.25"/>
  <cols>
    <col min="1" max="1" width="3.88671875" customWidth="1"/>
    <col min="2" max="2" width="45.33203125" customWidth="1"/>
    <col min="3" max="5" width="10.6640625" customWidth="1"/>
  </cols>
  <sheetData>
    <row r="1" spans="1:5" s="2" customFormat="1" ht="9.6" customHeight="1" x14ac:dyDescent="0.25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5">
      <c r="A2" s="293" t="s">
        <v>196</v>
      </c>
      <c r="B2" s="227"/>
      <c r="C2" s="227"/>
      <c r="D2" s="294" t="s">
        <v>3</v>
      </c>
      <c r="E2" s="166"/>
    </row>
    <row r="3" spans="1:5" s="1" customFormat="1" ht="9.6" x14ac:dyDescent="0.2"/>
    <row r="4" spans="1:5" s="3" customFormat="1" x14ac:dyDescent="0.25">
      <c r="A4" s="295" t="s">
        <v>113</v>
      </c>
      <c r="B4" s="166"/>
      <c r="C4" s="166"/>
      <c r="D4" s="166"/>
      <c r="E4" s="166"/>
    </row>
    <row r="5" spans="1:5" s="1" customFormat="1" ht="10.199999999999999" thickBot="1" x14ac:dyDescent="0.25"/>
    <row r="6" spans="1:5" s="1" customFormat="1" ht="9.75" customHeight="1" x14ac:dyDescent="0.25">
      <c r="A6" s="288" t="s">
        <v>114</v>
      </c>
      <c r="B6" s="290" t="s">
        <v>115</v>
      </c>
      <c r="C6" s="292" t="s">
        <v>116</v>
      </c>
      <c r="D6" s="193"/>
      <c r="E6" s="263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0.199999999999999" x14ac:dyDescent="0.2">
      <c r="A8" s="80"/>
      <c r="B8" s="83" t="s">
        <v>29</v>
      </c>
      <c r="C8" s="81"/>
      <c r="D8" s="81"/>
      <c r="E8" s="82"/>
    </row>
    <row r="9" spans="1:5" s="19" customFormat="1" ht="10.199999999999999" x14ac:dyDescent="0.2">
      <c r="A9" s="84">
        <v>1</v>
      </c>
      <c r="B9" s="31" t="s">
        <v>118</v>
      </c>
      <c r="C9" s="85">
        <f>'ROZPOČET SO-03'!G30</f>
        <v>0</v>
      </c>
      <c r="D9" s="85">
        <f>'ROZPOČET SO-03'!I30</f>
        <v>0</v>
      </c>
      <c r="E9" s="86">
        <f>C9+D9</f>
        <v>0</v>
      </c>
    </row>
    <row r="10" spans="1:5" s="19" customFormat="1" ht="10.199999999999999" x14ac:dyDescent="0.2">
      <c r="A10" s="87">
        <v>3</v>
      </c>
      <c r="B10" s="88" t="s">
        <v>120</v>
      </c>
      <c r="C10" s="89">
        <f>'ROZPOČET SO-03'!G34</f>
        <v>0</v>
      </c>
      <c r="D10" s="89">
        <f>'ROZPOČET SO-03'!I34</f>
        <v>0</v>
      </c>
      <c r="E10" s="90">
        <f>C10+D10</f>
        <v>0</v>
      </c>
    </row>
    <row r="11" spans="1:5" s="19" customFormat="1" ht="10.199999999999999" x14ac:dyDescent="0.2">
      <c r="A11" s="87">
        <v>8</v>
      </c>
      <c r="B11" s="88" t="s">
        <v>288</v>
      </c>
      <c r="C11" s="89">
        <f>'ROZPOČET SO-03'!G48</f>
        <v>0</v>
      </c>
      <c r="D11" s="89">
        <f>'ROZPOČET SO-03'!I48</f>
        <v>0</v>
      </c>
      <c r="E11" s="90">
        <f>C11+D11</f>
        <v>0</v>
      </c>
    </row>
    <row r="12" spans="1:5" s="19" customFormat="1" ht="10.8" thickBot="1" x14ac:dyDescent="0.25">
      <c r="A12" s="91"/>
      <c r="B12" s="92" t="s">
        <v>123</v>
      </c>
      <c r="C12" s="93">
        <f>SUM(C9:C11)</f>
        <v>0</v>
      </c>
      <c r="D12" s="93">
        <f>SUM(D9:D11)</f>
        <v>0</v>
      </c>
      <c r="E12" s="94">
        <f>SUM(E9:E11)</f>
        <v>0</v>
      </c>
    </row>
    <row r="13" spans="1:5" s="1" customFormat="1" ht="10.199999999999999" thickBot="1" x14ac:dyDescent="0.25"/>
    <row r="14" spans="1:5" s="19" customFormat="1" ht="10.199999999999999" x14ac:dyDescent="0.2">
      <c r="A14" s="80"/>
      <c r="B14" s="83" t="s">
        <v>256</v>
      </c>
      <c r="C14" s="81"/>
      <c r="D14" s="81"/>
      <c r="E14" s="82"/>
    </row>
    <row r="15" spans="1:5" s="19" customFormat="1" ht="10.199999999999999" x14ac:dyDescent="0.2">
      <c r="A15" s="84" t="s">
        <v>286</v>
      </c>
      <c r="B15" s="31" t="s">
        <v>289</v>
      </c>
      <c r="C15" s="85">
        <f>'ROZPOČET SO-03'!G69</f>
        <v>0</v>
      </c>
      <c r="D15" s="85">
        <f>'ROZPOČET SO-03'!I69</f>
        <v>0</v>
      </c>
      <c r="E15" s="86">
        <f>C15+D15</f>
        <v>0</v>
      </c>
    </row>
    <row r="16" spans="1:5" s="19" customFormat="1" ht="10.8" thickBot="1" x14ac:dyDescent="0.25">
      <c r="A16" s="91"/>
      <c r="B16" s="92" t="s">
        <v>290</v>
      </c>
      <c r="C16" s="93">
        <f>SUM(C15:C15)</f>
        <v>0</v>
      </c>
      <c r="D16" s="93">
        <f>SUM(D15:D15)</f>
        <v>0</v>
      </c>
      <c r="E16" s="94">
        <f>SUM(E15:E15)</f>
        <v>0</v>
      </c>
    </row>
    <row r="17" spans="1:5" s="1" customFormat="1" ht="10.199999999999999" thickBot="1" x14ac:dyDescent="0.25"/>
    <row r="18" spans="1:5" s="19" customFormat="1" ht="10.8" thickBot="1" x14ac:dyDescent="0.25">
      <c r="A18" s="95"/>
      <c r="B18" s="96" t="s">
        <v>126</v>
      </c>
      <c r="C18" s="97">
        <f>C12+C16</f>
        <v>0</v>
      </c>
      <c r="D18" s="97">
        <f>D12+D16</f>
        <v>0</v>
      </c>
      <c r="E18" s="98">
        <f>E12+E16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8740-B0E8-4849-87A3-8DE1A3C0C6E5}">
  <dimension ref="A1:K71"/>
  <sheetViews>
    <sheetView topLeftCell="A46" workbookViewId="0">
      <selection activeCell="I65" sqref="I65"/>
    </sheetView>
  </sheetViews>
  <sheetFormatPr defaultRowHeight="13.2" x14ac:dyDescent="0.25"/>
  <cols>
    <col min="1" max="1" width="3.6640625" customWidth="1"/>
    <col min="2" max="2" width="11.109375" customWidth="1"/>
    <col min="3" max="3" width="43.44140625" customWidth="1"/>
    <col min="4" max="4" width="4.44140625" customWidth="1"/>
    <col min="5" max="5" width="8.6640625" customWidth="1"/>
    <col min="6" max="9" width="10.6640625" customWidth="1"/>
    <col min="10" max="11" width="9.109375" customWidth="1"/>
  </cols>
  <sheetData>
    <row r="1" spans="1:11" s="2" customFormat="1" ht="9.6" customHeight="1" x14ac:dyDescent="0.25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5">
      <c r="A2" s="293" t="s">
        <v>196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6" x14ac:dyDescent="0.2"/>
    <row r="4" spans="1:11" x14ac:dyDescent="0.25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199999999999999" thickBot="1" x14ac:dyDescent="0.25"/>
    <row r="6" spans="1:11" s="1" customFormat="1" ht="9.75" customHeight="1" x14ac:dyDescent="0.25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301" t="s">
        <v>17</v>
      </c>
      <c r="G6" s="193"/>
      <c r="H6" s="193"/>
      <c r="I6" s="193"/>
      <c r="J6" s="296" t="s">
        <v>26</v>
      </c>
      <c r="K6" s="216"/>
    </row>
    <row r="7" spans="1:11" s="1" customFormat="1" ht="9.75" customHeight="1" x14ac:dyDescent="0.25">
      <c r="A7" s="6" t="s">
        <v>6</v>
      </c>
      <c r="B7" s="175"/>
      <c r="C7" s="175"/>
      <c r="D7" s="175"/>
      <c r="E7" s="175"/>
      <c r="F7" s="299" t="s">
        <v>18</v>
      </c>
      <c r="G7" s="173"/>
      <c r="H7" s="300" t="s">
        <v>23</v>
      </c>
      <c r="I7" s="173"/>
      <c r="J7" s="175"/>
      <c r="K7" s="297"/>
    </row>
    <row r="8" spans="1:11" s="1" customFormat="1" ht="9.75" customHeight="1" x14ac:dyDescent="0.2">
      <c r="A8" s="6" t="s">
        <v>7</v>
      </c>
      <c r="B8" s="175"/>
      <c r="C8" s="175"/>
      <c r="D8" s="175"/>
      <c r="E8" s="175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0.199999999999999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0.199999999999999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6" x14ac:dyDescent="0.2">
      <c r="A12" s="34">
        <v>1</v>
      </c>
      <c r="B12" s="36" t="s">
        <v>197</v>
      </c>
      <c r="C12" s="37" t="s">
        <v>198</v>
      </c>
      <c r="D12" s="38" t="s">
        <v>34</v>
      </c>
      <c r="E12" s="39">
        <v>40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6" x14ac:dyDescent="0.2">
      <c r="A13" s="4"/>
      <c r="B13" s="44" t="s">
        <v>35</v>
      </c>
      <c r="C13" s="45" t="s">
        <v>199</v>
      </c>
      <c r="D13" s="42"/>
      <c r="E13" s="42"/>
      <c r="F13" s="152"/>
      <c r="G13" s="153"/>
      <c r="H13" s="153"/>
      <c r="I13" s="153"/>
      <c r="J13" s="42"/>
      <c r="K13" s="43"/>
    </row>
    <row r="14" spans="1:11" s="1" customFormat="1" ht="9.6" x14ac:dyDescent="0.2">
      <c r="A14" s="34">
        <f>A12+1</f>
        <v>2</v>
      </c>
      <c r="B14" s="36" t="s">
        <v>200</v>
      </c>
      <c r="C14" s="37" t="s">
        <v>201</v>
      </c>
      <c r="D14" s="38" t="s">
        <v>34</v>
      </c>
      <c r="E14" s="40">
        <v>40</v>
      </c>
      <c r="F14" s="149"/>
      <c r="G14" s="150">
        <f>E14*F14</f>
        <v>0</v>
      </c>
      <c r="H14" s="151"/>
      <c r="I14" s="150">
        <f>E14*H14</f>
        <v>0</v>
      </c>
      <c r="J14" s="39">
        <v>0</v>
      </c>
      <c r="K14" s="41">
        <f>E14*J14</f>
        <v>0</v>
      </c>
    </row>
    <row r="15" spans="1:11" s="1" customFormat="1" ht="9.6" x14ac:dyDescent="0.2">
      <c r="A15" s="34">
        <f>A14+1</f>
        <v>3</v>
      </c>
      <c r="B15" s="36" t="s">
        <v>202</v>
      </c>
      <c r="C15" s="37" t="s">
        <v>203</v>
      </c>
      <c r="D15" s="38" t="s">
        <v>34</v>
      </c>
      <c r="E15" s="39">
        <v>195.84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6" x14ac:dyDescent="0.2">
      <c r="A16" s="4"/>
      <c r="B16" s="44" t="s">
        <v>35</v>
      </c>
      <c r="C16" s="45" t="s">
        <v>204</v>
      </c>
      <c r="D16" s="42"/>
      <c r="E16" s="42"/>
      <c r="F16" s="152"/>
      <c r="G16" s="153"/>
      <c r="H16" s="153"/>
      <c r="I16" s="153"/>
      <c r="J16" s="42"/>
      <c r="K16" s="43"/>
    </row>
    <row r="17" spans="1:11" s="1" customFormat="1" ht="9.6" x14ac:dyDescent="0.2">
      <c r="A17" s="34">
        <f>A15+1</f>
        <v>4</v>
      </c>
      <c r="B17" s="36" t="s">
        <v>205</v>
      </c>
      <c r="C17" s="37" t="s">
        <v>206</v>
      </c>
      <c r="D17" s="38" t="s">
        <v>34</v>
      </c>
      <c r="E17" s="59">
        <v>195.84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6" x14ac:dyDescent="0.2">
      <c r="A18" s="34">
        <f>A17+1</f>
        <v>5</v>
      </c>
      <c r="B18" s="36" t="s">
        <v>207</v>
      </c>
      <c r="C18" s="37" t="s">
        <v>208</v>
      </c>
      <c r="D18" s="38" t="s">
        <v>34</v>
      </c>
      <c r="E18" s="39">
        <v>105.28</v>
      </c>
      <c r="F18" s="149"/>
      <c r="G18" s="150">
        <f>E18*F18</f>
        <v>0</v>
      </c>
      <c r="H18" s="151"/>
      <c r="I18" s="150">
        <f>E18*H18</f>
        <v>0</v>
      </c>
      <c r="J18" s="39">
        <v>0</v>
      </c>
      <c r="K18" s="41">
        <f>E18*J18</f>
        <v>0</v>
      </c>
    </row>
    <row r="19" spans="1:11" s="1" customFormat="1" ht="9.6" x14ac:dyDescent="0.2">
      <c r="A19" s="4"/>
      <c r="B19" s="44" t="s">
        <v>35</v>
      </c>
      <c r="C19" s="45" t="s">
        <v>209</v>
      </c>
      <c r="D19" s="42"/>
      <c r="E19" s="42"/>
      <c r="F19" s="152"/>
      <c r="G19" s="153"/>
      <c r="H19" s="153"/>
      <c r="I19" s="153"/>
      <c r="J19" s="42"/>
      <c r="K19" s="43"/>
    </row>
    <row r="20" spans="1:11" s="1" customFormat="1" ht="9.6" x14ac:dyDescent="0.2">
      <c r="A20" s="34">
        <f>A18+1</f>
        <v>6</v>
      </c>
      <c r="B20" s="36" t="s">
        <v>210</v>
      </c>
      <c r="C20" s="37" t="s">
        <v>211</v>
      </c>
      <c r="D20" s="38" t="s">
        <v>34</v>
      </c>
      <c r="E20" s="39">
        <v>64.48</v>
      </c>
      <c r="F20" s="149"/>
      <c r="G20" s="150">
        <f>E20*F20</f>
        <v>0</v>
      </c>
      <c r="H20" s="151"/>
      <c r="I20" s="150">
        <f>E20*H20</f>
        <v>0</v>
      </c>
      <c r="J20" s="39">
        <v>0</v>
      </c>
      <c r="K20" s="41">
        <f>E20*J20</f>
        <v>0</v>
      </c>
    </row>
    <row r="21" spans="1:11" s="1" customFormat="1" ht="9.6" x14ac:dyDescent="0.2">
      <c r="A21" s="4"/>
      <c r="B21" s="44" t="s">
        <v>35</v>
      </c>
      <c r="C21" s="45" t="s">
        <v>212</v>
      </c>
      <c r="D21" s="42"/>
      <c r="E21" s="42"/>
      <c r="F21" s="152"/>
      <c r="G21" s="153"/>
      <c r="H21" s="153"/>
      <c r="I21" s="153"/>
      <c r="J21" s="42"/>
      <c r="K21" s="43"/>
    </row>
    <row r="22" spans="1:11" s="1" customFormat="1" ht="9.6" x14ac:dyDescent="0.2">
      <c r="A22" s="34">
        <f>A20+1</f>
        <v>7</v>
      </c>
      <c r="B22" s="36" t="s">
        <v>213</v>
      </c>
      <c r="C22" s="37" t="s">
        <v>214</v>
      </c>
      <c r="D22" s="38" t="s">
        <v>34</v>
      </c>
      <c r="E22" s="39">
        <v>24.48</v>
      </c>
      <c r="F22" s="149"/>
      <c r="G22" s="150">
        <f>E22*F22</f>
        <v>0</v>
      </c>
      <c r="H22" s="151"/>
      <c r="I22" s="150">
        <f>E22*H22</f>
        <v>0</v>
      </c>
      <c r="J22" s="39">
        <v>0</v>
      </c>
      <c r="K22" s="41">
        <f>E22*J22</f>
        <v>0</v>
      </c>
    </row>
    <row r="23" spans="1:11" s="1" customFormat="1" ht="9.6" x14ac:dyDescent="0.2">
      <c r="A23" s="4"/>
      <c r="B23" s="44" t="s">
        <v>35</v>
      </c>
      <c r="C23" s="45" t="s">
        <v>215</v>
      </c>
      <c r="D23" s="42"/>
      <c r="E23" s="42"/>
      <c r="F23" s="152"/>
      <c r="G23" s="153"/>
      <c r="H23" s="153"/>
      <c r="I23" s="153"/>
      <c r="J23" s="42"/>
      <c r="K23" s="43"/>
    </row>
    <row r="24" spans="1:11" s="1" customFormat="1" ht="9.6" x14ac:dyDescent="0.2">
      <c r="A24" s="34">
        <f>A22+1</f>
        <v>8</v>
      </c>
      <c r="B24" s="36" t="s">
        <v>216</v>
      </c>
      <c r="C24" s="37" t="s">
        <v>217</v>
      </c>
      <c r="D24" s="38" t="s">
        <v>34</v>
      </c>
      <c r="E24" s="40">
        <v>40</v>
      </c>
      <c r="F24" s="149"/>
      <c r="G24" s="150">
        <f>E24*F24</f>
        <v>0</v>
      </c>
      <c r="H24" s="151"/>
      <c r="I24" s="150">
        <f>E24*H24</f>
        <v>0</v>
      </c>
      <c r="J24" s="39">
        <v>0</v>
      </c>
      <c r="K24" s="41">
        <f>E24*J24</f>
        <v>0</v>
      </c>
    </row>
    <row r="25" spans="1:11" s="1" customFormat="1" ht="9.6" x14ac:dyDescent="0.2">
      <c r="A25" s="60">
        <f>A24+1</f>
        <v>9</v>
      </c>
      <c r="B25" s="61" t="s">
        <v>218</v>
      </c>
      <c r="C25" s="62" t="s">
        <v>219</v>
      </c>
      <c r="D25" s="63" t="s">
        <v>93</v>
      </c>
      <c r="E25" s="65">
        <v>72</v>
      </c>
      <c r="F25" s="158"/>
      <c r="G25" s="159">
        <f>E25*F25</f>
        <v>0</v>
      </c>
      <c r="H25" s="160"/>
      <c r="I25" s="159">
        <f>E25*H25</f>
        <v>0</v>
      </c>
      <c r="J25" s="65">
        <v>1</v>
      </c>
      <c r="K25" s="66">
        <f>E25*J25</f>
        <v>72</v>
      </c>
    </row>
    <row r="26" spans="1:11" s="1" customFormat="1" ht="9.6" x14ac:dyDescent="0.2">
      <c r="A26" s="4"/>
      <c r="B26" s="44" t="s">
        <v>35</v>
      </c>
      <c r="C26" s="45" t="s">
        <v>220</v>
      </c>
      <c r="D26" s="42"/>
      <c r="E26" s="42"/>
      <c r="F26" s="152"/>
      <c r="G26" s="153"/>
      <c r="H26" s="153"/>
      <c r="I26" s="153"/>
      <c r="J26" s="42"/>
      <c r="K26" s="43"/>
    </row>
    <row r="27" spans="1:11" s="1" customFormat="1" ht="9.6" x14ac:dyDescent="0.2">
      <c r="A27" s="60">
        <f>A25+1</f>
        <v>10</v>
      </c>
      <c r="B27" s="61" t="s">
        <v>221</v>
      </c>
      <c r="C27" s="62" t="s">
        <v>222</v>
      </c>
      <c r="D27" s="63" t="s">
        <v>41</v>
      </c>
      <c r="E27" s="64">
        <v>50</v>
      </c>
      <c r="F27" s="158"/>
      <c r="G27" s="159">
        <f>E27*F27</f>
        <v>0</v>
      </c>
      <c r="H27" s="160"/>
      <c r="I27" s="159">
        <f>E27*H27</f>
        <v>0</v>
      </c>
      <c r="J27" s="65">
        <v>5.0000000000000001E-4</v>
      </c>
      <c r="K27" s="66">
        <f>E27*J27</f>
        <v>2.5000000000000001E-2</v>
      </c>
    </row>
    <row r="28" spans="1:11" s="1" customFormat="1" ht="9.6" x14ac:dyDescent="0.2">
      <c r="A28" s="34">
        <f>A27+1</f>
        <v>11</v>
      </c>
      <c r="B28" s="36" t="s">
        <v>223</v>
      </c>
      <c r="C28" s="37" t="s">
        <v>224</v>
      </c>
      <c r="D28" s="38" t="s">
        <v>34</v>
      </c>
      <c r="E28" s="39">
        <v>171.36</v>
      </c>
      <c r="F28" s="149"/>
      <c r="G28" s="150">
        <f>E28*F28</f>
        <v>0</v>
      </c>
      <c r="H28" s="151"/>
      <c r="I28" s="150">
        <f>E28*H28</f>
        <v>0</v>
      </c>
      <c r="J28" s="39">
        <v>0</v>
      </c>
      <c r="K28" s="41">
        <f>E28*J28</f>
        <v>0</v>
      </c>
    </row>
    <row r="29" spans="1:11" s="1" customFormat="1" ht="9.6" x14ac:dyDescent="0.2">
      <c r="A29" s="4"/>
      <c r="B29" s="44" t="s">
        <v>35</v>
      </c>
      <c r="C29" s="45" t="s">
        <v>225</v>
      </c>
      <c r="D29" s="42"/>
      <c r="E29" s="42"/>
      <c r="F29" s="152"/>
      <c r="G29" s="153"/>
      <c r="H29" s="153"/>
      <c r="I29" s="153"/>
      <c r="J29" s="42"/>
      <c r="K29" s="43"/>
    </row>
    <row r="30" spans="1:11" s="20" customFormat="1" ht="10.199999999999999" x14ac:dyDescent="0.2">
      <c r="A30" s="53"/>
      <c r="B30" s="54">
        <v>1</v>
      </c>
      <c r="C30" s="55" t="s">
        <v>53</v>
      </c>
      <c r="D30" s="56"/>
      <c r="E30" s="56"/>
      <c r="F30" s="154"/>
      <c r="G30" s="155">
        <f>SUM(G12:G29)</f>
        <v>0</v>
      </c>
      <c r="H30" s="156"/>
      <c r="I30" s="157">
        <f>SUM(I12:I29)</f>
        <v>0</v>
      </c>
      <c r="J30" s="57"/>
      <c r="K30" s="58">
        <f>SUM(K12:K29)</f>
        <v>72.025000000000006</v>
      </c>
    </row>
    <row r="31" spans="1:11" s="20" customFormat="1" ht="10.199999999999999" x14ac:dyDescent="0.2">
      <c r="A31" s="29"/>
      <c r="B31" s="30" t="s">
        <v>64</v>
      </c>
      <c r="C31" s="31" t="s">
        <v>65</v>
      </c>
      <c r="D31" s="28"/>
      <c r="E31" s="28"/>
      <c r="F31" s="145"/>
      <c r="G31" s="146"/>
      <c r="H31" s="147"/>
      <c r="I31" s="148"/>
      <c r="J31" s="32"/>
      <c r="K31" s="33"/>
    </row>
    <row r="32" spans="1:11" s="1" customFormat="1" ht="9.6" x14ac:dyDescent="0.2">
      <c r="A32" s="34">
        <f>A28+1</f>
        <v>12</v>
      </c>
      <c r="B32" s="36" t="s">
        <v>226</v>
      </c>
      <c r="C32" s="37" t="s">
        <v>227</v>
      </c>
      <c r="D32" s="38" t="s">
        <v>68</v>
      </c>
      <c r="E32" s="46">
        <v>1</v>
      </c>
      <c r="F32" s="149"/>
      <c r="G32" s="150">
        <f>E32*F32</f>
        <v>0</v>
      </c>
      <c r="H32" s="151"/>
      <c r="I32" s="150">
        <f>E32*H32</f>
        <v>0</v>
      </c>
      <c r="J32" s="39">
        <v>4.6063334820000001</v>
      </c>
      <c r="K32" s="41">
        <f>E32*J32</f>
        <v>4.6063334820000001</v>
      </c>
    </row>
    <row r="33" spans="1:11" s="1" customFormat="1" ht="9.6" x14ac:dyDescent="0.2">
      <c r="A33" s="60">
        <f>A32+1</f>
        <v>13</v>
      </c>
      <c r="B33" s="61" t="s">
        <v>228</v>
      </c>
      <c r="C33" s="62" t="s">
        <v>229</v>
      </c>
      <c r="D33" s="63" t="s">
        <v>230</v>
      </c>
      <c r="E33" s="67">
        <v>1</v>
      </c>
      <c r="F33" s="158"/>
      <c r="G33" s="159">
        <f>E33*F33</f>
        <v>0</v>
      </c>
      <c r="H33" s="160"/>
      <c r="I33" s="159">
        <f>E33*H33</f>
        <v>0</v>
      </c>
      <c r="J33" s="65">
        <v>10</v>
      </c>
      <c r="K33" s="66">
        <f>E33*J33</f>
        <v>10</v>
      </c>
    </row>
    <row r="34" spans="1:11" s="20" customFormat="1" ht="10.199999999999999" x14ac:dyDescent="0.2">
      <c r="A34" s="53"/>
      <c r="B34" s="54">
        <v>3</v>
      </c>
      <c r="C34" s="55" t="s">
        <v>73</v>
      </c>
      <c r="D34" s="56"/>
      <c r="E34" s="56"/>
      <c r="F34" s="154"/>
      <c r="G34" s="155">
        <f>SUM(G32:G33)</f>
        <v>0</v>
      </c>
      <c r="H34" s="156"/>
      <c r="I34" s="157">
        <f>SUM(I32:I33)</f>
        <v>0</v>
      </c>
      <c r="J34" s="57"/>
      <c r="K34" s="58">
        <f>SUM(K32:K33)</f>
        <v>14.606333482</v>
      </c>
    </row>
    <row r="35" spans="1:11" s="20" customFormat="1" ht="10.199999999999999" x14ac:dyDescent="0.2">
      <c r="A35" s="29"/>
      <c r="B35" s="30" t="s">
        <v>231</v>
      </c>
      <c r="C35" s="31" t="s">
        <v>232</v>
      </c>
      <c r="D35" s="28"/>
      <c r="E35" s="28"/>
      <c r="F35" s="145"/>
      <c r="G35" s="146"/>
      <c r="H35" s="147"/>
      <c r="I35" s="148"/>
      <c r="J35" s="32"/>
      <c r="K35" s="33"/>
    </row>
    <row r="36" spans="1:11" s="1" customFormat="1" ht="9.6" x14ac:dyDescent="0.2">
      <c r="A36" s="34">
        <f>A33+1</f>
        <v>14</v>
      </c>
      <c r="B36" s="36" t="s">
        <v>233</v>
      </c>
      <c r="C36" s="37" t="s">
        <v>234</v>
      </c>
      <c r="D36" s="38" t="s">
        <v>68</v>
      </c>
      <c r="E36" s="46">
        <v>5</v>
      </c>
      <c r="F36" s="149"/>
      <c r="G36" s="150">
        <f t="shared" ref="G36:G41" si="0">E36*F36</f>
        <v>0</v>
      </c>
      <c r="H36" s="151"/>
      <c r="I36" s="150">
        <f t="shared" ref="I36:I41" si="1">E36*H36</f>
        <v>0</v>
      </c>
      <c r="J36" s="39">
        <v>1.9252799999999999E-3</v>
      </c>
      <c r="K36" s="41">
        <f t="shared" ref="K36:K41" si="2">E36*J36</f>
        <v>9.6264000000000002E-3</v>
      </c>
    </row>
    <row r="37" spans="1:11" s="1" customFormat="1" ht="9.6" x14ac:dyDescent="0.2">
      <c r="A37" s="34">
        <f>A36+1</f>
        <v>15</v>
      </c>
      <c r="B37" s="36" t="s">
        <v>235</v>
      </c>
      <c r="C37" s="37" t="s">
        <v>236</v>
      </c>
      <c r="D37" s="38" t="s">
        <v>68</v>
      </c>
      <c r="E37" s="46">
        <v>5</v>
      </c>
      <c r="F37" s="149"/>
      <c r="G37" s="150">
        <f t="shared" si="0"/>
        <v>0</v>
      </c>
      <c r="H37" s="151"/>
      <c r="I37" s="150">
        <f t="shared" si="1"/>
        <v>0</v>
      </c>
      <c r="J37" s="39">
        <v>4.6800000000000001E-3</v>
      </c>
      <c r="K37" s="41">
        <f t="shared" si="2"/>
        <v>2.3400000000000001E-2</v>
      </c>
    </row>
    <row r="38" spans="1:11" s="1" customFormat="1" ht="9.6" x14ac:dyDescent="0.2">
      <c r="A38" s="60">
        <f>A37+1</f>
        <v>16</v>
      </c>
      <c r="B38" s="61" t="s">
        <v>237</v>
      </c>
      <c r="C38" s="62" t="s">
        <v>238</v>
      </c>
      <c r="D38" s="63" t="s">
        <v>239</v>
      </c>
      <c r="E38" s="67">
        <v>5</v>
      </c>
      <c r="F38" s="158"/>
      <c r="G38" s="159">
        <f t="shared" si="0"/>
        <v>0</v>
      </c>
      <c r="H38" s="160"/>
      <c r="I38" s="159">
        <f t="shared" si="1"/>
        <v>0</v>
      </c>
      <c r="J38" s="65">
        <v>6.45E-3</v>
      </c>
      <c r="K38" s="66">
        <f t="shared" si="2"/>
        <v>3.2250000000000001E-2</v>
      </c>
    </row>
    <row r="39" spans="1:11" s="1" customFormat="1" ht="9.6" x14ac:dyDescent="0.2">
      <c r="A39" s="34">
        <f>A38+1</f>
        <v>17</v>
      </c>
      <c r="B39" s="36" t="s">
        <v>240</v>
      </c>
      <c r="C39" s="37" t="s">
        <v>241</v>
      </c>
      <c r="D39" s="38" t="s">
        <v>68</v>
      </c>
      <c r="E39" s="46">
        <v>9</v>
      </c>
      <c r="F39" s="149"/>
      <c r="G39" s="150">
        <f t="shared" si="0"/>
        <v>0</v>
      </c>
      <c r="H39" s="151"/>
      <c r="I39" s="150">
        <f t="shared" si="1"/>
        <v>0</v>
      </c>
      <c r="J39" s="39">
        <v>2.2000000000000001E-6</v>
      </c>
      <c r="K39" s="41">
        <f t="shared" si="2"/>
        <v>1.98E-5</v>
      </c>
    </row>
    <row r="40" spans="1:11" s="1" customFormat="1" ht="9.6" x14ac:dyDescent="0.2">
      <c r="A40" s="60">
        <f>A39+1</f>
        <v>18</v>
      </c>
      <c r="B40" s="61" t="s">
        <v>242</v>
      </c>
      <c r="C40" s="62" t="s">
        <v>243</v>
      </c>
      <c r="D40" s="63" t="s">
        <v>68</v>
      </c>
      <c r="E40" s="67">
        <v>9</v>
      </c>
      <c r="F40" s="158"/>
      <c r="G40" s="159">
        <f t="shared" si="0"/>
        <v>0</v>
      </c>
      <c r="H40" s="160"/>
      <c r="I40" s="159">
        <f t="shared" si="1"/>
        <v>0</v>
      </c>
      <c r="J40" s="65">
        <v>8.0000000000000004E-4</v>
      </c>
      <c r="K40" s="66">
        <f t="shared" si="2"/>
        <v>7.2000000000000007E-3</v>
      </c>
    </row>
    <row r="41" spans="1:11" s="1" customFormat="1" ht="9.6" x14ac:dyDescent="0.2">
      <c r="A41" s="34">
        <f>A40+1</f>
        <v>19</v>
      </c>
      <c r="B41" s="36" t="s">
        <v>244</v>
      </c>
      <c r="C41" s="37" t="s">
        <v>245</v>
      </c>
      <c r="D41" s="38" t="s">
        <v>46</v>
      </c>
      <c r="E41" s="40">
        <v>56</v>
      </c>
      <c r="F41" s="149"/>
      <c r="G41" s="150">
        <f t="shared" si="0"/>
        <v>0</v>
      </c>
      <c r="H41" s="151"/>
      <c r="I41" s="150">
        <f t="shared" si="1"/>
        <v>0</v>
      </c>
      <c r="J41" s="39">
        <v>1.1000000000000001E-6</v>
      </c>
      <c r="K41" s="41">
        <f t="shared" si="2"/>
        <v>6.1600000000000007E-5</v>
      </c>
    </row>
    <row r="42" spans="1:11" s="1" customFormat="1" ht="9.6" x14ac:dyDescent="0.2">
      <c r="A42" s="4"/>
      <c r="B42" s="44" t="s">
        <v>35</v>
      </c>
      <c r="C42" s="45" t="s">
        <v>246</v>
      </c>
      <c r="D42" s="42"/>
      <c r="E42" s="42"/>
      <c r="F42" s="152"/>
      <c r="G42" s="153"/>
      <c r="H42" s="153"/>
      <c r="I42" s="153"/>
      <c r="J42" s="42"/>
      <c r="K42" s="43"/>
    </row>
    <row r="43" spans="1:11" s="1" customFormat="1" ht="9.6" x14ac:dyDescent="0.2">
      <c r="A43" s="60">
        <f>A41+1</f>
        <v>20</v>
      </c>
      <c r="B43" s="61" t="s">
        <v>247</v>
      </c>
      <c r="C43" s="62" t="s">
        <v>248</v>
      </c>
      <c r="D43" s="63" t="s">
        <v>46</v>
      </c>
      <c r="E43" s="64">
        <v>58.800000000000004</v>
      </c>
      <c r="F43" s="158"/>
      <c r="G43" s="159">
        <f>E43*F43</f>
        <v>0</v>
      </c>
      <c r="H43" s="160"/>
      <c r="I43" s="159">
        <f>E43*H43</f>
        <v>0</v>
      </c>
      <c r="J43" s="65">
        <v>1.266E-3</v>
      </c>
      <c r="K43" s="66">
        <f>E43*J43</f>
        <v>7.4440800000000001E-2</v>
      </c>
    </row>
    <row r="44" spans="1:11" s="1" customFormat="1" ht="9.6" x14ac:dyDescent="0.2">
      <c r="A44" s="4"/>
      <c r="B44" s="44" t="s">
        <v>35</v>
      </c>
      <c r="C44" s="45" t="s">
        <v>249</v>
      </c>
      <c r="D44" s="42"/>
      <c r="E44" s="42"/>
      <c r="F44" s="152"/>
      <c r="G44" s="153"/>
      <c r="H44" s="153"/>
      <c r="I44" s="153"/>
      <c r="J44" s="42"/>
      <c r="K44" s="43"/>
    </row>
    <row r="45" spans="1:11" s="1" customFormat="1" ht="9.6" x14ac:dyDescent="0.2">
      <c r="A45" s="34">
        <f>A43+1</f>
        <v>21</v>
      </c>
      <c r="B45" s="36" t="s">
        <v>250</v>
      </c>
      <c r="C45" s="37" t="s">
        <v>251</v>
      </c>
      <c r="D45" s="38" t="s">
        <v>46</v>
      </c>
      <c r="E45" s="40">
        <v>46</v>
      </c>
      <c r="F45" s="149"/>
      <c r="G45" s="150">
        <f>E45*F45</f>
        <v>0</v>
      </c>
      <c r="H45" s="151"/>
      <c r="I45" s="150">
        <f>E45*H45</f>
        <v>0</v>
      </c>
      <c r="J45" s="39">
        <v>1.5E-6</v>
      </c>
      <c r="K45" s="41">
        <f>E45*J45</f>
        <v>6.8999999999999997E-5</v>
      </c>
    </row>
    <row r="46" spans="1:11" s="1" customFormat="1" ht="9.6" x14ac:dyDescent="0.2">
      <c r="A46" s="60">
        <f>A45+1</f>
        <v>22</v>
      </c>
      <c r="B46" s="61" t="s">
        <v>252</v>
      </c>
      <c r="C46" s="62" t="s">
        <v>253</v>
      </c>
      <c r="D46" s="63" t="s">
        <v>46</v>
      </c>
      <c r="E46" s="64">
        <v>48.300000000000004</v>
      </c>
      <c r="F46" s="158"/>
      <c r="G46" s="159">
        <f>E46*F46</f>
        <v>0</v>
      </c>
      <c r="H46" s="160"/>
      <c r="I46" s="159">
        <f>E46*H46</f>
        <v>0</v>
      </c>
      <c r="J46" s="65">
        <v>2.0200000000000001E-3</v>
      </c>
      <c r="K46" s="66">
        <f>E46*J46</f>
        <v>9.7566000000000014E-2</v>
      </c>
    </row>
    <row r="47" spans="1:11" s="1" customFormat="1" ht="9.6" x14ac:dyDescent="0.2">
      <c r="A47" s="4"/>
      <c r="B47" s="44" t="s">
        <v>35</v>
      </c>
      <c r="C47" s="45" t="s">
        <v>254</v>
      </c>
      <c r="D47" s="42"/>
      <c r="E47" s="42"/>
      <c r="F47" s="152"/>
      <c r="G47" s="153"/>
      <c r="H47" s="153"/>
      <c r="I47" s="153"/>
      <c r="J47" s="42"/>
      <c r="K47" s="43"/>
    </row>
    <row r="48" spans="1:11" s="20" customFormat="1" ht="10.8" thickBot="1" x14ac:dyDescent="0.25">
      <c r="A48" s="47"/>
      <c r="B48" s="49">
        <v>8</v>
      </c>
      <c r="C48" s="50" t="s">
        <v>255</v>
      </c>
      <c r="D48" s="48"/>
      <c r="E48" s="48"/>
      <c r="F48" s="161"/>
      <c r="G48" s="162">
        <f>SUM(G36:G47)</f>
        <v>0</v>
      </c>
      <c r="H48" s="163"/>
      <c r="I48" s="164">
        <f>SUM(I36:I47)</f>
        <v>0</v>
      </c>
      <c r="J48" s="51"/>
      <c r="K48" s="52">
        <f>SUM(K36:K47)</f>
        <v>0.24463360000000001</v>
      </c>
    </row>
    <row r="49" spans="1:11" ht="13.8" thickBot="1" x14ac:dyDescent="0.3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</row>
    <row r="50" spans="1:11" s="1" customFormat="1" ht="9.75" customHeight="1" x14ac:dyDescent="0.25">
      <c r="A50" s="5" t="s">
        <v>5</v>
      </c>
      <c r="B50" s="296" t="s">
        <v>9</v>
      </c>
      <c r="C50" s="296" t="s">
        <v>11</v>
      </c>
      <c r="D50" s="296" t="s">
        <v>13</v>
      </c>
      <c r="E50" s="296" t="s">
        <v>15</v>
      </c>
      <c r="F50" s="301" t="s">
        <v>17</v>
      </c>
      <c r="G50" s="193"/>
      <c r="H50" s="193"/>
      <c r="I50" s="193"/>
      <c r="J50" s="296" t="s">
        <v>26</v>
      </c>
      <c r="K50" s="216"/>
    </row>
    <row r="51" spans="1:11" s="1" customFormat="1" ht="9.75" customHeight="1" x14ac:dyDescent="0.25">
      <c r="A51" s="6" t="s">
        <v>6</v>
      </c>
      <c r="B51" s="175"/>
      <c r="C51" s="175"/>
      <c r="D51" s="175"/>
      <c r="E51" s="175"/>
      <c r="F51" s="299" t="s">
        <v>18</v>
      </c>
      <c r="G51" s="173"/>
      <c r="H51" s="300" t="s">
        <v>23</v>
      </c>
      <c r="I51" s="173"/>
      <c r="J51" s="175"/>
      <c r="K51" s="297"/>
    </row>
    <row r="52" spans="1:11" s="1" customFormat="1" ht="9.75" customHeight="1" x14ac:dyDescent="0.2">
      <c r="A52" s="6" t="s">
        <v>7</v>
      </c>
      <c r="B52" s="175"/>
      <c r="C52" s="175"/>
      <c r="D52" s="175"/>
      <c r="E52" s="175"/>
      <c r="F52" s="11" t="s">
        <v>19</v>
      </c>
      <c r="G52" s="13" t="s">
        <v>21</v>
      </c>
      <c r="H52" s="15" t="s">
        <v>19</v>
      </c>
      <c r="I52" s="13" t="s">
        <v>21</v>
      </c>
      <c r="J52" s="15" t="s">
        <v>19</v>
      </c>
      <c r="K52" s="17" t="s">
        <v>21</v>
      </c>
    </row>
    <row r="53" spans="1:11" s="1" customFormat="1" ht="9.75" customHeight="1" thickBot="1" x14ac:dyDescent="0.25">
      <c r="A53" s="7" t="s">
        <v>8</v>
      </c>
      <c r="B53" s="9" t="s">
        <v>10</v>
      </c>
      <c r="C53" s="9" t="s">
        <v>12</v>
      </c>
      <c r="D53" s="9" t="s">
        <v>14</v>
      </c>
      <c r="E53" s="9" t="s">
        <v>16</v>
      </c>
      <c r="F53" s="12" t="s">
        <v>20</v>
      </c>
      <c r="G53" s="14" t="s">
        <v>22</v>
      </c>
      <c r="H53" s="16" t="s">
        <v>24</v>
      </c>
      <c r="I53" s="14" t="s">
        <v>25</v>
      </c>
      <c r="J53" s="16" t="s">
        <v>27</v>
      </c>
      <c r="K53" s="18" t="s">
        <v>28</v>
      </c>
    </row>
    <row r="54" spans="1:11" s="20" customFormat="1" ht="10.199999999999999" x14ac:dyDescent="0.2">
      <c r="A54" s="22"/>
      <c r="B54" s="21"/>
      <c r="C54" s="23" t="s">
        <v>256</v>
      </c>
      <c r="D54" s="21"/>
      <c r="E54" s="21"/>
      <c r="F54" s="24"/>
      <c r="G54" s="25"/>
      <c r="H54" s="26"/>
      <c r="J54" s="26"/>
      <c r="K54" s="27"/>
    </row>
    <row r="55" spans="1:11" s="20" customFormat="1" ht="10.199999999999999" x14ac:dyDescent="0.2">
      <c r="A55" s="29"/>
      <c r="B55" s="30" t="s">
        <v>257</v>
      </c>
      <c r="C55" s="31" t="s">
        <v>258</v>
      </c>
      <c r="D55" s="28"/>
      <c r="E55" s="28"/>
      <c r="F55" s="145"/>
      <c r="G55" s="146"/>
      <c r="H55" s="147"/>
      <c r="I55" s="148"/>
      <c r="J55" s="32"/>
      <c r="K55" s="33"/>
    </row>
    <row r="56" spans="1:11" s="1" customFormat="1" ht="9.6" x14ac:dyDescent="0.2">
      <c r="A56" s="34">
        <f>A46+1</f>
        <v>23</v>
      </c>
      <c r="B56" s="36" t="s">
        <v>259</v>
      </c>
      <c r="C56" s="37" t="s">
        <v>260</v>
      </c>
      <c r="D56" s="38" t="s">
        <v>68</v>
      </c>
      <c r="E56" s="46">
        <v>1</v>
      </c>
      <c r="F56" s="149"/>
      <c r="G56" s="150">
        <f t="shared" ref="G56:G68" si="3">E56*F56</f>
        <v>0</v>
      </c>
      <c r="H56" s="151"/>
      <c r="I56" s="150">
        <f t="shared" ref="I56:I68" si="4">E56*H56</f>
        <v>0</v>
      </c>
      <c r="J56" s="39">
        <v>0</v>
      </c>
      <c r="K56" s="41">
        <f t="shared" ref="K56:K68" si="5">E56*J56</f>
        <v>0</v>
      </c>
    </row>
    <row r="57" spans="1:11" s="1" customFormat="1" ht="9.6" x14ac:dyDescent="0.2">
      <c r="A57" s="34">
        <f t="shared" ref="A57:A68" si="6">A56+1</f>
        <v>24</v>
      </c>
      <c r="B57" s="36" t="s">
        <v>261</v>
      </c>
      <c r="C57" s="37" t="s">
        <v>262</v>
      </c>
      <c r="D57" s="38" t="s">
        <v>46</v>
      </c>
      <c r="E57" s="40">
        <v>56</v>
      </c>
      <c r="F57" s="149"/>
      <c r="G57" s="150">
        <f t="shared" si="3"/>
        <v>0</v>
      </c>
      <c r="H57" s="151"/>
      <c r="I57" s="150">
        <f t="shared" si="4"/>
        <v>0</v>
      </c>
      <c r="J57" s="39">
        <v>0</v>
      </c>
      <c r="K57" s="41">
        <f t="shared" si="5"/>
        <v>0</v>
      </c>
    </row>
    <row r="58" spans="1:11" s="1" customFormat="1" ht="9.6" x14ac:dyDescent="0.2">
      <c r="A58" s="34">
        <f t="shared" si="6"/>
        <v>25</v>
      </c>
      <c r="B58" s="36" t="s">
        <v>263</v>
      </c>
      <c r="C58" s="37" t="s">
        <v>264</v>
      </c>
      <c r="D58" s="38" t="s">
        <v>68</v>
      </c>
      <c r="E58" s="46">
        <v>4</v>
      </c>
      <c r="F58" s="149"/>
      <c r="G58" s="150">
        <f t="shared" si="3"/>
        <v>0</v>
      </c>
      <c r="H58" s="151"/>
      <c r="I58" s="150">
        <f t="shared" si="4"/>
        <v>0</v>
      </c>
      <c r="J58" s="39">
        <v>0</v>
      </c>
      <c r="K58" s="41">
        <f t="shared" si="5"/>
        <v>0</v>
      </c>
    </row>
    <row r="59" spans="1:11" s="1" customFormat="1" ht="9.6" x14ac:dyDescent="0.2">
      <c r="A59" s="34">
        <f t="shared" si="6"/>
        <v>26</v>
      </c>
      <c r="B59" s="36" t="s">
        <v>265</v>
      </c>
      <c r="C59" s="37" t="s">
        <v>266</v>
      </c>
      <c r="D59" s="38" t="s">
        <v>46</v>
      </c>
      <c r="E59" s="40">
        <v>56</v>
      </c>
      <c r="F59" s="149"/>
      <c r="G59" s="150">
        <f t="shared" si="3"/>
        <v>0</v>
      </c>
      <c r="H59" s="151"/>
      <c r="I59" s="150">
        <f t="shared" si="4"/>
        <v>0</v>
      </c>
      <c r="J59" s="39">
        <v>0</v>
      </c>
      <c r="K59" s="41">
        <f t="shared" si="5"/>
        <v>0</v>
      </c>
    </row>
    <row r="60" spans="1:11" s="1" customFormat="1" ht="9.6" x14ac:dyDescent="0.2">
      <c r="A60" s="34">
        <f t="shared" si="6"/>
        <v>27</v>
      </c>
      <c r="B60" s="36" t="s">
        <v>267</v>
      </c>
      <c r="C60" s="37" t="s">
        <v>268</v>
      </c>
      <c r="D60" s="38" t="s">
        <v>68</v>
      </c>
      <c r="E60" s="46">
        <v>1</v>
      </c>
      <c r="F60" s="149"/>
      <c r="G60" s="150">
        <f t="shared" si="3"/>
        <v>0</v>
      </c>
      <c r="H60" s="151"/>
      <c r="I60" s="150">
        <f t="shared" si="4"/>
        <v>0</v>
      </c>
      <c r="J60" s="39">
        <v>0</v>
      </c>
      <c r="K60" s="41">
        <f t="shared" si="5"/>
        <v>0</v>
      </c>
    </row>
    <row r="61" spans="1:11" s="1" customFormat="1" ht="9.6" x14ac:dyDescent="0.2">
      <c r="A61" s="34">
        <f t="shared" si="6"/>
        <v>28</v>
      </c>
      <c r="B61" s="36" t="s">
        <v>269</v>
      </c>
      <c r="C61" s="37" t="s">
        <v>270</v>
      </c>
      <c r="D61" s="38" t="s">
        <v>34</v>
      </c>
      <c r="E61" s="40">
        <v>1.1000000000000001</v>
      </c>
      <c r="F61" s="149"/>
      <c r="G61" s="150">
        <f t="shared" si="3"/>
        <v>0</v>
      </c>
      <c r="H61" s="151"/>
      <c r="I61" s="150">
        <f t="shared" si="4"/>
        <v>0</v>
      </c>
      <c r="J61" s="39">
        <v>0</v>
      </c>
      <c r="K61" s="41">
        <f t="shared" si="5"/>
        <v>0</v>
      </c>
    </row>
    <row r="62" spans="1:11" s="1" customFormat="1" ht="9.6" x14ac:dyDescent="0.2">
      <c r="A62" s="34">
        <f t="shared" si="6"/>
        <v>29</v>
      </c>
      <c r="B62" s="36" t="s">
        <v>271</v>
      </c>
      <c r="C62" s="37" t="s">
        <v>272</v>
      </c>
      <c r="D62" s="38" t="s">
        <v>68</v>
      </c>
      <c r="E62" s="46">
        <v>1</v>
      </c>
      <c r="F62" s="149"/>
      <c r="G62" s="150">
        <f t="shared" si="3"/>
        <v>0</v>
      </c>
      <c r="H62" s="151"/>
      <c r="I62" s="150">
        <f t="shared" si="4"/>
        <v>0</v>
      </c>
      <c r="J62" s="39">
        <v>0</v>
      </c>
      <c r="K62" s="41">
        <f t="shared" si="5"/>
        <v>0</v>
      </c>
    </row>
    <row r="63" spans="1:11" s="1" customFormat="1" ht="9.6" x14ac:dyDescent="0.2">
      <c r="A63" s="34">
        <f t="shared" si="6"/>
        <v>30</v>
      </c>
      <c r="B63" s="36" t="s">
        <v>273</v>
      </c>
      <c r="C63" s="37" t="s">
        <v>274</v>
      </c>
      <c r="D63" s="38" t="s">
        <v>46</v>
      </c>
      <c r="E63" s="40">
        <v>56</v>
      </c>
      <c r="F63" s="149"/>
      <c r="G63" s="150">
        <f t="shared" si="3"/>
        <v>0</v>
      </c>
      <c r="H63" s="151"/>
      <c r="I63" s="150">
        <f t="shared" si="4"/>
        <v>0</v>
      </c>
      <c r="J63" s="39">
        <v>0</v>
      </c>
      <c r="K63" s="41">
        <f t="shared" si="5"/>
        <v>0</v>
      </c>
    </row>
    <row r="64" spans="1:11" s="1" customFormat="1" ht="9.6" x14ac:dyDescent="0.2">
      <c r="A64" s="34">
        <f t="shared" si="6"/>
        <v>31</v>
      </c>
      <c r="B64" s="36" t="s">
        <v>275</v>
      </c>
      <c r="C64" s="37" t="s">
        <v>276</v>
      </c>
      <c r="D64" s="38" t="s">
        <v>46</v>
      </c>
      <c r="E64" s="40">
        <v>56</v>
      </c>
      <c r="F64" s="149"/>
      <c r="G64" s="150">
        <f t="shared" si="3"/>
        <v>0</v>
      </c>
      <c r="H64" s="151"/>
      <c r="I64" s="150">
        <f t="shared" si="4"/>
        <v>0</v>
      </c>
      <c r="J64" s="39">
        <v>0</v>
      </c>
      <c r="K64" s="41">
        <f t="shared" si="5"/>
        <v>0</v>
      </c>
    </row>
    <row r="65" spans="1:11" s="1" customFormat="1" ht="9.6" x14ac:dyDescent="0.2">
      <c r="A65" s="34">
        <f t="shared" si="6"/>
        <v>32</v>
      </c>
      <c r="B65" s="36" t="s">
        <v>277</v>
      </c>
      <c r="C65" s="37" t="s">
        <v>278</v>
      </c>
      <c r="D65" s="38" t="s">
        <v>46</v>
      </c>
      <c r="E65" s="40">
        <v>56</v>
      </c>
      <c r="F65" s="149"/>
      <c r="G65" s="150">
        <f t="shared" si="3"/>
        <v>0</v>
      </c>
      <c r="H65" s="151"/>
      <c r="I65" s="150">
        <f t="shared" si="4"/>
        <v>0</v>
      </c>
      <c r="J65" s="39">
        <v>0</v>
      </c>
      <c r="K65" s="41">
        <f t="shared" si="5"/>
        <v>0</v>
      </c>
    </row>
    <row r="66" spans="1:11" s="1" customFormat="1" ht="9.6" x14ac:dyDescent="0.2">
      <c r="A66" s="60">
        <f t="shared" si="6"/>
        <v>33</v>
      </c>
      <c r="B66" s="61" t="s">
        <v>279</v>
      </c>
      <c r="C66" s="62" t="s">
        <v>280</v>
      </c>
      <c r="D66" s="63" t="s">
        <v>46</v>
      </c>
      <c r="E66" s="64">
        <v>60</v>
      </c>
      <c r="F66" s="158"/>
      <c r="G66" s="159">
        <f t="shared" si="3"/>
        <v>0</v>
      </c>
      <c r="H66" s="160"/>
      <c r="I66" s="159">
        <f t="shared" si="4"/>
        <v>0</v>
      </c>
      <c r="J66" s="65">
        <v>9.2500000000000004E-4</v>
      </c>
      <c r="K66" s="66">
        <f t="shared" si="5"/>
        <v>5.5500000000000001E-2</v>
      </c>
    </row>
    <row r="67" spans="1:11" s="1" customFormat="1" ht="9.6" x14ac:dyDescent="0.2">
      <c r="A67" s="34">
        <f t="shared" si="6"/>
        <v>34</v>
      </c>
      <c r="B67" s="36" t="s">
        <v>281</v>
      </c>
      <c r="C67" s="37" t="s">
        <v>282</v>
      </c>
      <c r="D67" s="38" t="s">
        <v>283</v>
      </c>
      <c r="E67" s="39">
        <v>5.6000000000000001E-2</v>
      </c>
      <c r="F67" s="149"/>
      <c r="G67" s="150">
        <f t="shared" si="3"/>
        <v>0</v>
      </c>
      <c r="H67" s="151"/>
      <c r="I67" s="150">
        <f t="shared" si="4"/>
        <v>0</v>
      </c>
      <c r="J67" s="39">
        <v>0</v>
      </c>
      <c r="K67" s="41">
        <f t="shared" si="5"/>
        <v>0</v>
      </c>
    </row>
    <row r="68" spans="1:11" s="1" customFormat="1" ht="9.6" x14ac:dyDescent="0.2">
      <c r="A68" s="34">
        <f t="shared" si="6"/>
        <v>35</v>
      </c>
      <c r="B68" s="36" t="s">
        <v>284</v>
      </c>
      <c r="C68" s="37" t="s">
        <v>285</v>
      </c>
      <c r="D68" s="38" t="s">
        <v>283</v>
      </c>
      <c r="E68" s="39">
        <v>5.6000000000000001E-2</v>
      </c>
      <c r="F68" s="149"/>
      <c r="G68" s="150">
        <f t="shared" si="3"/>
        <v>0</v>
      </c>
      <c r="H68" s="151"/>
      <c r="I68" s="150">
        <f t="shared" si="4"/>
        <v>0</v>
      </c>
      <c r="J68" s="39">
        <v>0</v>
      </c>
      <c r="K68" s="41">
        <f t="shared" si="5"/>
        <v>0</v>
      </c>
    </row>
    <row r="69" spans="1:11" s="20" customFormat="1" ht="10.8" thickBot="1" x14ac:dyDescent="0.25">
      <c r="A69" s="47"/>
      <c r="B69" s="49" t="s">
        <v>286</v>
      </c>
      <c r="C69" s="50" t="s">
        <v>287</v>
      </c>
      <c r="D69" s="48"/>
      <c r="E69" s="48"/>
      <c r="F69" s="161"/>
      <c r="G69" s="162">
        <f>SUM(G56:G68)</f>
        <v>0</v>
      </c>
      <c r="H69" s="163"/>
      <c r="I69" s="164">
        <f>SUM(I56:I68)</f>
        <v>0</v>
      </c>
      <c r="J69" s="51"/>
      <c r="K69" s="52">
        <f>SUM(K56:K68)</f>
        <v>5.5500000000000001E-2</v>
      </c>
    </row>
    <row r="70" spans="1:11" ht="13.8" thickBot="1" x14ac:dyDescent="0.3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</row>
    <row r="71" spans="1:11" s="20" customFormat="1" ht="13.8" thickBot="1" x14ac:dyDescent="0.3">
      <c r="A71" s="72"/>
      <c r="B71" s="73"/>
      <c r="C71" s="75" t="s">
        <v>112</v>
      </c>
      <c r="D71" s="74"/>
      <c r="E71" s="74"/>
      <c r="F71" s="74"/>
      <c r="G71" s="74"/>
      <c r="H71" s="74"/>
      <c r="I71" s="74"/>
      <c r="J71" s="298">
        <f>'KRYCÍ LIST SO-03'!E20</f>
        <v>0</v>
      </c>
      <c r="K71" s="210"/>
    </row>
  </sheetData>
  <sheetProtection algorithmName="SHA-512" hashValue="wLx1WmMqK+c/kzBFbADd223A6am7i1MZeBObULKxvE3bTeyQnXXtbdu7Q18PoG2lrmb4W7uVBl7qCRgEhPvNsg==" saltValue="KfcBXrKDygyHSzIGutw0ww==" spinCount="100000" sheet="1" objects="1" scenarios="1" selectLockedCells="1"/>
  <mergeCells count="22">
    <mergeCell ref="B6:B8"/>
    <mergeCell ref="C6:C8"/>
    <mergeCell ref="D6:D8"/>
    <mergeCell ref="E6:E8"/>
    <mergeCell ref="F6:I6"/>
    <mergeCell ref="A1:I1"/>
    <mergeCell ref="J1:K1"/>
    <mergeCell ref="A2:I2"/>
    <mergeCell ref="J2:K2"/>
    <mergeCell ref="A4:K4"/>
    <mergeCell ref="B50:B52"/>
    <mergeCell ref="C50:C52"/>
    <mergeCell ref="D50:D52"/>
    <mergeCell ref="E50:E52"/>
    <mergeCell ref="F50:I50"/>
    <mergeCell ref="F51:G51"/>
    <mergeCell ref="H51:I51"/>
    <mergeCell ref="J50:K51"/>
    <mergeCell ref="J71:K71"/>
    <mergeCell ref="F7:G7"/>
    <mergeCell ref="H7:I7"/>
    <mergeCell ref="J6:K7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2DBA-ED69-4726-99D2-BA0AB65EFD1A}">
  <dimension ref="A1:M40"/>
  <sheetViews>
    <sheetView workbookViewId="0">
      <selection activeCell="A3" sqref="A3:D3"/>
    </sheetView>
  </sheetViews>
  <sheetFormatPr defaultRowHeight="13.2" x14ac:dyDescent="0.25"/>
  <cols>
    <col min="1" max="1" width="2.109375" customWidth="1"/>
    <col min="2" max="2" width="4.5546875" customWidth="1"/>
    <col min="3" max="3" width="4.33203125" customWidth="1"/>
    <col min="4" max="4" width="6.6640625" customWidth="1"/>
    <col min="5" max="5" width="6.44140625" customWidth="1"/>
    <col min="6" max="6" width="9.5546875" customWidth="1"/>
    <col min="7" max="7" width="12.33203125" customWidth="1"/>
    <col min="8" max="8" width="6.44140625" customWidth="1"/>
    <col min="9" max="9" width="2.44140625" customWidth="1"/>
    <col min="10" max="10" width="5" customWidth="1"/>
    <col min="11" max="11" width="11.88671875" customWidth="1"/>
    <col min="12" max="12" width="2.33203125" customWidth="1"/>
    <col min="13" max="13" width="13.5546875" customWidth="1"/>
  </cols>
  <sheetData>
    <row r="1" spans="1:13" ht="18.45" customHeight="1" x14ac:dyDescent="0.3">
      <c r="A1" s="285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99999999999999" customHeight="1" thickBot="1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3" ht="13.2" customHeight="1" x14ac:dyDescent="0.25">
      <c r="A3" s="286" t="s">
        <v>128</v>
      </c>
      <c r="B3" s="214"/>
      <c r="C3" s="214"/>
      <c r="D3" s="215"/>
      <c r="E3" s="287" t="s">
        <v>129</v>
      </c>
      <c r="F3" s="214"/>
      <c r="G3" s="214"/>
      <c r="H3" s="214"/>
      <c r="I3" s="214"/>
      <c r="J3" s="215"/>
      <c r="K3" s="287" t="s">
        <v>130</v>
      </c>
      <c r="L3" s="215"/>
      <c r="M3" s="99" t="s">
        <v>131</v>
      </c>
    </row>
    <row r="4" spans="1:13" ht="13.2" customHeight="1" x14ac:dyDescent="0.25">
      <c r="A4" s="283" t="s">
        <v>132</v>
      </c>
      <c r="B4" s="176"/>
      <c r="C4" s="176"/>
      <c r="D4" s="171"/>
      <c r="E4" s="284" t="s">
        <v>133</v>
      </c>
      <c r="F4" s="197"/>
      <c r="G4" s="197"/>
      <c r="H4" s="197"/>
      <c r="I4" s="197"/>
      <c r="J4" s="198"/>
      <c r="K4" s="218" t="s">
        <v>134</v>
      </c>
      <c r="L4" s="171"/>
      <c r="M4" s="100" t="s">
        <v>135</v>
      </c>
    </row>
    <row r="5" spans="1:13" ht="13.2" customHeight="1" x14ac:dyDescent="0.25">
      <c r="A5" s="281" t="s">
        <v>136</v>
      </c>
      <c r="B5" s="173"/>
      <c r="C5" s="173"/>
      <c r="D5" s="174"/>
      <c r="E5" s="282" t="s">
        <v>137</v>
      </c>
      <c r="F5" s="173"/>
      <c r="G5" s="173"/>
      <c r="H5" s="173"/>
      <c r="I5" s="173"/>
      <c r="J5" s="174"/>
      <c r="K5" s="282" t="s">
        <v>138</v>
      </c>
      <c r="L5" s="174"/>
      <c r="M5" s="102" t="s">
        <v>139</v>
      </c>
    </row>
    <row r="6" spans="1:13" ht="26.4" customHeight="1" x14ac:dyDescent="0.25">
      <c r="A6" s="283" t="s">
        <v>134</v>
      </c>
      <c r="B6" s="176"/>
      <c r="C6" s="176"/>
      <c r="D6" s="171"/>
      <c r="E6" s="284" t="s">
        <v>140</v>
      </c>
      <c r="F6" s="197"/>
      <c r="G6" s="197"/>
      <c r="H6" s="197"/>
      <c r="I6" s="197"/>
      <c r="J6" s="198"/>
      <c r="K6" s="218" t="s">
        <v>134</v>
      </c>
      <c r="L6" s="171"/>
      <c r="M6" s="100" t="s">
        <v>134</v>
      </c>
    </row>
    <row r="7" spans="1:13" ht="13.2" customHeight="1" x14ac:dyDescent="0.25">
      <c r="A7" s="274" t="s">
        <v>141</v>
      </c>
      <c r="B7" s="184"/>
      <c r="C7" s="184"/>
      <c r="D7" s="277" t="s">
        <v>145</v>
      </c>
      <c r="E7" s="278"/>
      <c r="F7" s="278"/>
      <c r="G7" s="279"/>
      <c r="H7" s="268" t="s">
        <v>147</v>
      </c>
      <c r="I7" s="184"/>
      <c r="J7" s="184"/>
      <c r="K7" s="184"/>
      <c r="L7" s="184"/>
      <c r="M7" s="103"/>
    </row>
    <row r="8" spans="1:13" ht="13.2" customHeight="1" x14ac:dyDescent="0.25">
      <c r="A8" s="274" t="s">
        <v>142</v>
      </c>
      <c r="B8" s="184"/>
      <c r="C8" s="184"/>
      <c r="D8" s="277" t="s">
        <v>146</v>
      </c>
      <c r="E8" s="278"/>
      <c r="F8" s="278"/>
      <c r="G8" s="279"/>
      <c r="H8" s="268" t="s">
        <v>148</v>
      </c>
      <c r="I8" s="184"/>
      <c r="J8" s="184"/>
      <c r="K8" s="184"/>
      <c r="L8" s="184"/>
      <c r="M8" s="104" t="str">
        <f>IF(M7=0,"",E28/M7)</f>
        <v/>
      </c>
    </row>
    <row r="9" spans="1:13" ht="13.2" customHeight="1" x14ac:dyDescent="0.25">
      <c r="A9" s="275" t="s">
        <v>143</v>
      </c>
      <c r="B9" s="184"/>
      <c r="C9" s="184"/>
      <c r="D9" s="280" t="s">
        <v>134</v>
      </c>
      <c r="E9" s="184"/>
      <c r="F9" s="184"/>
      <c r="G9" s="188"/>
      <c r="H9" s="266" t="s">
        <v>149</v>
      </c>
      <c r="I9" s="184"/>
      <c r="J9" s="184"/>
      <c r="K9" s="270" t="s">
        <v>134</v>
      </c>
      <c r="L9" s="184"/>
      <c r="M9" s="187"/>
    </row>
    <row r="10" spans="1:13" ht="13.2" customHeight="1" x14ac:dyDescent="0.25">
      <c r="A10" s="276" t="s">
        <v>144</v>
      </c>
      <c r="B10" s="173"/>
      <c r="C10" s="173"/>
      <c r="D10" s="271" t="s">
        <v>134</v>
      </c>
      <c r="E10" s="222"/>
      <c r="F10" s="222"/>
      <c r="G10" s="251"/>
      <c r="H10" s="269" t="s">
        <v>150</v>
      </c>
      <c r="I10" s="173"/>
      <c r="J10" s="271" t="s">
        <v>134</v>
      </c>
      <c r="K10" s="222"/>
      <c r="L10" s="222"/>
      <c r="M10" s="223"/>
    </row>
    <row r="11" spans="1:13" ht="13.95" customHeight="1" thickBot="1" x14ac:dyDescent="0.3">
      <c r="A11" s="267" t="s">
        <v>134</v>
      </c>
      <c r="B11" s="205"/>
      <c r="C11" s="205"/>
      <c r="D11" s="205"/>
      <c r="E11" s="205"/>
      <c r="F11" s="205"/>
      <c r="G11" s="206"/>
      <c r="H11" s="272" t="s">
        <v>134</v>
      </c>
      <c r="I11" s="205"/>
      <c r="J11" s="205"/>
      <c r="K11" s="205"/>
      <c r="L11" s="205"/>
      <c r="M11" s="273"/>
    </row>
    <row r="12" spans="1:13" ht="28.5" customHeight="1" thickBot="1" x14ac:dyDescent="0.3">
      <c r="A12" s="209" t="s">
        <v>151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210"/>
    </row>
    <row r="13" spans="1:13" ht="13.2" customHeight="1" x14ac:dyDescent="0.25">
      <c r="A13" s="260" t="s">
        <v>152</v>
      </c>
      <c r="B13" s="193"/>
      <c r="C13" s="193"/>
      <c r="D13" s="193"/>
      <c r="E13" s="193"/>
      <c r="F13" s="193"/>
      <c r="G13" s="260" t="s">
        <v>153</v>
      </c>
      <c r="H13" s="193"/>
      <c r="I13" s="193"/>
      <c r="J13" s="193"/>
      <c r="K13" s="193"/>
      <c r="L13" s="193"/>
      <c r="M13" s="263"/>
    </row>
    <row r="14" spans="1:13" ht="13.2" customHeight="1" x14ac:dyDescent="0.25">
      <c r="A14" s="264"/>
      <c r="B14" s="266" t="s">
        <v>154</v>
      </c>
      <c r="C14" s="184"/>
      <c r="D14" s="188"/>
      <c r="E14" s="185">
        <f>'REKAPITULACE SO-04'!C20</f>
        <v>0</v>
      </c>
      <c r="F14" s="184"/>
      <c r="G14" s="183" t="s">
        <v>169</v>
      </c>
      <c r="H14" s="232"/>
      <c r="I14" s="232"/>
      <c r="J14" s="233"/>
      <c r="K14" s="108"/>
      <c r="L14" s="109" t="s">
        <v>170</v>
      </c>
      <c r="M14" s="113">
        <f>E20*K14/100</f>
        <v>0</v>
      </c>
    </row>
    <row r="15" spans="1:13" ht="13.2" customHeight="1" x14ac:dyDescent="0.25">
      <c r="A15" s="265"/>
      <c r="B15" s="266" t="s">
        <v>155</v>
      </c>
      <c r="C15" s="184"/>
      <c r="D15" s="188"/>
      <c r="E15" s="185">
        <f>'REKAPITULACE SO-04'!D20</f>
        <v>0</v>
      </c>
      <c r="F15" s="184"/>
      <c r="G15" s="183" t="s">
        <v>171</v>
      </c>
      <c r="H15" s="232"/>
      <c r="I15" s="232"/>
      <c r="J15" s="233"/>
      <c r="K15" s="108"/>
      <c r="L15" s="109" t="s">
        <v>170</v>
      </c>
      <c r="M15" s="113">
        <f>E20*K15/100</f>
        <v>0</v>
      </c>
    </row>
    <row r="16" spans="1:13" ht="13.2" customHeight="1" x14ac:dyDescent="0.25">
      <c r="A16" s="112" t="s">
        <v>156</v>
      </c>
      <c r="B16" s="262" t="s">
        <v>157</v>
      </c>
      <c r="C16" s="184"/>
      <c r="D16" s="188"/>
      <c r="E16" s="185">
        <f>'REKAPITULACE SO-04'!E14</f>
        <v>0</v>
      </c>
      <c r="F16" s="184"/>
      <c r="G16" s="183" t="s">
        <v>172</v>
      </c>
      <c r="H16" s="232"/>
      <c r="I16" s="232"/>
      <c r="J16" s="233"/>
      <c r="K16" s="108"/>
      <c r="L16" s="109" t="s">
        <v>170</v>
      </c>
      <c r="M16" s="113">
        <f>E20*K16/100</f>
        <v>0</v>
      </c>
    </row>
    <row r="17" spans="1:13" ht="13.2" customHeight="1" x14ac:dyDescent="0.25">
      <c r="A17" s="112" t="s">
        <v>158</v>
      </c>
      <c r="B17" s="262" t="s">
        <v>159</v>
      </c>
      <c r="C17" s="184"/>
      <c r="D17" s="188"/>
      <c r="E17" s="185">
        <f>'REKAPITULACE SO-04'!E18</f>
        <v>0</v>
      </c>
      <c r="F17" s="184"/>
      <c r="G17" s="183" t="s">
        <v>173</v>
      </c>
      <c r="H17" s="232"/>
      <c r="I17" s="232"/>
      <c r="J17" s="233"/>
      <c r="K17" s="108">
        <v>3.5</v>
      </c>
      <c r="L17" s="109" t="s">
        <v>170</v>
      </c>
      <c r="M17" s="113">
        <f>E20*K17/100</f>
        <v>0</v>
      </c>
    </row>
    <row r="18" spans="1:13" ht="13.2" customHeight="1" x14ac:dyDescent="0.25">
      <c r="A18" s="112" t="s">
        <v>160</v>
      </c>
      <c r="B18" s="262" t="s">
        <v>161</v>
      </c>
      <c r="C18" s="184"/>
      <c r="D18" s="188"/>
      <c r="E18" s="185">
        <v>0</v>
      </c>
      <c r="F18" s="184"/>
      <c r="G18" s="183" t="s">
        <v>174</v>
      </c>
      <c r="H18" s="232"/>
      <c r="I18" s="232"/>
      <c r="J18" s="233"/>
      <c r="K18" s="108">
        <v>2.5</v>
      </c>
      <c r="L18" s="109" t="s">
        <v>170</v>
      </c>
      <c r="M18" s="113">
        <f>E20*K18/100</f>
        <v>0</v>
      </c>
    </row>
    <row r="19" spans="1:13" ht="13.2" customHeight="1" x14ac:dyDescent="0.25">
      <c r="A19" s="112" t="s">
        <v>162</v>
      </c>
      <c r="B19" s="262" t="s">
        <v>163</v>
      </c>
      <c r="C19" s="184"/>
      <c r="D19" s="188"/>
      <c r="E19" s="185">
        <v>0</v>
      </c>
      <c r="F19" s="184"/>
      <c r="G19" s="183" t="s">
        <v>175</v>
      </c>
      <c r="H19" s="232"/>
      <c r="I19" s="232"/>
      <c r="J19" s="233"/>
      <c r="K19" s="108">
        <v>1</v>
      </c>
      <c r="L19" s="109" t="s">
        <v>170</v>
      </c>
      <c r="M19" s="113">
        <f>E20*K19/100</f>
        <v>0</v>
      </c>
    </row>
    <row r="20" spans="1:13" ht="13.2" customHeight="1" x14ac:dyDescent="0.25">
      <c r="A20" s="183" t="s">
        <v>164</v>
      </c>
      <c r="B20" s="232"/>
      <c r="C20" s="232"/>
      <c r="D20" s="233"/>
      <c r="E20" s="185">
        <f>SUM(E16:E19)</f>
        <v>0</v>
      </c>
      <c r="F20" s="184"/>
      <c r="G20" s="183" t="s">
        <v>176</v>
      </c>
      <c r="H20" s="232"/>
      <c r="I20" s="232"/>
      <c r="J20" s="233"/>
      <c r="K20" s="108">
        <v>2</v>
      </c>
      <c r="L20" s="109" t="s">
        <v>170</v>
      </c>
      <c r="M20" s="113">
        <f>E20*K20/100</f>
        <v>0</v>
      </c>
    </row>
    <row r="21" spans="1:13" ht="13.2" customHeight="1" x14ac:dyDescent="0.25">
      <c r="A21" s="183" t="s">
        <v>165</v>
      </c>
      <c r="B21" s="232"/>
      <c r="C21" s="232"/>
      <c r="D21" s="233"/>
      <c r="E21" s="185">
        <v>0</v>
      </c>
      <c r="F21" s="184"/>
      <c r="G21" s="183" t="s">
        <v>177</v>
      </c>
      <c r="H21" s="232"/>
      <c r="I21" s="232"/>
      <c r="J21" s="233"/>
      <c r="K21" s="108"/>
      <c r="L21" s="109" t="s">
        <v>170</v>
      </c>
      <c r="M21" s="113">
        <f>E20*K21/100</f>
        <v>0</v>
      </c>
    </row>
    <row r="22" spans="1:13" ht="13.2" customHeight="1" x14ac:dyDescent="0.25">
      <c r="A22" s="183" t="s">
        <v>166</v>
      </c>
      <c r="B22" s="232"/>
      <c r="C22" s="232"/>
      <c r="D22" s="233"/>
      <c r="E22" s="185">
        <v>0</v>
      </c>
      <c r="F22" s="184"/>
      <c r="G22" s="183" t="s">
        <v>178</v>
      </c>
      <c r="H22" s="232"/>
      <c r="I22" s="232"/>
      <c r="J22" s="233"/>
      <c r="K22" s="108"/>
      <c r="L22" s="109" t="s">
        <v>170</v>
      </c>
      <c r="M22" s="113">
        <f>E20*K22/100</f>
        <v>0</v>
      </c>
    </row>
    <row r="23" spans="1:13" ht="13.2" customHeight="1" thickBot="1" x14ac:dyDescent="0.3">
      <c r="A23" s="183" t="s">
        <v>167</v>
      </c>
      <c r="B23" s="232"/>
      <c r="C23" s="232"/>
      <c r="D23" s="233"/>
      <c r="E23" s="185">
        <v>0</v>
      </c>
      <c r="F23" s="184"/>
      <c r="G23" s="201"/>
      <c r="H23" s="202"/>
      <c r="I23" s="202"/>
      <c r="J23" s="254"/>
      <c r="K23" s="110"/>
      <c r="L23" s="111" t="s">
        <v>170</v>
      </c>
      <c r="M23" s="114">
        <f>E20*K23/100</f>
        <v>0</v>
      </c>
    </row>
    <row r="24" spans="1:13" ht="13.2" customHeight="1" x14ac:dyDescent="0.25">
      <c r="A24" s="183" t="s">
        <v>168</v>
      </c>
      <c r="B24" s="232"/>
      <c r="C24" s="232"/>
      <c r="D24" s="232"/>
      <c r="E24" s="185">
        <f>SUM(E20:E23)</f>
        <v>0</v>
      </c>
      <c r="F24" s="184"/>
      <c r="G24" s="260" t="s">
        <v>179</v>
      </c>
      <c r="H24" s="193"/>
      <c r="I24" s="193"/>
      <c r="J24" s="193"/>
      <c r="K24" s="193"/>
      <c r="L24" s="193"/>
      <c r="M24" s="261"/>
    </row>
    <row r="25" spans="1:13" ht="13.2" customHeight="1" x14ac:dyDescent="0.25">
      <c r="A25" s="183" t="s">
        <v>181</v>
      </c>
      <c r="B25" s="232"/>
      <c r="C25" s="232"/>
      <c r="D25" s="233"/>
      <c r="E25" s="185">
        <f>SUM(M14:M23)</f>
        <v>0</v>
      </c>
      <c r="F25" s="184"/>
      <c r="G25" s="183"/>
      <c r="H25" s="232"/>
      <c r="I25" s="232"/>
      <c r="J25" s="233"/>
      <c r="K25" s="108"/>
      <c r="L25" s="109" t="s">
        <v>170</v>
      </c>
      <c r="M25" s="113">
        <f>E20*K25/100</f>
        <v>0</v>
      </c>
    </row>
    <row r="26" spans="1:13" ht="13.2" customHeight="1" thickBot="1" x14ac:dyDescent="0.3">
      <c r="A26" s="183" t="s">
        <v>182</v>
      </c>
      <c r="B26" s="232"/>
      <c r="C26" s="232"/>
      <c r="D26" s="233"/>
      <c r="E26" s="185">
        <f>SUM(M25:M26)</f>
        <v>0</v>
      </c>
      <c r="F26" s="184"/>
      <c r="G26" s="201"/>
      <c r="H26" s="202"/>
      <c r="I26" s="202"/>
      <c r="J26" s="254"/>
      <c r="K26" s="110"/>
      <c r="L26" s="111" t="s">
        <v>170</v>
      </c>
      <c r="M26" s="114">
        <f>E20*K26/100</f>
        <v>0</v>
      </c>
    </row>
    <row r="27" spans="1:13" ht="13.2" customHeight="1" thickBot="1" x14ac:dyDescent="0.3">
      <c r="A27" s="201" t="s">
        <v>183</v>
      </c>
      <c r="B27" s="202"/>
      <c r="C27" s="202"/>
      <c r="D27" s="254"/>
      <c r="E27" s="255">
        <f>SUM(M28:M28)</f>
        <v>0</v>
      </c>
      <c r="F27" s="173"/>
      <c r="G27" s="260" t="s">
        <v>180</v>
      </c>
      <c r="H27" s="193"/>
      <c r="I27" s="193"/>
      <c r="J27" s="193"/>
      <c r="K27" s="193"/>
      <c r="L27" s="193"/>
      <c r="M27" s="261"/>
    </row>
    <row r="28" spans="1:13" ht="13.2" customHeight="1" thickBot="1" x14ac:dyDescent="0.3">
      <c r="A28" s="256" t="s">
        <v>184</v>
      </c>
      <c r="B28" s="257"/>
      <c r="C28" s="257"/>
      <c r="D28" s="258"/>
      <c r="E28" s="259">
        <f>SUM(E24:E27)</f>
        <v>0</v>
      </c>
      <c r="F28" s="214"/>
      <c r="G28" s="201"/>
      <c r="H28" s="202"/>
      <c r="I28" s="202"/>
      <c r="J28" s="254"/>
      <c r="K28" s="110"/>
      <c r="L28" s="111" t="s">
        <v>170</v>
      </c>
      <c r="M28" s="114">
        <f>E20*K28/100</f>
        <v>0</v>
      </c>
    </row>
    <row r="29" spans="1:13" s="3" customFormat="1" ht="13.2" customHeight="1" x14ac:dyDescent="0.25">
      <c r="A29" s="245" t="s">
        <v>185</v>
      </c>
      <c r="B29" s="246"/>
      <c r="C29" s="246"/>
      <c r="D29" s="247"/>
      <c r="E29" s="248" t="s">
        <v>186</v>
      </c>
      <c r="F29" s="246"/>
      <c r="G29" s="247"/>
      <c r="H29" s="248" t="s">
        <v>187</v>
      </c>
      <c r="I29" s="246"/>
      <c r="J29" s="246"/>
      <c r="K29" s="246"/>
      <c r="L29" s="246"/>
      <c r="M29" s="249"/>
    </row>
    <row r="30" spans="1:13" ht="13.2" customHeight="1" x14ac:dyDescent="0.25">
      <c r="A30" s="250" t="s">
        <v>134</v>
      </c>
      <c r="B30" s="222"/>
      <c r="C30" s="222"/>
      <c r="D30" s="251"/>
      <c r="E30" s="115" t="s">
        <v>188</v>
      </c>
      <c r="F30" s="252"/>
      <c r="G30" s="251"/>
      <c r="H30" s="115" t="s">
        <v>188</v>
      </c>
      <c r="I30" s="252"/>
      <c r="J30" s="222"/>
      <c r="K30" s="222"/>
      <c r="L30" s="222"/>
      <c r="M30" s="253"/>
    </row>
    <row r="31" spans="1:13" ht="13.2" customHeight="1" x14ac:dyDescent="0.25">
      <c r="A31" s="239" t="s">
        <v>189</v>
      </c>
      <c r="B31" s="166"/>
      <c r="C31" s="240"/>
      <c r="D31" s="167"/>
      <c r="E31" s="115" t="s">
        <v>189</v>
      </c>
      <c r="F31" s="240"/>
      <c r="G31" s="167"/>
      <c r="H31" s="115" t="s">
        <v>189</v>
      </c>
      <c r="I31" s="240"/>
      <c r="J31" s="166"/>
      <c r="K31" s="166"/>
      <c r="L31" s="166"/>
      <c r="M31" s="241"/>
    </row>
    <row r="32" spans="1:13" ht="13.2" customHeight="1" x14ac:dyDescent="0.25">
      <c r="A32" s="239"/>
      <c r="B32" s="166"/>
      <c r="C32" s="166"/>
      <c r="D32" s="167"/>
      <c r="E32" s="243" t="s">
        <v>190</v>
      </c>
      <c r="F32" s="166"/>
      <c r="G32" s="167"/>
      <c r="H32" s="243" t="s">
        <v>190</v>
      </c>
      <c r="I32" s="166"/>
      <c r="J32" s="166"/>
      <c r="K32" s="166"/>
      <c r="L32" s="166"/>
      <c r="M32" s="241"/>
    </row>
    <row r="33" spans="1:13" x14ac:dyDescent="0.25">
      <c r="A33" s="239"/>
      <c r="B33" s="240"/>
      <c r="C33" s="240"/>
      <c r="D33" s="242"/>
      <c r="E33" s="243"/>
      <c r="F33" s="240"/>
      <c r="G33" s="242"/>
      <c r="H33" s="243"/>
      <c r="I33" s="240"/>
      <c r="J33" s="240"/>
      <c r="K33" s="240"/>
      <c r="L33" s="240"/>
      <c r="M33" s="244"/>
    </row>
    <row r="34" spans="1:13" ht="56.25" customHeight="1" thickBot="1" x14ac:dyDescent="0.3">
      <c r="A34" s="239"/>
      <c r="B34" s="240"/>
      <c r="C34" s="240"/>
      <c r="D34" s="242"/>
      <c r="E34" s="243"/>
      <c r="F34" s="240"/>
      <c r="G34" s="242"/>
      <c r="H34" s="243"/>
      <c r="I34" s="240"/>
      <c r="J34" s="240"/>
      <c r="K34" s="240"/>
      <c r="L34" s="240"/>
      <c r="M34" s="244"/>
    </row>
    <row r="35" spans="1:13" ht="13.2" customHeight="1" x14ac:dyDescent="0.25">
      <c r="A35" s="192" t="s">
        <v>191</v>
      </c>
      <c r="B35" s="236"/>
      <c r="C35" s="236"/>
      <c r="D35" s="237"/>
      <c r="E35" s="238">
        <v>21</v>
      </c>
      <c r="F35" s="193"/>
      <c r="G35" s="116" t="s">
        <v>192</v>
      </c>
      <c r="H35" s="195">
        <f>E28-H37</f>
        <v>0</v>
      </c>
      <c r="I35" s="193"/>
      <c r="J35" s="193"/>
      <c r="K35" s="193"/>
      <c r="L35" s="193"/>
      <c r="M35" s="117" t="s">
        <v>193</v>
      </c>
    </row>
    <row r="36" spans="1:13" ht="13.2" customHeight="1" x14ac:dyDescent="0.25">
      <c r="A36" s="183" t="s">
        <v>194</v>
      </c>
      <c r="B36" s="232"/>
      <c r="C36" s="232"/>
      <c r="D36" s="233"/>
      <c r="E36" s="234">
        <v>21</v>
      </c>
      <c r="F36" s="184"/>
      <c r="G36" s="106" t="s">
        <v>192</v>
      </c>
      <c r="H36" s="185">
        <f>H35*E36/100</f>
        <v>0</v>
      </c>
      <c r="I36" s="184"/>
      <c r="J36" s="184"/>
      <c r="K36" s="184"/>
      <c r="L36" s="184"/>
      <c r="M36" s="118" t="s">
        <v>193</v>
      </c>
    </row>
    <row r="37" spans="1:13" ht="13.2" customHeight="1" x14ac:dyDescent="0.25">
      <c r="A37" s="183" t="s">
        <v>191</v>
      </c>
      <c r="B37" s="232"/>
      <c r="C37" s="232"/>
      <c r="D37" s="233"/>
      <c r="E37" s="234">
        <v>12</v>
      </c>
      <c r="F37" s="184"/>
      <c r="G37" s="106" t="s">
        <v>192</v>
      </c>
      <c r="H37" s="185">
        <v>0</v>
      </c>
      <c r="I37" s="235"/>
      <c r="J37" s="235"/>
      <c r="K37" s="235"/>
      <c r="L37" s="235"/>
      <c r="M37" s="118" t="s">
        <v>193</v>
      </c>
    </row>
    <row r="38" spans="1:13" ht="13.2" customHeight="1" x14ac:dyDescent="0.25">
      <c r="A38" s="183" t="s">
        <v>194</v>
      </c>
      <c r="B38" s="232"/>
      <c r="C38" s="232"/>
      <c r="D38" s="233"/>
      <c r="E38" s="234">
        <v>12</v>
      </c>
      <c r="F38" s="184"/>
      <c r="G38" s="106" t="s">
        <v>192</v>
      </c>
      <c r="H38" s="185">
        <f>H37*E38/100</f>
        <v>0</v>
      </c>
      <c r="I38" s="184"/>
      <c r="J38" s="184"/>
      <c r="K38" s="184"/>
      <c r="L38" s="184"/>
      <c r="M38" s="118" t="s">
        <v>193</v>
      </c>
    </row>
    <row r="39" spans="1:13" s="119" customFormat="1" ht="19.5" customHeight="1" thickBot="1" x14ac:dyDescent="0.3">
      <c r="A39" s="229" t="s">
        <v>195</v>
      </c>
      <c r="B39" s="230"/>
      <c r="C39" s="230"/>
      <c r="D39" s="230"/>
      <c r="E39" s="230"/>
      <c r="F39" s="230"/>
      <c r="G39" s="230"/>
      <c r="H39" s="231">
        <f>SUM(H35:H38)</f>
        <v>0</v>
      </c>
      <c r="I39" s="178"/>
      <c r="J39" s="178"/>
      <c r="K39" s="178"/>
      <c r="L39" s="178"/>
      <c r="M39" s="120" t="s">
        <v>193</v>
      </c>
    </row>
    <row r="40" spans="1:13" ht="13.2" customHeight="1" x14ac:dyDescent="0.25"/>
  </sheetData>
  <mergeCells count="109"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AEDC-FF1A-43E8-8935-F82EB90A480A}">
  <dimension ref="A1:E20"/>
  <sheetViews>
    <sheetView workbookViewId="0">
      <selection activeCell="C6" sqref="C6:E6"/>
    </sheetView>
  </sheetViews>
  <sheetFormatPr defaultRowHeight="13.2" x14ac:dyDescent="0.25"/>
  <cols>
    <col min="1" max="1" width="3.88671875" customWidth="1"/>
    <col min="2" max="2" width="45.33203125" customWidth="1"/>
    <col min="3" max="5" width="10.6640625" customWidth="1"/>
  </cols>
  <sheetData>
    <row r="1" spans="1:5" s="2" customFormat="1" ht="9.6" customHeight="1" x14ac:dyDescent="0.25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5">
      <c r="A2" s="293" t="s">
        <v>2</v>
      </c>
      <c r="B2" s="227"/>
      <c r="C2" s="227"/>
      <c r="D2" s="294" t="s">
        <v>3</v>
      </c>
      <c r="E2" s="166"/>
    </row>
    <row r="3" spans="1:5" s="1" customFormat="1" ht="9.6" x14ac:dyDescent="0.2"/>
    <row r="4" spans="1:5" s="3" customFormat="1" x14ac:dyDescent="0.25">
      <c r="A4" s="295" t="s">
        <v>113</v>
      </c>
      <c r="B4" s="166"/>
      <c r="C4" s="166"/>
      <c r="D4" s="166"/>
      <c r="E4" s="166"/>
    </row>
    <row r="5" spans="1:5" s="1" customFormat="1" ht="10.199999999999999" thickBot="1" x14ac:dyDescent="0.25"/>
    <row r="6" spans="1:5" s="1" customFormat="1" ht="9.75" customHeight="1" x14ac:dyDescent="0.25">
      <c r="A6" s="288" t="s">
        <v>114</v>
      </c>
      <c r="B6" s="290" t="s">
        <v>115</v>
      </c>
      <c r="C6" s="292" t="s">
        <v>116</v>
      </c>
      <c r="D6" s="193"/>
      <c r="E6" s="263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0.199999999999999" x14ac:dyDescent="0.2">
      <c r="A8" s="80"/>
      <c r="B8" s="83" t="s">
        <v>29</v>
      </c>
      <c r="C8" s="81"/>
      <c r="D8" s="81"/>
      <c r="E8" s="82"/>
    </row>
    <row r="9" spans="1:5" s="19" customFormat="1" ht="10.199999999999999" x14ac:dyDescent="0.2">
      <c r="A9" s="84">
        <v>1</v>
      </c>
      <c r="B9" s="31" t="s">
        <v>118</v>
      </c>
      <c r="C9" s="85">
        <f>'ROZPOČET SO-04'!G22</f>
        <v>0</v>
      </c>
      <c r="D9" s="85">
        <f>'ROZPOČET SO-04'!I22</f>
        <v>0</v>
      </c>
      <c r="E9" s="86">
        <f>C9+D9</f>
        <v>0</v>
      </c>
    </row>
    <row r="10" spans="1:5" s="19" customFormat="1" ht="10.199999999999999" x14ac:dyDescent="0.2">
      <c r="A10" s="87">
        <v>2</v>
      </c>
      <c r="B10" s="88" t="s">
        <v>119</v>
      </c>
      <c r="C10" s="89">
        <f>'ROZPOČET SO-04'!G28</f>
        <v>0</v>
      </c>
      <c r="D10" s="89">
        <f>'ROZPOČET SO-04'!I28</f>
        <v>0</v>
      </c>
      <c r="E10" s="90">
        <f>C10+D10</f>
        <v>0</v>
      </c>
    </row>
    <row r="11" spans="1:5" s="19" customFormat="1" ht="10.199999999999999" x14ac:dyDescent="0.2">
      <c r="A11" s="87">
        <v>3</v>
      </c>
      <c r="B11" s="88" t="s">
        <v>120</v>
      </c>
      <c r="C11" s="89">
        <f>'ROZPOČET SO-04'!G33</f>
        <v>0</v>
      </c>
      <c r="D11" s="89">
        <f>'ROZPOČET SO-04'!I33</f>
        <v>0</v>
      </c>
      <c r="E11" s="90">
        <f>C11+D11</f>
        <v>0</v>
      </c>
    </row>
    <row r="12" spans="1:5" s="19" customFormat="1" ht="10.199999999999999" x14ac:dyDescent="0.2">
      <c r="A12" s="87">
        <v>5</v>
      </c>
      <c r="B12" s="88" t="s">
        <v>121</v>
      </c>
      <c r="C12" s="89">
        <f>'ROZPOČET SO-04'!G42</f>
        <v>0</v>
      </c>
      <c r="D12" s="89">
        <f>'ROZPOČET SO-04'!I42</f>
        <v>0</v>
      </c>
      <c r="E12" s="90">
        <f>C12+D12</f>
        <v>0</v>
      </c>
    </row>
    <row r="13" spans="1:5" s="19" customFormat="1" ht="10.199999999999999" x14ac:dyDescent="0.2">
      <c r="A13" s="87">
        <v>99</v>
      </c>
      <c r="B13" s="88" t="s">
        <v>122</v>
      </c>
      <c r="C13" s="89">
        <f>'ROZPOČET SO-04'!G46</f>
        <v>0</v>
      </c>
      <c r="D13" s="89">
        <f>'ROZPOČET SO-04'!I46</f>
        <v>0</v>
      </c>
      <c r="E13" s="90">
        <f>C13+D13</f>
        <v>0</v>
      </c>
    </row>
    <row r="14" spans="1:5" s="19" customFormat="1" ht="10.8" thickBot="1" x14ac:dyDescent="0.25">
      <c r="A14" s="91"/>
      <c r="B14" s="92" t="s">
        <v>123</v>
      </c>
      <c r="C14" s="93">
        <f>SUM(C9:C13)</f>
        <v>0</v>
      </c>
      <c r="D14" s="93">
        <f>SUM(D9:D13)</f>
        <v>0</v>
      </c>
      <c r="E14" s="94">
        <f>SUM(E9:E13)</f>
        <v>0</v>
      </c>
    </row>
    <row r="15" spans="1:5" s="1" customFormat="1" ht="10.199999999999999" thickBot="1" x14ac:dyDescent="0.25"/>
    <row r="16" spans="1:5" s="19" customFormat="1" ht="10.199999999999999" x14ac:dyDescent="0.2">
      <c r="A16" s="80"/>
      <c r="B16" s="83" t="s">
        <v>96</v>
      </c>
      <c r="C16" s="81"/>
      <c r="D16" s="81"/>
      <c r="E16" s="82"/>
    </row>
    <row r="17" spans="1:5" s="19" customFormat="1" ht="10.199999999999999" x14ac:dyDescent="0.2">
      <c r="A17" s="84">
        <v>767</v>
      </c>
      <c r="B17" s="31" t="s">
        <v>124</v>
      </c>
      <c r="C17" s="85">
        <f>'ROZPOČET SO-04'!G61</f>
        <v>0</v>
      </c>
      <c r="D17" s="85">
        <f>'ROZPOČET SO-04'!I61</f>
        <v>0</v>
      </c>
      <c r="E17" s="86">
        <f>C17+D17</f>
        <v>0</v>
      </c>
    </row>
    <row r="18" spans="1:5" s="19" customFormat="1" ht="10.8" thickBot="1" x14ac:dyDescent="0.25">
      <c r="A18" s="91"/>
      <c r="B18" s="92" t="s">
        <v>125</v>
      </c>
      <c r="C18" s="93">
        <f>SUM(C17:C17)</f>
        <v>0</v>
      </c>
      <c r="D18" s="93">
        <f>SUM(D17:D17)</f>
        <v>0</v>
      </c>
      <c r="E18" s="94">
        <f>SUM(E17:E17)</f>
        <v>0</v>
      </c>
    </row>
    <row r="19" spans="1:5" s="1" customFormat="1" ht="10.199999999999999" thickBot="1" x14ac:dyDescent="0.25"/>
    <row r="20" spans="1:5" s="19" customFormat="1" ht="10.8" thickBot="1" x14ac:dyDescent="0.25">
      <c r="A20" s="95"/>
      <c r="B20" s="96" t="s">
        <v>126</v>
      </c>
      <c r="C20" s="97">
        <f>C14+C18</f>
        <v>0</v>
      </c>
      <c r="D20" s="97">
        <f>D14+D18</f>
        <v>0</v>
      </c>
      <c r="E20" s="98">
        <f>E14+E18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ACA0-1E56-43BA-A529-BD594285B2B7}">
  <dimension ref="A1:K63"/>
  <sheetViews>
    <sheetView topLeftCell="A13" workbookViewId="0">
      <selection activeCell="F30" sqref="F30"/>
    </sheetView>
  </sheetViews>
  <sheetFormatPr defaultRowHeight="13.2" x14ac:dyDescent="0.25"/>
  <cols>
    <col min="1" max="1" width="3.6640625" customWidth="1"/>
    <col min="2" max="2" width="11.109375" customWidth="1"/>
    <col min="3" max="3" width="43.44140625" customWidth="1"/>
    <col min="4" max="4" width="4.44140625" customWidth="1"/>
    <col min="5" max="5" width="8.6640625" customWidth="1"/>
    <col min="6" max="9" width="10.6640625" customWidth="1"/>
    <col min="10" max="11" width="9.109375" customWidth="1"/>
  </cols>
  <sheetData>
    <row r="1" spans="1:11" s="2" customFormat="1" ht="9.6" customHeight="1" x14ac:dyDescent="0.25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5">
      <c r="A2" s="293" t="s">
        <v>2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6" x14ac:dyDescent="0.2"/>
    <row r="4" spans="1:11" x14ac:dyDescent="0.25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199999999999999" thickBot="1" x14ac:dyDescent="0.25"/>
    <row r="6" spans="1:11" s="1" customFormat="1" ht="9.75" customHeight="1" x14ac:dyDescent="0.25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301" t="s">
        <v>17</v>
      </c>
      <c r="G6" s="193"/>
      <c r="H6" s="193"/>
      <c r="I6" s="193"/>
      <c r="J6" s="296" t="s">
        <v>26</v>
      </c>
      <c r="K6" s="216"/>
    </row>
    <row r="7" spans="1:11" s="1" customFormat="1" ht="9.75" customHeight="1" x14ac:dyDescent="0.25">
      <c r="A7" s="6" t="s">
        <v>6</v>
      </c>
      <c r="B7" s="175"/>
      <c r="C7" s="175"/>
      <c r="D7" s="175"/>
      <c r="E7" s="175"/>
      <c r="F7" s="299" t="s">
        <v>18</v>
      </c>
      <c r="G7" s="173"/>
      <c r="H7" s="300" t="s">
        <v>23</v>
      </c>
      <c r="I7" s="173"/>
      <c r="J7" s="175"/>
      <c r="K7" s="297"/>
    </row>
    <row r="8" spans="1:11" s="1" customFormat="1" ht="9.75" customHeight="1" x14ac:dyDescent="0.2">
      <c r="A8" s="6" t="s">
        <v>7</v>
      </c>
      <c r="B8" s="175"/>
      <c r="C8" s="175"/>
      <c r="D8" s="175"/>
      <c r="E8" s="175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0.199999999999999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0.199999999999999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6" x14ac:dyDescent="0.2">
      <c r="A12" s="34">
        <v>1</v>
      </c>
      <c r="B12" s="36" t="s">
        <v>32</v>
      </c>
      <c r="C12" s="37" t="s">
        <v>33</v>
      </c>
      <c r="D12" s="38" t="s">
        <v>34</v>
      </c>
      <c r="E12" s="39">
        <v>212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6" x14ac:dyDescent="0.2">
      <c r="A13" s="4"/>
      <c r="B13" s="44" t="s">
        <v>35</v>
      </c>
      <c r="C13" s="45" t="s">
        <v>36</v>
      </c>
      <c r="D13" s="42"/>
      <c r="E13" s="42"/>
      <c r="F13" s="152"/>
      <c r="G13" s="153"/>
      <c r="H13" s="153"/>
      <c r="I13" s="153"/>
      <c r="J13" s="42"/>
      <c r="K13" s="43"/>
    </row>
    <row r="14" spans="1:11" s="1" customFormat="1" ht="9.6" x14ac:dyDescent="0.2">
      <c r="A14" s="34">
        <f>A12+1</f>
        <v>2</v>
      </c>
      <c r="B14" s="36" t="s">
        <v>37</v>
      </c>
      <c r="C14" s="37" t="s">
        <v>38</v>
      </c>
      <c r="D14" s="38" t="s">
        <v>34</v>
      </c>
      <c r="E14" s="46">
        <v>212</v>
      </c>
      <c r="F14" s="149"/>
      <c r="G14" s="150">
        <f>E14*F14</f>
        <v>0</v>
      </c>
      <c r="H14" s="151"/>
      <c r="I14" s="150">
        <f>E14*H14</f>
        <v>0</v>
      </c>
      <c r="J14" s="39">
        <v>0</v>
      </c>
      <c r="K14" s="41">
        <f>E14*J14</f>
        <v>0</v>
      </c>
    </row>
    <row r="15" spans="1:11" s="1" customFormat="1" ht="9.6" x14ac:dyDescent="0.2">
      <c r="A15" s="34">
        <f>A14+1</f>
        <v>3</v>
      </c>
      <c r="B15" s="36" t="s">
        <v>39</v>
      </c>
      <c r="C15" s="37" t="s">
        <v>40</v>
      </c>
      <c r="D15" s="38" t="s">
        <v>41</v>
      </c>
      <c r="E15" s="46">
        <v>1000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6" x14ac:dyDescent="0.2">
      <c r="A16" s="34">
        <f>A15+1</f>
        <v>4</v>
      </c>
      <c r="B16" s="36" t="s">
        <v>42</v>
      </c>
      <c r="C16" s="37" t="s">
        <v>43</v>
      </c>
      <c r="D16" s="38" t="s">
        <v>41</v>
      </c>
      <c r="E16" s="46">
        <v>1000</v>
      </c>
      <c r="F16" s="149"/>
      <c r="G16" s="150">
        <f>E16*F16</f>
        <v>0</v>
      </c>
      <c r="H16" s="151"/>
      <c r="I16" s="150">
        <f>E16*H16</f>
        <v>0</v>
      </c>
      <c r="J16" s="39">
        <v>0</v>
      </c>
      <c r="K16" s="41">
        <f>E16*J16</f>
        <v>0</v>
      </c>
    </row>
    <row r="17" spans="1:11" s="1" customFormat="1" ht="9.6" x14ac:dyDescent="0.2">
      <c r="A17" s="34">
        <f>A16+1</f>
        <v>5</v>
      </c>
      <c r="B17" s="36" t="s">
        <v>44</v>
      </c>
      <c r="C17" s="37" t="s">
        <v>45</v>
      </c>
      <c r="D17" s="38" t="s">
        <v>46</v>
      </c>
      <c r="E17" s="40">
        <v>225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6" x14ac:dyDescent="0.2">
      <c r="A18" s="4"/>
      <c r="B18" s="44" t="s">
        <v>35</v>
      </c>
      <c r="C18" s="45" t="s">
        <v>47</v>
      </c>
      <c r="D18" s="42"/>
      <c r="E18" s="42"/>
      <c r="F18" s="152"/>
      <c r="G18" s="153"/>
      <c r="H18" s="153"/>
      <c r="I18" s="153"/>
      <c r="J18" s="42"/>
      <c r="K18" s="43"/>
    </row>
    <row r="19" spans="1:11" s="1" customFormat="1" ht="9.6" x14ac:dyDescent="0.2">
      <c r="A19" s="34">
        <f>A17+1</f>
        <v>6</v>
      </c>
      <c r="B19" s="36" t="s">
        <v>48</v>
      </c>
      <c r="C19" s="37" t="s">
        <v>49</v>
      </c>
      <c r="D19" s="38" t="s">
        <v>46</v>
      </c>
      <c r="E19" s="40">
        <v>225</v>
      </c>
      <c r="F19" s="149"/>
      <c r="G19" s="150">
        <f>E19*F19</f>
        <v>0</v>
      </c>
      <c r="H19" s="151"/>
      <c r="I19" s="150">
        <f>E19*H19</f>
        <v>0</v>
      </c>
      <c r="J19" s="39">
        <v>0</v>
      </c>
      <c r="K19" s="41">
        <f>E19*J19</f>
        <v>0</v>
      </c>
    </row>
    <row r="20" spans="1:11" s="1" customFormat="1" ht="9.6" x14ac:dyDescent="0.2">
      <c r="A20" s="34">
        <f>A19+1</f>
        <v>7</v>
      </c>
      <c r="B20" s="36" t="s">
        <v>50</v>
      </c>
      <c r="C20" s="37" t="s">
        <v>51</v>
      </c>
      <c r="D20" s="38" t="s">
        <v>34</v>
      </c>
      <c r="E20" s="39">
        <v>6.8599999999999994</v>
      </c>
      <c r="F20" s="149"/>
      <c r="G20" s="150">
        <f>E20*F20</f>
        <v>0</v>
      </c>
      <c r="H20" s="151"/>
      <c r="I20" s="150">
        <f>E20*H20</f>
        <v>0</v>
      </c>
      <c r="J20" s="39">
        <v>0</v>
      </c>
      <c r="K20" s="41">
        <f>E20*J20</f>
        <v>0</v>
      </c>
    </row>
    <row r="21" spans="1:11" s="1" customFormat="1" ht="9.6" x14ac:dyDescent="0.2">
      <c r="A21" s="4"/>
      <c r="B21" s="44" t="s">
        <v>35</v>
      </c>
      <c r="C21" s="45" t="s">
        <v>52</v>
      </c>
      <c r="D21" s="42"/>
      <c r="E21" s="42"/>
      <c r="F21" s="152"/>
      <c r="G21" s="153"/>
      <c r="H21" s="153"/>
      <c r="I21" s="153"/>
      <c r="J21" s="42"/>
      <c r="K21" s="43"/>
    </row>
    <row r="22" spans="1:11" s="20" customFormat="1" ht="10.199999999999999" x14ac:dyDescent="0.2">
      <c r="A22" s="53"/>
      <c r="B22" s="54">
        <v>1</v>
      </c>
      <c r="C22" s="55" t="s">
        <v>53</v>
      </c>
      <c r="D22" s="56"/>
      <c r="E22" s="56"/>
      <c r="F22" s="154"/>
      <c r="G22" s="155">
        <f>SUM(G12:G21)</f>
        <v>0</v>
      </c>
      <c r="H22" s="156"/>
      <c r="I22" s="157">
        <f>SUM(I12:I21)</f>
        <v>0</v>
      </c>
      <c r="J22" s="57"/>
      <c r="K22" s="58">
        <f>SUM(K12:K21)</f>
        <v>0</v>
      </c>
    </row>
    <row r="23" spans="1:11" s="20" customFormat="1" ht="10.199999999999999" x14ac:dyDescent="0.2">
      <c r="A23" s="29"/>
      <c r="B23" s="30" t="s">
        <v>54</v>
      </c>
      <c r="C23" s="31" t="s">
        <v>55</v>
      </c>
      <c r="D23" s="28"/>
      <c r="E23" s="28"/>
      <c r="F23" s="145"/>
      <c r="G23" s="146"/>
      <c r="H23" s="147"/>
      <c r="I23" s="148"/>
      <c r="J23" s="32"/>
      <c r="K23" s="33"/>
    </row>
    <row r="24" spans="1:11" s="1" customFormat="1" ht="9.6" x14ac:dyDescent="0.2">
      <c r="A24" s="34">
        <f>A20+1</f>
        <v>8</v>
      </c>
      <c r="B24" s="36" t="s">
        <v>56</v>
      </c>
      <c r="C24" s="37" t="s">
        <v>57</v>
      </c>
      <c r="D24" s="38" t="s">
        <v>34</v>
      </c>
      <c r="E24" s="59">
        <v>6.86</v>
      </c>
      <c r="F24" s="149"/>
      <c r="G24" s="150">
        <f>E24*F24</f>
        <v>0</v>
      </c>
      <c r="H24" s="151"/>
      <c r="I24" s="150">
        <f>E24*H24</f>
        <v>0</v>
      </c>
      <c r="J24" s="39">
        <v>2.6119367200000001</v>
      </c>
      <c r="K24" s="41">
        <f>E24*J24</f>
        <v>17.917885899200002</v>
      </c>
    </row>
    <row r="25" spans="1:11" s="1" customFormat="1" ht="9.6" x14ac:dyDescent="0.2">
      <c r="A25" s="34">
        <f>A24+1</f>
        <v>9</v>
      </c>
      <c r="B25" s="36" t="s">
        <v>58</v>
      </c>
      <c r="C25" s="37" t="s">
        <v>59</v>
      </c>
      <c r="D25" s="38" t="s">
        <v>46</v>
      </c>
      <c r="E25" s="40">
        <v>225</v>
      </c>
      <c r="F25" s="149"/>
      <c r="G25" s="150">
        <f>E25*F25</f>
        <v>0</v>
      </c>
      <c r="H25" s="151"/>
      <c r="I25" s="150">
        <f>E25*H25</f>
        <v>0</v>
      </c>
      <c r="J25" s="39">
        <v>0</v>
      </c>
      <c r="K25" s="41">
        <f>E25*J25</f>
        <v>0</v>
      </c>
    </row>
    <row r="26" spans="1:11" s="1" customFormat="1" ht="9.6" x14ac:dyDescent="0.2">
      <c r="A26" s="60">
        <f>A25+1</f>
        <v>10</v>
      </c>
      <c r="B26" s="61" t="s">
        <v>60</v>
      </c>
      <c r="C26" s="62" t="s">
        <v>61</v>
      </c>
      <c r="D26" s="63" t="s">
        <v>46</v>
      </c>
      <c r="E26" s="64">
        <v>236.25</v>
      </c>
      <c r="F26" s="158"/>
      <c r="G26" s="159">
        <f>E26*F26</f>
        <v>0</v>
      </c>
      <c r="H26" s="160"/>
      <c r="I26" s="159">
        <f>E26*H26</f>
        <v>0</v>
      </c>
      <c r="J26" s="65">
        <v>4.0000000000000002E-4</v>
      </c>
      <c r="K26" s="66">
        <f>E26*J26</f>
        <v>9.4500000000000001E-2</v>
      </c>
    </row>
    <row r="27" spans="1:11" s="1" customFormat="1" ht="9.6" x14ac:dyDescent="0.2">
      <c r="A27" s="4"/>
      <c r="B27" s="44" t="s">
        <v>35</v>
      </c>
      <c r="C27" s="45" t="s">
        <v>62</v>
      </c>
      <c r="D27" s="42"/>
      <c r="E27" s="42"/>
      <c r="F27" s="152"/>
      <c r="G27" s="153"/>
      <c r="H27" s="153"/>
      <c r="I27" s="153"/>
      <c r="J27" s="42"/>
      <c r="K27" s="43"/>
    </row>
    <row r="28" spans="1:11" s="20" customFormat="1" ht="10.199999999999999" x14ac:dyDescent="0.2">
      <c r="A28" s="53"/>
      <c r="B28" s="54">
        <v>2</v>
      </c>
      <c r="C28" s="55" t="s">
        <v>63</v>
      </c>
      <c r="D28" s="56"/>
      <c r="E28" s="56"/>
      <c r="F28" s="154"/>
      <c r="G28" s="155">
        <f>SUM(G24:G27)</f>
        <v>0</v>
      </c>
      <c r="H28" s="156"/>
      <c r="I28" s="157">
        <f>SUM(I24:I27)</f>
        <v>0</v>
      </c>
      <c r="J28" s="57"/>
      <c r="K28" s="58">
        <f>SUM(K24:K27)</f>
        <v>18.012385899200002</v>
      </c>
    </row>
    <row r="29" spans="1:11" s="20" customFormat="1" ht="10.199999999999999" x14ac:dyDescent="0.2">
      <c r="A29" s="29"/>
      <c r="B29" s="30" t="s">
        <v>64</v>
      </c>
      <c r="C29" s="31" t="s">
        <v>65</v>
      </c>
      <c r="D29" s="28"/>
      <c r="E29" s="28"/>
      <c r="F29" s="145"/>
      <c r="G29" s="146"/>
      <c r="H29" s="147"/>
      <c r="I29" s="148"/>
      <c r="J29" s="32"/>
      <c r="K29" s="33"/>
    </row>
    <row r="30" spans="1:11" s="1" customFormat="1" ht="9.6" x14ac:dyDescent="0.2">
      <c r="A30" s="34">
        <f>A26+1</f>
        <v>11</v>
      </c>
      <c r="B30" s="36" t="s">
        <v>66</v>
      </c>
      <c r="C30" s="37" t="s">
        <v>67</v>
      </c>
      <c r="D30" s="38" t="s">
        <v>68</v>
      </c>
      <c r="E30" s="46">
        <v>70</v>
      </c>
      <c r="F30" s="149"/>
      <c r="G30" s="150">
        <f>E30*F30</f>
        <v>0</v>
      </c>
      <c r="H30" s="151"/>
      <c r="I30" s="150">
        <f>E30*H30</f>
        <v>0</v>
      </c>
      <c r="J30" s="39">
        <v>0.11724999999999999</v>
      </c>
      <c r="K30" s="41">
        <f>E30*J30</f>
        <v>8.2074999999999996</v>
      </c>
    </row>
    <row r="31" spans="1:11" s="1" customFormat="1" ht="9.6" x14ac:dyDescent="0.2">
      <c r="A31" s="60">
        <f>A30+1</f>
        <v>12</v>
      </c>
      <c r="B31" s="61" t="s">
        <v>69</v>
      </c>
      <c r="C31" s="62" t="s">
        <v>70</v>
      </c>
      <c r="D31" s="63" t="s">
        <v>68</v>
      </c>
      <c r="E31" s="67">
        <v>70</v>
      </c>
      <c r="F31" s="158"/>
      <c r="G31" s="159">
        <f>E31*F31</f>
        <v>0</v>
      </c>
      <c r="H31" s="160"/>
      <c r="I31" s="159">
        <f>E31*H31</f>
        <v>0</v>
      </c>
      <c r="J31" s="65">
        <v>8.9999999999999993E-3</v>
      </c>
      <c r="K31" s="66">
        <f>E31*J31</f>
        <v>0.63</v>
      </c>
    </row>
    <row r="32" spans="1:11" s="1" customFormat="1" ht="9.6" x14ac:dyDescent="0.2">
      <c r="A32" s="60">
        <f>A31+1</f>
        <v>13</v>
      </c>
      <c r="B32" s="61" t="s">
        <v>71</v>
      </c>
      <c r="C32" s="62" t="s">
        <v>72</v>
      </c>
      <c r="D32" s="63" t="s">
        <v>68</v>
      </c>
      <c r="E32" s="67">
        <v>58</v>
      </c>
      <c r="F32" s="158"/>
      <c r="G32" s="159">
        <f>E32*F32</f>
        <v>0</v>
      </c>
      <c r="H32" s="160"/>
      <c r="I32" s="159">
        <f>E32*H32</f>
        <v>0</v>
      </c>
      <c r="J32" s="65">
        <v>1.2E-4</v>
      </c>
      <c r="K32" s="66">
        <f>E32*J32</f>
        <v>6.96E-3</v>
      </c>
    </row>
    <row r="33" spans="1:11" s="20" customFormat="1" ht="10.199999999999999" x14ac:dyDescent="0.2">
      <c r="A33" s="53"/>
      <c r="B33" s="54">
        <v>3</v>
      </c>
      <c r="C33" s="55" t="s">
        <v>73</v>
      </c>
      <c r="D33" s="56"/>
      <c r="E33" s="56"/>
      <c r="F33" s="154"/>
      <c r="G33" s="155">
        <f>SUM(G30:G32)</f>
        <v>0</v>
      </c>
      <c r="H33" s="156"/>
      <c r="I33" s="157">
        <f>SUM(I30:I32)</f>
        <v>0</v>
      </c>
      <c r="J33" s="57"/>
      <c r="K33" s="58">
        <f>SUM(K30:K32)</f>
        <v>8.8444599999999998</v>
      </c>
    </row>
    <row r="34" spans="1:11" s="20" customFormat="1" ht="10.199999999999999" x14ac:dyDescent="0.2">
      <c r="A34" s="29"/>
      <c r="B34" s="30" t="s">
        <v>74</v>
      </c>
      <c r="C34" s="31" t="s">
        <v>75</v>
      </c>
      <c r="D34" s="28"/>
      <c r="E34" s="28"/>
      <c r="F34" s="145"/>
      <c r="G34" s="146"/>
      <c r="H34" s="147"/>
      <c r="I34" s="148"/>
      <c r="J34" s="32"/>
      <c r="K34" s="33"/>
    </row>
    <row r="35" spans="1:11" s="1" customFormat="1" ht="9.6" x14ac:dyDescent="0.2">
      <c r="A35" s="34">
        <f>A32+1</f>
        <v>14</v>
      </c>
      <c r="B35" s="36" t="s">
        <v>76</v>
      </c>
      <c r="C35" s="37" t="s">
        <v>77</v>
      </c>
      <c r="D35" s="38" t="s">
        <v>46</v>
      </c>
      <c r="E35" s="40">
        <v>225</v>
      </c>
      <c r="F35" s="149"/>
      <c r="G35" s="150">
        <f>E35*F35</f>
        <v>0</v>
      </c>
      <c r="H35" s="151"/>
      <c r="I35" s="150">
        <f>E35*H35</f>
        <v>0</v>
      </c>
      <c r="J35" s="39">
        <v>0.33039200000000002</v>
      </c>
      <c r="K35" s="41">
        <f>E35*J35</f>
        <v>74.338200000000001</v>
      </c>
    </row>
    <row r="36" spans="1:11" s="1" customFormat="1" ht="9.6" x14ac:dyDescent="0.2">
      <c r="A36" s="34">
        <f>A35+1</f>
        <v>15</v>
      </c>
      <c r="B36" s="36" t="s">
        <v>78</v>
      </c>
      <c r="C36" s="37" t="s">
        <v>79</v>
      </c>
      <c r="D36" s="38" t="s">
        <v>41</v>
      </c>
      <c r="E36" s="59">
        <v>720</v>
      </c>
      <c r="F36" s="149"/>
      <c r="G36" s="150">
        <f>E36*F36</f>
        <v>0</v>
      </c>
      <c r="H36" s="151"/>
      <c r="I36" s="150">
        <f>E36*H36</f>
        <v>0</v>
      </c>
      <c r="J36" s="39">
        <v>0.27994000000000002</v>
      </c>
      <c r="K36" s="41">
        <f>E36*J36</f>
        <v>201.55680000000001</v>
      </c>
    </row>
    <row r="37" spans="1:11" s="1" customFormat="1" ht="9.6" x14ac:dyDescent="0.2">
      <c r="A37" s="4"/>
      <c r="B37" s="44" t="s">
        <v>35</v>
      </c>
      <c r="C37" s="45" t="s">
        <v>80</v>
      </c>
      <c r="D37" s="42"/>
      <c r="E37" s="42"/>
      <c r="F37" s="152"/>
      <c r="G37" s="153"/>
      <c r="H37" s="153"/>
      <c r="I37" s="153"/>
      <c r="J37" s="42"/>
      <c r="K37" s="43"/>
    </row>
    <row r="38" spans="1:11" s="1" customFormat="1" ht="9.6" x14ac:dyDescent="0.2">
      <c r="A38" s="34">
        <f>A36+1</f>
        <v>16</v>
      </c>
      <c r="B38" s="36" t="s">
        <v>81</v>
      </c>
      <c r="C38" s="37" t="s">
        <v>82</v>
      </c>
      <c r="D38" s="38" t="s">
        <v>41</v>
      </c>
      <c r="E38" s="40">
        <v>720</v>
      </c>
      <c r="F38" s="149"/>
      <c r="G38" s="150">
        <f>E38*F38</f>
        <v>0</v>
      </c>
      <c r="H38" s="151"/>
      <c r="I38" s="150">
        <f>E38*H38</f>
        <v>0</v>
      </c>
      <c r="J38" s="39">
        <v>0.48574040000000002</v>
      </c>
      <c r="K38" s="41">
        <f>E38*J38</f>
        <v>349.73308800000001</v>
      </c>
    </row>
    <row r="39" spans="1:11" s="1" customFormat="1" ht="9.6" x14ac:dyDescent="0.2">
      <c r="A39" s="34">
        <f>A38+1</f>
        <v>17</v>
      </c>
      <c r="B39" s="36" t="s">
        <v>83</v>
      </c>
      <c r="C39" s="37" t="s">
        <v>84</v>
      </c>
      <c r="D39" s="38" t="s">
        <v>41</v>
      </c>
      <c r="E39" s="59">
        <v>720</v>
      </c>
      <c r="F39" s="149"/>
      <c r="G39" s="150">
        <f>E39*F39</f>
        <v>0</v>
      </c>
      <c r="H39" s="151"/>
      <c r="I39" s="150">
        <f>E39*H39</f>
        <v>0</v>
      </c>
      <c r="J39" s="39">
        <v>0.13619999999999999</v>
      </c>
      <c r="K39" s="41">
        <f>E39*J39</f>
        <v>98.063999999999993</v>
      </c>
    </row>
    <row r="40" spans="1:11" s="1" customFormat="1" ht="9.6" x14ac:dyDescent="0.2">
      <c r="A40" s="4"/>
      <c r="B40" s="44" t="s">
        <v>35</v>
      </c>
      <c r="C40" s="45" t="s">
        <v>85</v>
      </c>
      <c r="D40" s="42"/>
      <c r="E40" s="42"/>
      <c r="F40" s="152"/>
      <c r="G40" s="153"/>
      <c r="H40" s="153"/>
      <c r="I40" s="153"/>
      <c r="J40" s="42"/>
      <c r="K40" s="43"/>
    </row>
    <row r="41" spans="1:11" s="1" customFormat="1" ht="9.6" x14ac:dyDescent="0.2">
      <c r="A41" s="34">
        <f>A39+1</f>
        <v>18</v>
      </c>
      <c r="B41" s="36" t="s">
        <v>86</v>
      </c>
      <c r="C41" s="37" t="s">
        <v>87</v>
      </c>
      <c r="D41" s="38" t="s">
        <v>41</v>
      </c>
      <c r="E41" s="40">
        <v>720</v>
      </c>
      <c r="F41" s="149"/>
      <c r="G41" s="150">
        <f>E41*F41</f>
        <v>0</v>
      </c>
      <c r="H41" s="151"/>
      <c r="I41" s="150">
        <f>E41*H41</f>
        <v>0</v>
      </c>
      <c r="J41" s="39">
        <v>0.13919999999999999</v>
      </c>
      <c r="K41" s="41">
        <f>E41*J41</f>
        <v>100.22399999999999</v>
      </c>
    </row>
    <row r="42" spans="1:11" s="20" customFormat="1" ht="10.199999999999999" x14ac:dyDescent="0.2">
      <c r="A42" s="53"/>
      <c r="B42" s="54">
        <v>5</v>
      </c>
      <c r="C42" s="55" t="s">
        <v>88</v>
      </c>
      <c r="D42" s="56"/>
      <c r="E42" s="56"/>
      <c r="F42" s="154"/>
      <c r="G42" s="155">
        <f>SUM(G35:G41)</f>
        <v>0</v>
      </c>
      <c r="H42" s="156"/>
      <c r="I42" s="157">
        <f>SUM(I35:I41)</f>
        <v>0</v>
      </c>
      <c r="J42" s="57"/>
      <c r="K42" s="58">
        <f>SUM(K35:K41)</f>
        <v>823.91608799999995</v>
      </c>
    </row>
    <row r="43" spans="1:11" s="20" customFormat="1" ht="10.199999999999999" x14ac:dyDescent="0.2">
      <c r="A43" s="29"/>
      <c r="B43" s="30" t="s">
        <v>89</v>
      </c>
      <c r="C43" s="31" t="s">
        <v>90</v>
      </c>
      <c r="D43" s="28"/>
      <c r="E43" s="28"/>
      <c r="F43" s="145"/>
      <c r="G43" s="146"/>
      <c r="H43" s="147"/>
      <c r="I43" s="148"/>
      <c r="J43" s="32"/>
      <c r="K43" s="33"/>
    </row>
    <row r="44" spans="1:11" s="1" customFormat="1" ht="9.6" x14ac:dyDescent="0.2">
      <c r="A44" s="34">
        <f>A41+1</f>
        <v>19</v>
      </c>
      <c r="B44" s="36" t="s">
        <v>91</v>
      </c>
      <c r="C44" s="37" t="s">
        <v>92</v>
      </c>
      <c r="D44" s="38" t="s">
        <v>93</v>
      </c>
      <c r="E44" s="39">
        <v>850.77200000000005</v>
      </c>
      <c r="F44" s="149"/>
      <c r="G44" s="150">
        <f>E44*F44</f>
        <v>0</v>
      </c>
      <c r="H44" s="151"/>
      <c r="I44" s="150">
        <f>E44*H44</f>
        <v>0</v>
      </c>
      <c r="J44" s="39">
        <v>0</v>
      </c>
      <c r="K44" s="41">
        <f>E44*J44</f>
        <v>0</v>
      </c>
    </row>
    <row r="45" spans="1:11" s="1" customFormat="1" ht="9.6" x14ac:dyDescent="0.2">
      <c r="A45" s="4"/>
      <c r="B45" s="44" t="s">
        <v>35</v>
      </c>
      <c r="C45" s="45" t="s">
        <v>94</v>
      </c>
      <c r="D45" s="42"/>
      <c r="E45" s="42"/>
      <c r="F45" s="152"/>
      <c r="G45" s="153"/>
      <c r="H45" s="153"/>
      <c r="I45" s="153"/>
      <c r="J45" s="42"/>
      <c r="K45" s="43"/>
    </row>
    <row r="46" spans="1:11" s="20" customFormat="1" ht="10.8" thickBot="1" x14ac:dyDescent="0.25">
      <c r="A46" s="47"/>
      <c r="B46" s="49">
        <v>99</v>
      </c>
      <c r="C46" s="50" t="s">
        <v>95</v>
      </c>
      <c r="D46" s="48"/>
      <c r="E46" s="48"/>
      <c r="F46" s="161"/>
      <c r="G46" s="162">
        <f>SUM(G44:G45)</f>
        <v>0</v>
      </c>
      <c r="H46" s="163"/>
      <c r="I46" s="164">
        <f>SUM(I44:I45)</f>
        <v>0</v>
      </c>
      <c r="J46" s="51"/>
      <c r="K46" s="52">
        <f>SUM(K44:K45)</f>
        <v>0</v>
      </c>
    </row>
    <row r="47" spans="1:11" ht="13.8" thickBot="1" x14ac:dyDescent="0.3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</row>
    <row r="48" spans="1:11" s="1" customFormat="1" ht="9.75" customHeight="1" x14ac:dyDescent="0.25">
      <c r="A48" s="5" t="s">
        <v>5</v>
      </c>
      <c r="B48" s="296" t="s">
        <v>9</v>
      </c>
      <c r="C48" s="296" t="s">
        <v>11</v>
      </c>
      <c r="D48" s="296" t="s">
        <v>13</v>
      </c>
      <c r="E48" s="296" t="s">
        <v>15</v>
      </c>
      <c r="F48" s="301" t="s">
        <v>17</v>
      </c>
      <c r="G48" s="193"/>
      <c r="H48" s="193"/>
      <c r="I48" s="193"/>
      <c r="J48" s="296" t="s">
        <v>26</v>
      </c>
      <c r="K48" s="216"/>
    </row>
    <row r="49" spans="1:11" s="1" customFormat="1" ht="9.75" customHeight="1" x14ac:dyDescent="0.25">
      <c r="A49" s="6" t="s">
        <v>6</v>
      </c>
      <c r="B49" s="175"/>
      <c r="C49" s="175"/>
      <c r="D49" s="175"/>
      <c r="E49" s="175"/>
      <c r="F49" s="299" t="s">
        <v>18</v>
      </c>
      <c r="G49" s="173"/>
      <c r="H49" s="300" t="s">
        <v>23</v>
      </c>
      <c r="I49" s="173"/>
      <c r="J49" s="175"/>
      <c r="K49" s="297"/>
    </row>
    <row r="50" spans="1:11" s="1" customFormat="1" ht="9.75" customHeight="1" x14ac:dyDescent="0.2">
      <c r="A50" s="6" t="s">
        <v>7</v>
      </c>
      <c r="B50" s="175"/>
      <c r="C50" s="175"/>
      <c r="D50" s="175"/>
      <c r="E50" s="175"/>
      <c r="F50" s="11" t="s">
        <v>19</v>
      </c>
      <c r="G50" s="13" t="s">
        <v>21</v>
      </c>
      <c r="H50" s="15" t="s">
        <v>19</v>
      </c>
      <c r="I50" s="13" t="s">
        <v>21</v>
      </c>
      <c r="J50" s="15" t="s">
        <v>19</v>
      </c>
      <c r="K50" s="17" t="s">
        <v>21</v>
      </c>
    </row>
    <row r="51" spans="1:11" s="1" customFormat="1" ht="9.75" customHeight="1" thickBot="1" x14ac:dyDescent="0.25">
      <c r="A51" s="7" t="s">
        <v>8</v>
      </c>
      <c r="B51" s="9" t="s">
        <v>10</v>
      </c>
      <c r="C51" s="9" t="s">
        <v>12</v>
      </c>
      <c r="D51" s="9" t="s">
        <v>14</v>
      </c>
      <c r="E51" s="9" t="s">
        <v>16</v>
      </c>
      <c r="F51" s="12" t="s">
        <v>20</v>
      </c>
      <c r="G51" s="14" t="s">
        <v>22</v>
      </c>
      <c r="H51" s="16" t="s">
        <v>24</v>
      </c>
      <c r="I51" s="14" t="s">
        <v>25</v>
      </c>
      <c r="J51" s="16" t="s">
        <v>27</v>
      </c>
      <c r="K51" s="18" t="s">
        <v>28</v>
      </c>
    </row>
    <row r="52" spans="1:11" s="20" customFormat="1" ht="10.199999999999999" x14ac:dyDescent="0.2">
      <c r="A52" s="22"/>
      <c r="B52" s="21"/>
      <c r="C52" s="23" t="s">
        <v>96</v>
      </c>
      <c r="D52" s="21"/>
      <c r="E52" s="21"/>
      <c r="F52" s="24"/>
      <c r="G52" s="25"/>
      <c r="H52" s="26"/>
      <c r="J52" s="26"/>
      <c r="K52" s="27"/>
    </row>
    <row r="53" spans="1:11" s="20" customFormat="1" ht="10.199999999999999" x14ac:dyDescent="0.2">
      <c r="A53" s="29"/>
      <c r="B53" s="30" t="s">
        <v>97</v>
      </c>
      <c r="C53" s="31" t="s">
        <v>98</v>
      </c>
      <c r="D53" s="28"/>
      <c r="E53" s="28"/>
      <c r="F53" s="145"/>
      <c r="G53" s="146"/>
      <c r="H53" s="147"/>
      <c r="I53" s="148"/>
      <c r="J53" s="32"/>
      <c r="K53" s="33"/>
    </row>
    <row r="54" spans="1:11" s="1" customFormat="1" ht="9.6" x14ac:dyDescent="0.2">
      <c r="A54" s="34">
        <f>A44+1</f>
        <v>20</v>
      </c>
      <c r="B54" s="36" t="s">
        <v>99</v>
      </c>
      <c r="C54" s="37" t="s">
        <v>100</v>
      </c>
      <c r="D54" s="38" t="s">
        <v>68</v>
      </c>
      <c r="E54" s="46">
        <v>1</v>
      </c>
      <c r="F54" s="149"/>
      <c r="G54" s="150">
        <f>E54*F54</f>
        <v>0</v>
      </c>
      <c r="H54" s="151"/>
      <c r="I54" s="150">
        <f>E54*H54</f>
        <v>0</v>
      </c>
      <c r="J54" s="39">
        <v>0</v>
      </c>
      <c r="K54" s="41">
        <f>E54*J54</f>
        <v>0</v>
      </c>
    </row>
    <row r="55" spans="1:11" s="1" customFormat="1" ht="9.6" x14ac:dyDescent="0.2">
      <c r="A55" s="60">
        <f>A54+1</f>
        <v>21</v>
      </c>
      <c r="B55" s="61" t="s">
        <v>101</v>
      </c>
      <c r="C55" s="62" t="s">
        <v>102</v>
      </c>
      <c r="D55" s="63" t="s">
        <v>68</v>
      </c>
      <c r="E55" s="67">
        <v>1</v>
      </c>
      <c r="F55" s="158"/>
      <c r="G55" s="159">
        <f>E55*F55</f>
        <v>0</v>
      </c>
      <c r="H55" s="160"/>
      <c r="I55" s="159">
        <f>E55*H55</f>
        <v>0</v>
      </c>
      <c r="J55" s="65">
        <v>8.1000000000000003E-2</v>
      </c>
      <c r="K55" s="66">
        <f>E55*J55</f>
        <v>8.1000000000000003E-2</v>
      </c>
    </row>
    <row r="56" spans="1:11" s="1" customFormat="1" ht="9.6" x14ac:dyDescent="0.2">
      <c r="A56" s="34">
        <f>A55+1</f>
        <v>22</v>
      </c>
      <c r="B56" s="36" t="s">
        <v>103</v>
      </c>
      <c r="C56" s="37" t="s">
        <v>104</v>
      </c>
      <c r="D56" s="38" t="s">
        <v>41</v>
      </c>
      <c r="E56" s="59">
        <v>448</v>
      </c>
      <c r="F56" s="149"/>
      <c r="G56" s="150">
        <f>E56*F56</f>
        <v>0</v>
      </c>
      <c r="H56" s="151"/>
      <c r="I56" s="150">
        <f>E56*H56</f>
        <v>0</v>
      </c>
      <c r="J56" s="39">
        <v>0</v>
      </c>
      <c r="K56" s="41">
        <f>E56*J56</f>
        <v>0</v>
      </c>
    </row>
    <row r="57" spans="1:11" s="1" customFormat="1" ht="9.6" x14ac:dyDescent="0.2">
      <c r="A57" s="4"/>
      <c r="B57" s="44" t="s">
        <v>35</v>
      </c>
      <c r="C57" s="45" t="s">
        <v>105</v>
      </c>
      <c r="D57" s="42"/>
      <c r="E57" s="42"/>
      <c r="F57" s="152"/>
      <c r="G57" s="153"/>
      <c r="H57" s="153"/>
      <c r="I57" s="153"/>
      <c r="J57" s="42"/>
      <c r="K57" s="43"/>
    </row>
    <row r="58" spans="1:11" s="1" customFormat="1" ht="9.6" x14ac:dyDescent="0.2">
      <c r="A58" s="60">
        <f>A56+1</f>
        <v>23</v>
      </c>
      <c r="B58" s="61" t="s">
        <v>106</v>
      </c>
      <c r="C58" s="62" t="s">
        <v>107</v>
      </c>
      <c r="D58" s="63" t="s">
        <v>46</v>
      </c>
      <c r="E58" s="64">
        <v>246.40000000000003</v>
      </c>
      <c r="F58" s="158"/>
      <c r="G58" s="159">
        <f>E58*F58</f>
        <v>0</v>
      </c>
      <c r="H58" s="160"/>
      <c r="I58" s="159">
        <f>E58*H58</f>
        <v>0</v>
      </c>
      <c r="J58" s="65">
        <v>3.2000000000000002E-3</v>
      </c>
      <c r="K58" s="66">
        <f>E58*J58</f>
        <v>0.78848000000000018</v>
      </c>
    </row>
    <row r="59" spans="1:11" s="1" customFormat="1" ht="9.6" x14ac:dyDescent="0.2">
      <c r="A59" s="4"/>
      <c r="B59" s="44" t="s">
        <v>35</v>
      </c>
      <c r="C59" s="45" t="s">
        <v>108</v>
      </c>
      <c r="D59" s="42"/>
      <c r="E59" s="42"/>
      <c r="F59" s="152"/>
      <c r="G59" s="153"/>
      <c r="H59" s="153"/>
      <c r="I59" s="153"/>
      <c r="J59" s="42"/>
      <c r="K59" s="43"/>
    </row>
    <row r="60" spans="1:11" s="1" customFormat="1" ht="9.6" x14ac:dyDescent="0.2">
      <c r="A60" s="34">
        <f>A58+1</f>
        <v>24</v>
      </c>
      <c r="B60" s="36" t="s">
        <v>109</v>
      </c>
      <c r="C60" s="37" t="s">
        <v>110</v>
      </c>
      <c r="D60" s="38" t="s">
        <v>93</v>
      </c>
      <c r="E60" s="39">
        <v>0.86899999999999999</v>
      </c>
      <c r="F60" s="149"/>
      <c r="G60" s="150">
        <f>E60*F60</f>
        <v>0</v>
      </c>
      <c r="H60" s="151"/>
      <c r="I60" s="150">
        <f>E60*H60</f>
        <v>0</v>
      </c>
      <c r="J60" s="39">
        <v>0</v>
      </c>
      <c r="K60" s="41">
        <f>E60*J60</f>
        <v>0</v>
      </c>
    </row>
    <row r="61" spans="1:11" s="20" customFormat="1" ht="10.8" thickBot="1" x14ac:dyDescent="0.25">
      <c r="A61" s="47"/>
      <c r="B61" s="49">
        <v>767</v>
      </c>
      <c r="C61" s="50" t="s">
        <v>111</v>
      </c>
      <c r="D61" s="48"/>
      <c r="E61" s="48"/>
      <c r="F61" s="161"/>
      <c r="G61" s="162">
        <f>SUM(G54:G60)</f>
        <v>0</v>
      </c>
      <c r="H61" s="163"/>
      <c r="I61" s="164">
        <f>SUM(I54:I60)</f>
        <v>0</v>
      </c>
      <c r="J61" s="51"/>
      <c r="K61" s="52">
        <f>SUM(K54:K60)</f>
        <v>0.86948000000000014</v>
      </c>
    </row>
    <row r="62" spans="1:11" ht="13.8" thickBot="1" x14ac:dyDescent="0.3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</row>
    <row r="63" spans="1:11" s="20" customFormat="1" ht="13.8" thickBot="1" x14ac:dyDescent="0.3">
      <c r="A63" s="72"/>
      <c r="B63" s="73"/>
      <c r="C63" s="75" t="s">
        <v>112</v>
      </c>
      <c r="D63" s="74"/>
      <c r="E63" s="74"/>
      <c r="F63" s="74"/>
      <c r="G63" s="74"/>
      <c r="H63" s="74"/>
      <c r="I63" s="74"/>
      <c r="J63" s="298">
        <f>'KRYCÍ LIST SO-04'!E20</f>
        <v>0</v>
      </c>
      <c r="K63" s="210"/>
    </row>
  </sheetData>
  <sheetProtection algorithmName="SHA-512" hashValue="tqnHCCdum+xb2PBALMI3Kbh+yIcbpNKVrmqN0/PbSb3DEpS+CdnTy4GDfrBMUdo0gSK1enaDAJpgU7KrZCh+wg==" saltValue="jfISmpWUiWpZrCtBbHOQFA==" spinCount="100000" sheet="1" objects="1" scenarios="1" selectLockedCells="1"/>
  <mergeCells count="22">
    <mergeCell ref="B6:B8"/>
    <mergeCell ref="C6:C8"/>
    <mergeCell ref="D6:D8"/>
    <mergeCell ref="E6:E8"/>
    <mergeCell ref="F6:I6"/>
    <mergeCell ref="A1:I1"/>
    <mergeCell ref="J1:K1"/>
    <mergeCell ref="A2:I2"/>
    <mergeCell ref="J2:K2"/>
    <mergeCell ref="A4:K4"/>
    <mergeCell ref="B48:B50"/>
    <mergeCell ref="C48:C50"/>
    <mergeCell ref="D48:D50"/>
    <mergeCell ref="E48:E50"/>
    <mergeCell ref="F48:I48"/>
    <mergeCell ref="F49:G49"/>
    <mergeCell ref="H49:I49"/>
    <mergeCell ref="J48:K49"/>
    <mergeCell ref="J63:K63"/>
    <mergeCell ref="F7:G7"/>
    <mergeCell ref="H7:I7"/>
    <mergeCell ref="J6:K7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ÚVOD</vt:lpstr>
      <vt:lpstr>SOUHRNNÝ LIST STAVBY</vt:lpstr>
      <vt:lpstr>REKAPITULACE OBJEKTŮ STAVBY</vt:lpstr>
      <vt:lpstr>KRYCÍ LIST SO-01</vt:lpstr>
      <vt:lpstr>REKAPITULACE SO-01</vt:lpstr>
      <vt:lpstr>ROZPOČET SO-01</vt:lpstr>
      <vt:lpstr>KRYCÍ LIST SO-02</vt:lpstr>
      <vt:lpstr>REKAPITULACE SO-02</vt:lpstr>
      <vt:lpstr>ROZPOČET SO-02</vt:lpstr>
      <vt:lpstr>KRYCÍ LIST SO-03</vt:lpstr>
      <vt:lpstr>REKAPITULACE SO-03</vt:lpstr>
      <vt:lpstr>ROZPOČET SO-03</vt:lpstr>
      <vt:lpstr>KRYCÍ LIST SO-04</vt:lpstr>
      <vt:lpstr>REKAPITULACE SO-04</vt:lpstr>
      <vt:lpstr>ROZPOČET SO-04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Kašová</dc:creator>
  <cp:lastModifiedBy>Jan Pavlíček</cp:lastModifiedBy>
  <dcterms:created xsi:type="dcterms:W3CDTF">2025-11-28T11:21:30Z</dcterms:created>
  <dcterms:modified xsi:type="dcterms:W3CDTF">2026-03-05T08:25:18Z</dcterms:modified>
</cp:coreProperties>
</file>